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<sst xmlns="http://schemas.openxmlformats.org/spreadsheetml/2006/main" count="97994" uniqueCount="8966">
  <si>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</si>
  <si>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</si>
  <si>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</si>
  <si>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</si>
  <si>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</si>
  <si>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</si>
  <si>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</si>
  <si>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</si>
  <si>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</si>
  <si>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</si>
  <si>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</si>
  <si>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</si>
  <si>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</si>
  <si>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</si>
  <si>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</si>
  <si>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</si>
  <si>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</si>
  <si>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</si>
  <si>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</si>
  <si>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</si>
  <si>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</si>
  <si>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</si>
  <si>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</si>
  <si>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</si>
  <si>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</si>
  <si>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</si>
  <si>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</si>
  <si>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</si>
  <si>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</si>
  <si>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</si>
  <si>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</si>
  <si>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</si>
  <si>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</si>
  <si>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</si>
  <si>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</si>
  <si>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</si>
  <si>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</si>
  <si>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</si>
  <si>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</si>
  <si>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</si>
  <si>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</si>
  <si>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</si>
  <si>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</si>
  <si>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</si>
  <si>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</si>
  <si>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</si>
  <si>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</si>
  <si>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</si>
  <si>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</si>
  <si>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</si>
  <si>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</si>
  <si>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</si>
  <si>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</si>
  <si>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</si>
  <si>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</si>
  <si>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</si>
  <si>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</si>
  <si>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</si>
  <si>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</si>
  <si>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</si>
  <si>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</si>
  <si>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</si>
  <si>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</si>
  <si>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</si>
  <si>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</si>
  <si>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</si>
  <si>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</si>
  <si>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</si>
  <si>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</si>
  <si>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</si>
  <si>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</si>
  <si>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</si>
  <si>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</si>
  <si>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</si>
  <si>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</si>
  <si>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</si>
  <si>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</si>
  <si>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</si>
  <si>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</si>
  <si>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</si>
  <si>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</si>
  <si>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</si>
  <si>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</si>
  <si>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</si>
  <si>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</si>
  <si>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</si>
  <si>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</si>
  <si>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</si>
  <si>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</si>
  <si>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</si>
  <si>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</si>
  <si>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</si>
  <si>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</si>
  <si>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</si>
  <si>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</si>
  <si>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</si>
  <si>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</si>
  <si>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</si>
  <si>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</si>
  <si>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</si>
  <si>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</si>
  <si>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</si>
  <si>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</si>
  <si>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</si>
  <si>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</si>
  <si>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</si>
  <si>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</si>
  <si>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</si>
  <si>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</si>
  <si>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</si>
  <si>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</si>
  <si>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</si>
  <si>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</si>
  <si>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</si>
  <si>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</si>
  <si>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</si>
  <si>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</si>
  <si>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</si>
  <si>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</si>
  <si>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</si>
  <si>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</si>
  <si>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</si>
  <si>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</si>
  <si>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</si>
  <si>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</si>
  <si>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</si>
  <si>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</si>
  <si>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</si>
  <si>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</si>
  <si>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</si>
  <si>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</si>
  <si>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</si>
  <si>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</si>
  <si>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</si>
  <si>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</si>
  <si>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</si>
  <si>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</si>
  <si>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</si>
  <si>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</si>
  <si>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</si>
  <si>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</si>
  <si>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</si>
  <si>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</si>
  <si>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</si>
  <si>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</si>
  <si>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</si>
  <si>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</si>
  <si>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</si>
  <si>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</si>
  <si>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</si>
  <si>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</si>
  <si>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</si>
  <si>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</si>
  <si>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</si>
  <si>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</si>
  <si>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</si>
  <si>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</si>
  <si>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</si>
  <si>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</si>
  <si>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</si>
  <si>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</si>
  <si>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</si>
  <si>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</si>
  <si>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</si>
  <si>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</si>
  <si>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</si>
  <si>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</si>
  <si>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</si>
  <si>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</si>
  <si>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</si>
  <si>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</si>
  <si>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</si>
  <si>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</si>
  <si>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</si>
  <si>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</si>
  <si>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</si>
  <si>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</si>
  <si>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</si>
  <si>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</si>
  <si>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</si>
  <si>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</si>
  <si>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</si>
  <si>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</si>
  <si>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</si>
  <si>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</si>
  <si>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</si>
  <si>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</si>
  <si>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</si>
  <si>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</si>
  <si>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</si>
  <si>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</si>
  <si>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</si>
  <si>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</si>
  <si>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</si>
  <si>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</si>
  <si>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</si>
  <si>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</si>
  <si>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</si>
  <si>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</si>
  <si>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</si>
  <si>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</si>
  <si>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</si>
  <si>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</si>
  <si>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</si>
  <si>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</si>
  <si>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</si>
  <si>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</si>
  <si>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</si>
  <si>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</si>
  <si>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</si>
  <si>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</si>
  <si>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</si>
  <si>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</si>
  <si>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</si>
  <si>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</si>
  <si>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</si>
  <si>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</si>
  <si>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</si>
  <si>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</si>
  <si>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</si>
  <si>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</si>
  <si>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</si>
  <si>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</si>
  <si>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</si>
  <si>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</si>
  <si>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</si>
  <si>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</si>
  <si>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</si>
  <si>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</si>
  <si>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</si>
  <si>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</si>
  <si>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</si>
  <si>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</si>
  <si>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</si>
  <si>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</si>
  <si>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</si>
  <si>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</si>
  <si>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</si>
  <si>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</si>
  <si>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</si>
  <si>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</si>
  <si>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</si>
  <si>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</si>
  <si>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</si>
  <si>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</si>
  <si>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</si>
  <si>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</si>
  <si>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</si>
  <si>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</si>
  <si>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</si>
  <si>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</si>
  <si>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</si>
  <si>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</si>
  <si>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</si>
  <si>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</si>
  <si>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</si>
  <si>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</si>
  <si>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</si>
  <si>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</si>
  <si>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</si>
  <si>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</si>
  <si>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</si>
  <si>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</si>
  <si>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</si>
  <si>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</si>
  <si>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</si>
  <si>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</si>
  <si>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</si>
  <si>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</si>
  <si>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</si>
  <si>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</si>
  <si>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</si>
  <si>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</si>
  <si>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</si>
  <si>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</si>
  <si>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</si>
  <si>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</si>
  <si>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</si>
  <si>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</si>
  <si>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</si>
  <si>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</si>
  <si>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</si>
  <si>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</si>
  <si>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</si>
  <si>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</si>
  <si>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</si>
  <si>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</si>
  <si>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</si>
  <si>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</si>
  <si>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</si>
  <si>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</si>
  <si>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</si>
  <si>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</si>
  <si>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</si>
  <si>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</si>
  <si>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</si>
  <si>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</si>
  <si>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</si>
  <si>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</si>
  <si>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</si>
  <si>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</si>
  <si>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</si>
  <si>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</si>
  <si>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</si>
  <si>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</si>
  <si>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</si>
  <si>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</si>
  <si>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</si>
  <si>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</si>
  <si>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</si>
  <si>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</si>
  <si>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</si>
  <si>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</si>
  <si>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</si>
  <si>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</si>
  <si>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</si>
  <si>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</si>
  <si>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</si>
  <si>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</si>
  <si>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</si>
  <si>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</si>
  <si>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</si>
  <si>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</si>
  <si>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</si>
  <si>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</si>
  <si>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</si>
  <si>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</si>
  <si>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</si>
  <si>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</si>
  <si>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</si>
  <si>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</si>
  <si>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</si>
  <si>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</si>
  <si>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</si>
  <si>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</si>
  <si>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</si>
  <si>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</si>
  <si>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</si>
  <si>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</si>
  <si>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</si>
  <si>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</si>
  <si>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</si>
  <si>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</si>
  <si>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</si>
  <si>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</si>
  <si>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</si>
  <si>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</si>
  <si>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</si>
  <si>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</si>
  <si>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</si>
  <si>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</si>
  <si>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</si>
  <si>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</si>
  <si>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</si>
  <si>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</si>
  <si>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</si>
  <si>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</si>
  <si>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</si>
  <si>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</si>
  <si>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</si>
  <si>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</si>
  <si>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</si>
  <si>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</si>
  <si>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</si>
  <si>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</si>
  <si>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</si>
  <si>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</si>
  <si>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</si>
  <si>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</si>
  <si>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</si>
  <si>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</si>
  <si>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</si>
  <si>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</si>
  <si>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</si>
  <si>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</si>
  <si>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</si>
  <si>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</si>
  <si>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</si>
  <si>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</si>
  <si>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</si>
  <si>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</si>
  <si>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</si>
  <si>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</si>
  <si>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</si>
  <si>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</si>
  <si>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</si>
  <si>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</si>
  <si>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</si>
  <si>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</si>
  <si>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</si>
  <si>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</si>
  <si>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</si>
  <si>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</si>
  <si>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</si>
  <si>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</si>
  <si>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</si>
  <si>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</si>
  <si>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</si>
  <si>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</si>
  <si>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</si>
  <si>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</si>
  <si>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</si>
  <si>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</si>
  <si>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</si>
  <si>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</si>
  <si>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</si>
  <si>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</si>
  <si>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</si>
  <si>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</si>
  <si>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</si>
  <si>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</si>
  <si>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</si>
  <si>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</si>
  <si>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</si>
  <si>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</si>
  <si>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</si>
  <si>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</si>
  <si>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</si>
  <si>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</si>
  <si>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</si>
  <si>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</si>
  <si>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</si>
  <si>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</si>
  <si>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</si>
  <si>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</si>
  <si>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</si>
  <si>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</si>
  <si>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</si>
  <si>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</si>
  <si>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</si>
  <si>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</si>
  <si>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</si>
  <si>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</si>
  <si>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</si>
  <si>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</si>
  <si>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</si>
  <si>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</si>
  <si>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</si>
  <si>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</si>
  <si>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</si>
  <si>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</si>
  <si>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</si>
  <si>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</si>
  <si>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</si>
  <si>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</si>
  <si>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</si>
  <si>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</si>
  <si>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</si>
  <si>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</si>
  <si>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</si>
  <si>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</si>
  <si>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</si>
  <si>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</si>
  <si>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</si>
  <si>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</si>
  <si>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</si>
  <si>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</si>
  <si>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</si>
  <si>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</si>
  <si>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</si>
  <si>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</si>
  <si>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</si>
  <si>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</si>
  <si>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</si>
  <si>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</si>
  <si>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</si>
  <si>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</si>
  <si>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</si>
  <si>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</si>
  <si>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</si>
  <si>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</si>
  <si>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</si>
  <si>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</si>
  <si>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</si>
  <si>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</si>
  <si>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</si>
  <si>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</si>
  <si>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</si>
  <si>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</si>
  <si>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</si>
  <si>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</si>
  <si>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</si>
  <si>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</si>
  <si>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</si>
  <si>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</si>
  <si>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</si>
  <si>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</si>
  <si>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</si>
  <si>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</si>
  <si>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</si>
  <si>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</si>
  <si>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</si>
  <si>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</si>
  <si>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</si>
  <si>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</si>
  <si>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</si>
  <si>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</si>
  <si>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</si>
  <si>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</si>
  <si>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</si>
  <si>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</si>
  <si>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</si>
  <si>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</si>
  <si>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</si>
  <si>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</si>
  <si>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</si>
  <si>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</si>
  <si>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</si>
  <si>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</si>
  <si>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</si>
  <si>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</si>
  <si>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</si>
  <si>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</si>
  <si>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</si>
  <si>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</si>
  <si>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</si>
  <si>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</si>
  <si>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</si>
  <si>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</si>
  <si>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</si>
  <si>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</si>
  <si>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</si>
  <si>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</si>
  <si>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</si>
  <si>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</si>
  <si>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</si>
  <si>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</si>
  <si>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</si>
  <si>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</si>
  <si>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</si>
  <si>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</si>
  <si>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</si>
  <si>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</si>
  <si>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</si>
  <si>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</si>
  <si>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</si>
  <si>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</si>
  <si>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</si>
  <si>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</si>
  <si>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</si>
  <si>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</si>
  <si>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</si>
  <si>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</si>
  <si>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</si>
  <si>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</si>
  <si>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</si>
  <si>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</si>
  <si>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</si>
  <si>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</si>
  <si>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</si>
  <si>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</si>
  <si>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</si>
  <si>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</si>
  <si>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</si>
  <si>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</si>
  <si>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</si>
  <si>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</si>
  <si>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</si>
  <si>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</si>
  <si>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</si>
  <si>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</si>
  <si>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</si>
  <si>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</si>
  <si>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</si>
  <si>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</si>
  <si>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</si>
  <si>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</si>
  <si>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</si>
  <si>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</si>
  <si>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</si>
  <si>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</si>
  <si>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</si>
  <si>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</si>
  <si>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</si>
  <si>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</si>
  <si>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</si>
  <si>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</si>
  <si>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</si>
  <si>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</si>
  <si>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</si>
  <si>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</si>
  <si>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</si>
  <si>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</si>
  <si>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</si>
  <si>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</si>
  <si>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</si>
  <si>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</si>
  <si>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</si>
  <si>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</si>
  <si>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</si>
  <si>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</si>
  <si>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</si>
  <si>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</si>
  <si>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</si>
  <si>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</si>
  <si>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</si>
  <si>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</si>
  <si>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</si>
  <si>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</si>
  <si>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</si>
  <si>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</si>
  <si>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</si>
  <si>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</si>
  <si>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</si>
  <si>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</si>
  <si>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</si>
  <si>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</si>
  <si>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</si>
  <si>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</si>
  <si>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</si>
  <si>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</si>
  <si>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</si>
  <si>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</si>
  <si>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</si>
  <si>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</si>
  <si>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</si>
  <si>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</si>
  <si>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</si>
  <si>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</si>
  <si>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</si>
  <si>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</si>
  <si>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</si>
  <si>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</si>
  <si>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</si>
  <si>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</si>
  <si>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</si>
  <si>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</si>
  <si>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</si>
  <si>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</si>
  <si>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</si>
  <si>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</si>
  <si>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</si>
  <si>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</si>
  <si>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</si>
  <si>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</si>
  <si>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</si>
  <si>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</si>
  <si>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</si>
  <si>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</si>
  <si>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</si>
  <si>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</si>
  <si>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</si>
  <si>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</si>
  <si>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</si>
  <si>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</si>
  <si>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</si>
  <si>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</si>
  <si>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</si>
  <si>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</si>
  <si>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</si>
  <si>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</si>
  <si>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</si>
  <si>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</si>
  <si>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</si>
  <si>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</si>
  <si>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</si>
  <si>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</si>
  <si>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</si>
  <si>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</si>
  <si>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</si>
  <si>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</si>
  <si>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</si>
  <si>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</si>
  <si>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</si>
  <si>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</si>
  <si>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</si>
  <si>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</si>
  <si>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</si>
  <si>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</si>
  <si>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</si>
  <si>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</si>
  <si>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</si>
  <si>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</si>
  <si>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</si>
  <si>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</si>
  <si>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</si>
  <si>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</si>
  <si>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</si>
  <si>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</si>
  <si>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</si>
  <si>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</si>
  <si>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</si>
  <si>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</si>
  <si>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</si>
  <si>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</si>
  <si>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</si>
  <si>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</si>
  <si>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</si>
  <si>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</si>
  <si>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</si>
  <si>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</si>
  <si>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</si>
  <si>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</si>
  <si>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</si>
  <si>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</si>
  <si>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</si>
  <si>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</si>
  <si>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</si>
  <si>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</si>
  <si>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</si>
  <si>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</si>
  <si>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</si>
  <si>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</si>
  <si>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</si>
  <si>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</si>
  <si>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</si>
  <si>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</si>
  <si>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</si>
  <si>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</si>
  <si>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</si>
  <si>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</si>
  <si>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</si>
  <si>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</si>
  <si>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</si>
  <si>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</si>
  <si>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</si>
  <si>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</si>
  <si>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</si>
  <si>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</si>
  <si>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</si>
  <si>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</si>
  <si>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</si>
  <si>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</si>
  <si>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</si>
  <si>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</si>
  <si>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</si>
  <si>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</si>
  <si>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</si>
  <si>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</si>
  <si>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</si>
  <si>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</si>
  <si>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</si>
  <si>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</si>
  <si>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</si>
  <si>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</si>
  <si>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</si>
  <si>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</si>
  <si>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</si>
  <si>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</si>
  <si>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</si>
  <si>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</si>
  <si>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</si>
  <si>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</si>
  <si>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</si>
  <si>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</si>
  <si>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</si>
  <si>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</si>
  <si>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</si>
  <si>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</si>
  <si>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</si>
  <si>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</si>
  <si>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</si>
  <si>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</si>
  <si>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</si>
  <si>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</si>
  <si>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</si>
  <si>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</si>
  <si>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</si>
  <si>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</si>
  <si>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</si>
  <si>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</si>
  <si>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</si>
  <si>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</si>
  <si>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</si>
  <si>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</si>
  <si>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</si>
  <si>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</si>
  <si>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</si>
  <si>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</si>
  <si>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</si>
  <si>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</si>
  <si>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</si>
  <si>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</si>
  <si>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</si>
  <si>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</si>
  <si>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</si>
  <si>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</si>
  <si>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</si>
  <si>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</si>
  <si>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</si>
  <si>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</si>
  <si>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</si>
  <si>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</si>
  <si>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</si>
  <si>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</si>
  <si>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</si>
  <si>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</si>
  <si>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</si>
  <si>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</si>
  <si>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</si>
  <si>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</si>
  <si>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</si>
  <si>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</si>
  <si>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</si>
  <si>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</si>
  <si>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</si>
  <si>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</si>
  <si>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</si>
  <si>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</si>
  <si>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</si>
  <si>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</si>
  <si>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</si>
  <si>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</si>
  <si>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</si>
  <si>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</si>
  <si>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</si>
  <si>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</si>
  <si>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</si>
  <si>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</si>
  <si>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</si>
  <si>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</si>
  <si>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</si>
  <si>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</si>
  <si>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</si>
  <si>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</si>
  <si>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</si>
  <si>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</si>
  <si>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</si>
  <si>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</si>
  <si>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</si>
  <si>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</si>
  <si>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</si>
  <si>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</si>
  <si>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</si>
  <si>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</si>
  <si>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</si>
  <si>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</si>
  <si>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</si>
  <si>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</si>
  <si>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</si>
  <si>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</si>
  <si>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</si>
  <si>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</si>
  <si>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</si>
  <si>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</si>
  <si>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</si>
  <si>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</si>
  <si>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</si>
  <si>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</si>
  <si>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</si>
  <si>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</si>
  <si>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</si>
  <si>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</si>
  <si>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</si>
  <si>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</si>
  <si>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</si>
  <si>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</si>
  <si>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</si>
  <si>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</si>
  <si>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</si>
  <si>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</si>
  <si>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</si>
  <si>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</si>
  <si>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</si>
  <si>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</si>
  <si>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</si>
  <si>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</si>
  <si>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</si>
  <si>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</si>
  <si>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</si>
  <si>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</si>
  <si>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</si>
  <si>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</si>
  <si>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</si>
  <si>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</si>
  <si>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</si>
  <si>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</si>
  <si>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</si>
  <si>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</si>
  <si>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</si>
  <si>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</si>
  <si>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</si>
  <si>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</si>
  <si>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</si>
  <si>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</si>
  <si>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</si>
  <si>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</si>
  <si>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</si>
  <si>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</si>
  <si>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</si>
  <si>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</si>
  <si>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</si>
  <si>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</si>
  <si>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</si>
  <si>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</si>
  <si>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</si>
  <si>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</si>
  <si>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</si>
  <si>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</si>
  <si>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</si>
  <si>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</si>
  <si>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</si>
  <si>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</si>
  <si>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</si>
  <si>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</si>
  <si>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</si>
  <si>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</si>
  <si>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</si>
  <si>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</si>
  <si>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</si>
  <si>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</si>
  <si>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</si>
  <si>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</si>
  <si>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</si>
  <si>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</si>
  <si>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</si>
  <si>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</si>
  <si>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</si>
  <si>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</si>
  <si>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</si>
  <si>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</si>
  <si>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</si>
  <si>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</si>
  <si>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</si>
  <si>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</si>
  <si>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</si>
  <si>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</si>
  <si>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</si>
  <si>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</si>
  <si>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</si>
  <si>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</si>
  <si>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</si>
  <si>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</si>
  <si>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</si>
  <si>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</si>
  <si>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</si>
  <si>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</si>
  <si>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</si>
  <si>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</si>
  <si>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</si>
  <si>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</si>
  <si>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</si>
  <si>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</si>
  <si>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</si>
  <si>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</si>
  <si>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</si>
  <si>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</si>
  <si>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</si>
  <si>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</si>
  <si>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</si>
  <si>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</si>
  <si>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</si>
  <si>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</si>
  <si>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</si>
  <si>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</si>
  <si>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</si>
  <si>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</si>
  <si>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</si>
  <si>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</si>
  <si>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</si>
  <si>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</si>
  <si>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</si>
  <si>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</si>
  <si>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</si>
  <si>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</si>
  <si>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</si>
  <si>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</si>
  <si>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</si>
  <si>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</si>
  <si>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</si>
  <si>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</si>
  <si>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</si>
  <si>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</si>
  <si>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</si>
  <si>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</si>
  <si>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</si>
  <si>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</si>
  <si>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</si>
  <si>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</si>
  <si>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</si>
  <si>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</si>
  <si>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</si>
  <si>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</si>
  <si>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</si>
  <si>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</si>
  <si>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</si>
  <si>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</si>
  <si>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</si>
  <si>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</si>
  <si>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</si>
  <si>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</si>
  <si>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</si>
  <si>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</si>
  <si>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</si>
  <si>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</si>
  <si>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</si>
  <si>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</si>
  <si>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</si>
  <si>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</si>
  <si>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</si>
  <si>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</si>
  <si>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</si>
  <si>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</si>
  <si>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</si>
  <si>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</si>
  <si>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</si>
  <si>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</si>
  <si>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</si>
  <si>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</si>
  <si>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</si>
  <si>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</si>
  <si>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</si>
  <si>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</si>
  <si>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</si>
  <si>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</si>
  <si>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</si>
  <si>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</si>
  <si>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</si>
  <si>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</si>
  <si>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</si>
  <si>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</si>
  <si>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</si>
  <si>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</si>
  <si>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</si>
  <si>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</si>
  <si>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</si>
  <si>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</si>
  <si>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</si>
  <si>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</si>
  <si>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</si>
  <si>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</si>
  <si>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</si>
  <si>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</si>
  <si>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</si>
  <si>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</si>
  <si>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</si>
  <si>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</si>
  <si>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</si>
  <si>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</si>
  <si>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</si>
  <si>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</si>
  <si>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</si>
  <si>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</si>
  <si>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</si>
  <si>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</si>
  <si>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</si>
  <si>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</si>
  <si>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</si>
  <si>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</si>
  <si>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</si>
  <si>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</si>
  <si>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</si>
  <si>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</si>
  <si>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</si>
  <si>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</si>
  <si>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</si>
  <si>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</si>
  <si>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</si>
  <si>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</si>
  <si>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</si>
  <si>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</si>
  <si>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</si>
  <si>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</si>
  <si>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</si>
  <si>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</si>
  <si>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</si>
  <si>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</si>
  <si>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</si>
  <si>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</si>
  <si>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</si>
  <si>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</si>
  <si>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</si>
  <si>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</si>
  <si>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</si>
  <si>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</si>
  <si>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</si>
  <si>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</si>
  <si>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</si>
  <si>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</si>
  <si>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</si>
  <si>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</si>
  <si>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</si>
  <si>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</si>
  <si>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</si>
  <si>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</si>
  <si>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</si>
  <si>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</si>
  <si>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</si>
  <si>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</si>
  <si>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</si>
  <si>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</si>
  <si>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</si>
  <si>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</si>
  <si>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</si>
  <si>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</si>
  <si>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</si>
  <si>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</si>
  <si>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</si>
  <si>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</si>
  <si>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</si>
  <si>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</si>
  <si>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</si>
  <si>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</si>
  <si>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</si>
  <si>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</si>
  <si>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</si>
  <si>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</si>
  <si>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</si>
  <si>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</si>
  <si>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</si>
  <si>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</si>
  <si>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</si>
  <si>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</si>
  <si>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</si>
  <si>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</si>
  <si>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</si>
  <si>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</si>
  <si>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</si>
  <si>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</si>
  <si>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</si>
  <si>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</si>
  <si>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</si>
  <si>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</si>
  <si>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</si>
  <si>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</si>
  <si>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</si>
  <si>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</si>
  <si>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</si>
  <si>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</si>
  <si>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</si>
  <si>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</si>
  <si>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</si>
  <si>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</si>
  <si>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</si>
  <si>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</si>
  <si>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</si>
  <si>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</si>
  <si>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</si>
  <si>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</si>
  <si>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</si>
  <si>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</si>
  <si>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</si>
  <si>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</si>
  <si>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</si>
  <si>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</si>
  <si>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</si>
  <si>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</si>
  <si>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</si>
  <si>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</si>
  <si>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</si>
  <si>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</si>
  <si>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</si>
  <si>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</si>
  <si>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</si>
  <si>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</si>
  <si>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</si>
  <si>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</si>
  <si>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</si>
  <si>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</si>
  <si>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</si>
  <si>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</si>
  <si>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</si>
  <si>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</si>
  <si>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</si>
  <si>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</si>
  <si>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</si>
  <si>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</si>
  <si>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</si>
  <si>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</si>
  <si>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</si>
  <si>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</si>
  <si>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</si>
  <si>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</si>
  <si>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</si>
  <si>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</si>
  <si>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</si>
  <si>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</si>
  <si>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</si>
  <si>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</si>
  <si>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</si>
  <si>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</si>
  <si>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</si>
  <si>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</si>
  <si>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</si>
  <si>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</si>
  <si>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</si>
  <si>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</si>
  <si>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</si>
  <si>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</si>
  <si>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</si>
  <si>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</si>
  <si>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</si>
  <si>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</si>
  <si>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</si>
  <si>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</si>
  <si>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</si>
  <si>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</si>
  <si>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</si>
  <si>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</si>
  <si>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</si>
  <si>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</si>
  <si>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</si>
  <si>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</si>
  <si>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</si>
  <si>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</si>
  <si>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</si>
  <si>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</si>
  <si>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</si>
  <si>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</si>
  <si>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</si>
  <si>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</si>
  <si>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</si>
  <si>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</si>
  <si>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</si>
  <si>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</si>
  <si>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</si>
  <si>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</si>
  <si>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</si>
  <si>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</si>
  <si>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</si>
  <si>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</si>
  <si>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</si>
  <si>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</si>
  <si>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</si>
  <si>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</si>
  <si>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</si>
  <si>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</si>
  <si>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</si>
  <si>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</si>
  <si>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</si>
  <si>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</si>
  <si>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</si>
  <si>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</si>
  <si>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</si>
  <si>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</si>
  <si>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</si>
  <si>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</si>
  <si>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</si>
  <si>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</si>
  <si>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</si>
  <si>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</si>
  <si>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</si>
  <si>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</si>
  <si>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</si>
  <si>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</si>
  <si>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</si>
  <si>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</si>
  <si>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</si>
  <si>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</si>
  <si>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</si>
  <si>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</si>
  <si>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</si>
  <si>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</si>
  <si>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</si>
  <si>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</si>
  <si>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</si>
  <si>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</si>
  <si>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</si>
  <si>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</si>
  <si>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</si>
  <si>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</si>
  <si>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</si>
  <si>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</si>
  <si>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</si>
  <si>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</si>
  <si>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</si>
  <si>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</si>
  <si>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</si>
  <si>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</si>
  <si>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</si>
  <si>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</si>
  <si>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</si>
  <si>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</si>
  <si>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</si>
  <si>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</si>
  <si>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</si>
  <si>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</si>
  <si>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</si>
  <si>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</si>
  <si>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</si>
  <si>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</si>
  <si>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</si>
  <si>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</si>
  <si>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</si>
  <si>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</si>
  <si>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</si>
  <si>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</si>
  <si>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</si>
  <si>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</si>
  <si>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</si>
  <si>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</si>
  <si>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</si>
  <si>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</si>
  <si>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</si>
  <si>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</si>
  <si>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</si>
  <si>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</si>
  <si>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</si>
  <si>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</si>
  <si>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</si>
  <si>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</si>
  <si>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</si>
  <si>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</si>
  <si>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</si>
  <si>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</si>
  <si>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</si>
  <si>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</si>
  <si>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</si>
  <si>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</si>
  <si>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</si>
  <si>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</si>
  <si>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</si>
  <si>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</si>
  <si>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</si>
  <si>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</si>
  <si>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</si>
  <si>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</si>
  <si>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</si>
  <si>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</si>
  <si>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</si>
  <si>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</si>
  <si>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</si>
  <si>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</si>
  <si>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</si>
  <si>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</si>
  <si>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</si>
  <si>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</si>
  <si>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</si>
  <si>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</si>
  <si>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</si>
  <si>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</si>
  <si>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</si>
  <si>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</si>
  <si>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</si>
  <si>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</si>
  <si>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</si>
  <si>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</si>
  <si>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</si>
  <si>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</si>
  <si>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</si>
  <si>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</si>
  <si>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</si>
  <si>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</si>
  <si>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</si>
  <si>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</si>
  <si>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</si>
  <si>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</si>
  <si>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</si>
  <si>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</si>
  <si>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</si>
  <si>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</si>
  <si>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</si>
  <si>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</si>
  <si>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</si>
  <si>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</si>
  <si>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</si>
  <si>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</si>
  <si>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</si>
  <si>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</si>
  <si>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</si>
  <si>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</si>
  <si>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</si>
  <si>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</si>
  <si>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</si>
  <si>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</si>
  <si>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</si>
  <si>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</si>
  <si>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</si>
  <si>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</si>
  <si>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</si>
  <si>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</si>
  <si>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</si>
  <si>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</si>
  <si>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</si>
  <si>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</si>
  <si>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</si>
  <si>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</si>
  <si>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</si>
  <si>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</si>
  <si>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</si>
  <si>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</si>
  <si>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</si>
  <si>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</si>
  <si>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</si>
  <si>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</si>
  <si>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</si>
  <si>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</si>
  <si>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</si>
  <si>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</si>
  <si>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</si>
  <si>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</si>
  <si>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</si>
  <si>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</si>
  <si>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</si>
  <si>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</si>
  <si>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</si>
  <si>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</si>
  <si>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</si>
  <si>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</si>
  <si>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</si>
  <si>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</si>
  <si>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</si>
  <si>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</si>
  <si>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</si>
  <si>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</si>
  <si>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</si>
  <si>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</si>
  <si>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</si>
  <si>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</si>
  <si>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</si>
  <si>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</si>
  <si>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</si>
  <si>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</si>
  <si>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</si>
  <si>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</si>
  <si>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</si>
  <si>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</si>
  <si>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</si>
  <si>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</si>
  <si>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</si>
  <si>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</si>
  <si>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</si>
  <si>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</si>
  <si>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</si>
  <si>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</si>
  <si>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</si>
  <si>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</si>
  <si>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</si>
  <si>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</si>
  <si>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</si>
  <si>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</si>
  <si>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</si>
  <si>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</si>
  <si>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</si>
  <si>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</si>
  <si>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</si>
  <si>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</si>
  <si>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</si>
  <si>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</si>
  <si>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</si>
  <si>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</si>
  <si>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</si>
  <si>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</si>
  <si>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</si>
  <si>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</si>
  <si>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</si>
  <si>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</si>
  <si>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</si>
  <si>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</si>
  <si>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</si>
  <si>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</si>
  <si>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</si>
  <si>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</si>
  <si>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</si>
  <si>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</si>
  <si>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</si>
  <si>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</si>
  <si>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</si>
  <si>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</si>
  <si>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</si>
  <si>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</si>
  <si>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</si>
  <si>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</si>
  <si>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</si>
  <si>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</si>
  <si>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</si>
  <si>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</si>
  <si>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</si>
  <si>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</si>
  <si>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</si>
  <si>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</si>
  <si>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</si>
  <si>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</si>
  <si>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</si>
  <si>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</si>
  <si>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</si>
  <si>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</si>
  <si>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</si>
  <si>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</si>
  <si>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</si>
  <si>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</si>
  <si>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</si>
  <si>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</si>
  <si>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</si>
  <si>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</si>
  <si>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</si>
  <si>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</si>
  <si>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</si>
  <si>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</si>
  <si>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</si>
  <si>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</si>
  <si>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</si>
  <si>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</si>
  <si>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</si>
  <si>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</si>
  <si>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</si>
  <si>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</si>
  <si>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</si>
  <si>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</si>
  <si>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</si>
  <si>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</si>
  <si>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</si>
  <si>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</si>
  <si>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</si>
  <si>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</si>
  <si>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</si>
  <si>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</si>
  <si>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</si>
  <si>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</si>
  <si>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</si>
  <si>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</si>
  <si>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</si>
  <si>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</si>
  <si>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</si>
  <si>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</si>
  <si>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</si>
  <si>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</si>
  <si>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</si>
  <si>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</si>
  <si>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</si>
  <si>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</si>
  <si>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</si>
  <si>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</si>
  <si>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</si>
  <si>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</si>
  <si>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</si>
  <si>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</si>
  <si>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</si>
  <si>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</si>
  <si>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</si>
  <si>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</si>
  <si>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</si>
  <si>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</si>
  <si>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</si>
  <si>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</si>
  <si>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</si>
  <si>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</si>
  <si>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</si>
  <si>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</si>
  <si>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</si>
  <si>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</si>
  <si>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</si>
  <si>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</si>
  <si>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</si>
  <si>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</si>
  <si>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</si>
  <si>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</si>
  <si>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</si>
  <si>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</si>
  <si>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</si>
  <si>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</si>
  <si>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</si>
  <si>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</si>
  <si>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</si>
  <si>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</si>
  <si>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</si>
  <si>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</si>
  <si>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</si>
  <si>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</si>
  <si>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</si>
  <si>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</si>
  <si>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</si>
  <si>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</si>
  <si>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</si>
  <si>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</si>
  <si>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</si>
  <si>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</si>
  <si>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</si>
  <si>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</si>
  <si>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</si>
  <si>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</si>
  <si>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</si>
  <si>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</si>
  <si>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</si>
  <si>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</si>
  <si>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</si>
  <si>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</si>
  <si>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</si>
  <si>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</si>
  <si>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</si>
  <si>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</si>
  <si>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</si>
  <si>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</si>
  <si>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</si>
  <si>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</si>
  <si>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</si>
  <si>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</si>
  <si>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</si>
  <si>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</si>
  <si>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</si>
  <si>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</si>
  <si>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</si>
  <si>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</si>
  <si>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</si>
  <si>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</si>
  <si>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</si>
  <si>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</si>
  <si>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</si>
  <si>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</si>
  <si>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</si>
  <si>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</si>
  <si>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</si>
  <si>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</si>
  <si>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</si>
  <si>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</si>
  <si>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</si>
  <si>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</si>
  <si>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</si>
  <si>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</si>
  <si>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</si>
  <si>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</si>
  <si>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</si>
  <si>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</si>
  <si>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</si>
  <si>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</si>
  <si>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</si>
  <si>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</si>
  <si>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</si>
  <si>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</si>
  <si>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</si>
  <si>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</si>
  <si>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</si>
  <si>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</si>
  <si>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</si>
  <si>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</si>
  <si>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</si>
  <si>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</si>
  <si>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</si>
  <si>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</si>
  <si>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</si>
  <si>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</si>
  <si>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</si>
  <si>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</si>
  <si>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</si>
  <si>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</si>
  <si>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</si>
  <si>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</si>
  <si>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</si>
  <si>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</si>
  <si>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</si>
  <si>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</si>
  <si>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</si>
  <si>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</si>
  <si>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</si>
  <si>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</si>
  <si>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</si>
  <si>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</si>
  <si>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</si>
  <si>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</si>
  <si>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</si>
  <si>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</si>
  <si>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</si>
  <si>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</si>
  <si>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</si>
  <si>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</si>
  <si>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</si>
  <si>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</si>
  <si>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</si>
  <si>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</si>
  <si>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</si>
  <si>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</si>
  <si>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</si>
  <si>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</si>
  <si>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</si>
  <si>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</si>
  <si>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</si>
  <si>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</si>
  <si>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</si>
  <si>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</si>
  <si>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</si>
  <si>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</si>
  <si>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</si>
  <si>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</si>
  <si>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</si>
  <si>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</si>
  <si>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</si>
  <si>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</si>
  <si>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</si>
  <si>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</si>
  <si>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</si>
  <si>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</si>
  <si>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</si>
  <si>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</si>
  <si>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</si>
  <si>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</si>
  <si>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</si>
  <si>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</si>
  <si>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</si>
  <si>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</si>
  <si>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</si>
  <si>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</si>
  <si>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</si>
  <si>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</si>
  <si>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</si>
  <si>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</si>
  <si>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</si>
  <si>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</si>
  <si>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</si>
  <si>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</si>
  <si>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</si>
  <si>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</si>
  <si>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</si>
  <si>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</si>
  <si>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</si>
  <si>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</si>
  <si>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</si>
  <si>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</si>
  <si>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</si>
  <si>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</si>
  <si>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</si>
  <si>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</si>
  <si>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</si>
  <si>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</si>
  <si>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</si>
  <si>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</si>
  <si>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</si>
  <si>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</si>
  <si>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</si>
  <si>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</si>
  <si>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</si>
  <si>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</si>
  <si>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</si>
  <si>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</si>
  <si>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</si>
  <si>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</si>
  <si>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</si>
  <si>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</si>
  <si>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</si>
  <si>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</si>
  <si>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</si>
  <si>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</si>
  <si>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</si>
  <si>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</si>
  <si>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</si>
  <si>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</si>
  <si>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</si>
  <si>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</si>
  <si>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</si>
  <si>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</si>
  <si>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</si>
  <si>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</si>
  <si>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</si>
  <si>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</si>
  <si>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</si>
  <si>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</si>
  <si>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</si>
  <si>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</si>
  <si>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</si>
  <si>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</si>
  <si>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</si>
  <si>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</si>
  <si>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</si>
  <si>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</si>
  <si>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</si>
  <si>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</si>
  <si>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</si>
  <si>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</si>
  <si>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</si>
  <si>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</si>
  <si>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</si>
  <si>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</si>
  <si>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</si>
  <si>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</si>
  <si>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</si>
  <si>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</si>
  <si>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</si>
  <si>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</si>
  <si>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</si>
  <si>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</si>
  <si>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</si>
  <si>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</si>
  <si>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</si>
  <si>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</si>
  <si>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</si>
  <si>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</si>
  <si>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</si>
  <si>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</si>
  <si>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</si>
  <si>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</si>
  <si>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</si>
  <si>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</si>
  <si>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</si>
  <si>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</si>
  <si>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</si>
  <si>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</si>
  <si>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</si>
  <si>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</si>
  <si>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</si>
  <si>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</si>
  <si>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</si>
  <si>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</si>
  <si>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</si>
  <si>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</si>
  <si>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</si>
  <si>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</si>
  <si>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</si>
  <si>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</si>
  <si>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</si>
  <si>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</si>
  <si>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</si>
  <si>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</si>
  <si>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</si>
  <si>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</si>
  <si>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</si>
  <si>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</si>
  <si>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</si>
  <si>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</si>
  <si>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</si>
  <si>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</si>
  <si>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</si>
  <si>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</si>
  <si>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</si>
  <si>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</si>
  <si>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</si>
  <si>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</si>
  <si>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</si>
  <si>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</si>
  <si>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</si>
  <si>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</si>
  <si>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</si>
  <si>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</si>
  <si>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</si>
  <si>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</si>
  <si>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</si>
  <si>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</si>
  <si>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</si>
  <si>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</si>
  <si>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</si>
  <si>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</si>
  <si>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</si>
  <si>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</si>
  <si>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</si>
  <si>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</si>
  <si>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</si>
  <si>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</si>
  <si>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</si>
  <si>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</si>
  <si>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</si>
  <si>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</si>
  <si>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</si>
  <si>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</si>
  <si>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</si>
  <si>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</si>
  <si>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</si>
  <si>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</si>
  <si>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</si>
  <si>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</si>
  <si>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</si>
  <si>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</si>
  <si>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</si>
  <si>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</si>
  <si>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</si>
  <si>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</si>
  <si>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</si>
  <si>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</si>
  <si>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</si>
  <si>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</si>
  <si>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</si>
  <si>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</si>
  <si>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</si>
  <si>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</si>
  <si>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</si>
  <si>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</si>
  <si>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</si>
  <si>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</si>
  <si>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</si>
  <si>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</si>
  <si>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</si>
  <si>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</si>
  <si>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</si>
  <si>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</si>
  <si>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</si>
  <si>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</si>
  <si>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</si>
  <si>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</si>
  <si>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</si>
  <si>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</si>
  <si>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</si>
  <si>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</si>
  <si>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</si>
  <si>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</si>
  <si>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</si>
  <si>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</si>
  <si>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</si>
  <si>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</si>
  <si>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</si>
  <si>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</si>
  <si>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</si>
  <si>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</si>
  <si>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</si>
  <si>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</si>
  <si>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</si>
  <si>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</si>
  <si>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</si>
  <si>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</si>
  <si>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</si>
  <si>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</si>
  <si>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</si>
  <si>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</si>
  <si>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</si>
  <si>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</si>
  <si>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</si>
  <si>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</si>
  <si>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</si>
  <si>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</si>
  <si>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</si>
  <si>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</si>
  <si>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</si>
  <si>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</si>
  <si>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</si>
  <si>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</si>
  <si>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</si>
  <si>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</si>
  <si>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</si>
  <si>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</si>
  <si>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</si>
  <si>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</si>
  <si>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</si>
  <si>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</si>
  <si>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</si>
  <si>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</si>
  <si>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</si>
  <si>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</si>
  <si>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</si>
  <si>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</si>
  <si>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</si>
  <si>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</si>
  <si>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</si>
  <si>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</si>
  <si>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</si>
  <si>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</si>
  <si>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</si>
  <si>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</si>
  <si>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</si>
  <si>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</si>
  <si>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</si>
  <si>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</si>
  <si>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</si>
  <si>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</si>
  <si>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</si>
  <si>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</si>
  <si>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</si>
  <si>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</si>
  <si>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</si>
  <si>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</si>
  <si>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</si>
  <si>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</si>
  <si>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</si>
  <si>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</si>
  <si>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</si>
  <si>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</si>
  <si>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</si>
  <si>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</si>
  <si>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</si>
  <si>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</si>
  <si>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</si>
  <si>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</si>
  <si>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</si>
  <si>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</si>
  <si>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</si>
  <si>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</si>
  <si>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</si>
  <si>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</si>
  <si>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</si>
  <si>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</si>
  <si>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</si>
  <si>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</si>
  <si>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</si>
  <si>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</si>
  <si>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</si>
  <si>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</si>
  <si>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</si>
  <si>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</si>
  <si>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</si>
  <si>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</si>
  <si>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</si>
  <si>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</si>
  <si>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</si>
  <si>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</si>
  <si>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</si>
  <si>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</si>
  <si>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</si>
  <si>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</si>
  <si>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</si>
  <si>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</si>
  <si>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</si>
  <si>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</si>
  <si>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</si>
  <si>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</si>
  <si>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</si>
  <si>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</si>
  <si>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</si>
  <si>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</si>
  <si>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</si>
  <si>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</si>
  <si>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</si>
  <si>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</si>
  <si>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</si>
  <si>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</si>
  <si>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</si>
  <si>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</si>
  <si>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</si>
  <si>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</si>
  <si>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</si>
  <si>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</si>
  <si>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</si>
  <si>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</si>
  <si>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</si>
  <si>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</si>
  <si>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</si>
  <si>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</si>
  <si>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</si>
  <si>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</si>
  <si>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</si>
  <si>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</si>
  <si>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</si>
  <si>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</si>
  <si>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</si>
  <si>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</si>
  <si>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</si>
  <si>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</si>
  <si>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</si>
  <si>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</si>
  <si>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</si>
  <si>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</si>
  <si>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</si>
  <si>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</si>
  <si>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</si>
  <si>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</si>
  <si>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</si>
  <si>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</si>
  <si>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</si>
  <si>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</si>
  <si>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</si>
  <si>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</si>
  <si>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</si>
  <si>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</si>
  <si>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</si>
  <si>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</si>
  <si>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</si>
  <si>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</si>
  <si>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</si>
  <si>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</si>
  <si>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</si>
  <si>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</si>
  <si>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</si>
  <si>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</si>
  <si>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</si>
  <si>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</si>
  <si>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</si>
  <si>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</si>
  <si>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</si>
  <si>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</si>
  <si>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</si>
  <si>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</si>
  <si>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</si>
  <si>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</si>
  <si>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</si>
  <si>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</si>
  <si>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</si>
  <si>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</si>
  <si>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</si>
  <si>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</si>
  <si>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</si>
  <si>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</si>
  <si>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</si>
  <si>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</si>
  <si>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</si>
  <si>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</si>
  <si>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</si>
  <si>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</si>
  <si>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</si>
  <si>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</si>
  <si>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</si>
  <si>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</si>
  <si>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</si>
  <si>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</si>
  <si>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</si>
  <si>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</si>
  <si>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</si>
  <si>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</si>
  <si>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</si>
  <si>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</si>
  <si>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</si>
  <si>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</si>
  <si>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</si>
  <si>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</si>
  <si>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</si>
  <si>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</si>
  <si>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</si>
  <si>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</si>
  <si>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</si>
  <si>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</si>
  <si>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</si>
  <si>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</si>
  <si>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</si>
  <si>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</si>
  <si>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</si>
  <si>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</si>
  <si>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</si>
  <si>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</si>
  <si>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</si>
  <si>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</si>
  <si>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</si>
  <si>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</si>
  <si>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</si>
  <si>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</si>
  <si>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</si>
  <si>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</si>
  <si>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</si>
  <si>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</si>
  <si>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</si>
  <si>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</si>
  <si>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</si>
  <si>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</si>
  <si>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</si>
  <si>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</si>
  <si>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</si>
  <si>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</si>
  <si>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</si>
  <si>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</si>
  <si>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</si>
  <si>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</si>
  <si>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</si>
  <si>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</si>
  <si>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</si>
  <si>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</si>
  <si>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</si>
  <si>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</si>
  <si>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</si>
  <si>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</si>
  <si>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</si>
  <si>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</si>
  <si>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</si>
  <si>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</si>
  <si>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</si>
  <si>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</si>
  <si>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</si>
  <si>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</si>
  <si>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</si>
  <si>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</si>
  <si>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</si>
  <si>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</si>
  <si>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</si>
  <si>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</si>
  <si>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</si>
  <si>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</si>
  <si>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</si>
  <si>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</si>
  <si>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</si>
  <si>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</si>
  <si>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</si>
  <si>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</si>
  <si>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</si>
  <si>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</si>
  <si>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</si>
  <si>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</si>
  <si>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</si>
  <si>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</si>
  <si>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</si>
  <si>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</si>
  <si>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</si>
  <si>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</si>
  <si>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</si>
  <si>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</si>
  <si>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</si>
  <si>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</si>
  <si>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</si>
  <si>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</si>
  <si>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</si>
  <si>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</si>
  <si>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</si>
  <si>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</si>
  <si>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</si>
  <si>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</si>
  <si>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</si>
  <si>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</si>
  <si>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</si>
  <si>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</si>
  <si>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</si>
  <si>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</si>
  <si>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</si>
  <si>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PL RENATO - SEGUNDA QUINZENA MES DE JULHO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</si>
  <si>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</si>
  <si>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</si>
  <si>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</si>
  <si>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</si>
  <si>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</si>
  <si>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</si>
  <si>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</si>
  <si>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</si>
  <si>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</si>
  <si>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</si>
  <si>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</si>
  <si>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</si>
  <si>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</si>
  <si>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</si>
  <si>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</si>
  <si>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</si>
  <si>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</si>
  <si>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</si>
  <si>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</si>
  <si>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</si>
  <si>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</si>
  <si>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</si>
  <si>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</si>
  <si>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</si>
  <si>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</si>
  <si>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</si>
  <si>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</si>
  <si>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</si>
  <si>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</si>
  <si>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</si>
  <si>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</si>
  <si>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</si>
  <si>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</si>
  <si>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</si>
  <si>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</si>
  <si>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</si>
  <si>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</si>
  <si>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</si>
  <si>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</si>
  <si>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</si>
  <si>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</si>
  <si>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</si>
  <si>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</si>
  <si>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</si>
  <si>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</si>
  <si>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</si>
  <si>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</si>
  <si>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</si>
  <si>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</si>
  <si>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</si>
  <si>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</si>
  <si>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</si>
  <si>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</si>
  <si>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</si>
  <si>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</si>
  <si>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</si>
  <si>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</si>
  <si>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</si>
  <si>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</si>
  <si>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</si>
  <si>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</si>
  <si>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</si>
  <si>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</si>
  <si>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</si>
  <si>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</si>
  <si>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</si>
  <si>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</si>
  <si>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</si>
  <si>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</si>
  <si>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</si>
  <si>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</si>
  <si>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</si>
  <si>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</si>
  <si>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</si>
  <si>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</si>
  <si>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</si>
  <si>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</si>
  <si>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</si>
  <si>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</si>
  <si>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</si>
  <si>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</si>
  <si>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</si>
  <si>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</si>
  <si>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</si>
  <si>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</si>
  <si>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</si>
  <si>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</si>
  <si>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</si>
  <si>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</si>
  <si>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</si>
  <si>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</si>
  <si>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</si>
  <si>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</si>
  <si>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</si>
  <si>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</si>
  <si>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</si>
  <si>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</si>
  <si>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</si>
  <si>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</si>
  <si>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</si>
  <si>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</si>
  <si>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</si>
  <si>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</si>
  <si>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</si>
  <si>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</si>
  <si>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</si>
  <si>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</si>
  <si>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</si>
  <si>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</si>
  <si>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</si>
  <si>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</si>
  <si>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</si>
  <si>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</si>
  <si>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</si>
  <si>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</si>
  <si>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</si>
  <si>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</si>
  <si>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</si>
  <si>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</si>
  <si>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</si>
  <si>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</si>
  <si>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</si>
  <si>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</si>
  <si>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</si>
  <si>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</si>
  <si>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</si>
  <si>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</si>
  <si>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</si>
  <si>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</si>
  <si>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</si>
  <si>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</si>
  <si>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</si>
  <si>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</si>
  <si>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</si>
  <si>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</si>
  <si>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</si>
  <si>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</si>
  <si>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</si>
  <si>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</si>
  <si>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</si>
  <si>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</si>
  <si>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</si>
  <si>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</si>
  <si>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</si>
  <si>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</si>
  <si>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</si>
  <si>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</si>
  <si>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</si>
  <si>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</si>
  <si>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</si>
  <si>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</si>
  <si>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</si>
  <si>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</si>
  <si>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</si>
  <si>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</si>
  <si>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</si>
  <si>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</si>
  <si>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</si>
  <si>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</si>
  <si>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</si>
  <si>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</si>
  <si>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</si>
  <si>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</si>
  <si>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</si>
  <si>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</si>
  <si>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</si>
  <si>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</si>
  <si>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</si>
  <si>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</si>
  <si>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</si>
  <si>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</si>
  <si>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</si>
  <si>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</si>
  <si>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</si>
  <si>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</si>
  <si>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</si>
  <si>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</si>
  <si>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</si>
  <si>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</si>
  <si>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</si>
  <si>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</si>
  <si>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</si>
  <si>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</si>
  <si>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</si>
  <si>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</si>
  <si>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</si>
  <si>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</si>
  <si>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</si>
  <si>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</si>
  <si>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</si>
  <si>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</si>
  <si>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</si>
  <si>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</si>
  <si>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</si>
  <si>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</si>
  <si>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</si>
  <si>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</si>
  <si>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</si>
  <si>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</si>
  <si>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</si>
  <si>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</si>
  <si>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</si>
  <si>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</si>
  <si>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</si>
  <si>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</si>
  <si>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</si>
  <si>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</si>
  <si>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</si>
  <si>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</si>
  <si>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</si>
  <si>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</si>
  <si>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</si>
  <si>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</si>
  <si>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</si>
  <si>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</si>
  <si>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</si>
  <si>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</si>
  <si>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</si>
  <si>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</si>
  <si>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</si>
  <si>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</si>
  <si>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</si>
  <si>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</si>
  <si>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</si>
  <si>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</si>
  <si>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</si>
  <si>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</si>
  <si>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</si>
  <si>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</si>
  <si>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</si>
  <si>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</si>
  <si>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</si>
  <si>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</si>
  <si>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</si>
  <si>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</si>
  <si>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</si>
  <si>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</si>
  <si>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</si>
  <si>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</si>
  <si>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</si>
  <si>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</si>
  <si>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</si>
  <si>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</si>
  <si>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</si>
  <si>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</si>
  <si>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</si>
  <si>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</si>
  <si>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</si>
  <si>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</si>
  <si>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</si>
  <si>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</si>
  <si>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</si>
  <si>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</si>
  <si>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</si>
  <si>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</si>
  <si>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</si>
  <si>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</si>
  <si>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</si>
  <si>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</si>
  <si>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</si>
  <si>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</si>
  <si>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</si>
  <si>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</si>
  <si>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</si>
  <si>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</si>
  <si>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</si>
  <si>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</si>
  <si>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</si>
  <si>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</si>
  <si>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</si>
  <si>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</si>
  <si>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</si>
  <si>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</si>
  <si>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</si>
  <si>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</si>
  <si>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</si>
  <si>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</si>
  <si>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</si>
  <si>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</si>
  <si>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</si>
  <si>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</si>
  <si>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</si>
  <si>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</si>
  <si>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</si>
  <si>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</si>
  <si>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</si>
  <si>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</si>
  <si>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</si>
  <si>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</si>
  <si>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</si>
  <si>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</si>
  <si>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</si>
  <si>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</si>
  <si>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</si>
  <si>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</si>
  <si>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</si>
  <si>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</si>
  <si>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</si>
  <si>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</si>
  <si>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</si>
  <si>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</si>
  <si>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</si>
  <si>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</si>
  <si>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</si>
  <si>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</si>
  <si>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</si>
  <si>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</si>
  <si>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</si>
  <si>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</si>
  <si>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</si>
  <si>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</si>
  <si>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</si>
  <si>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</si>
  <si>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</si>
  <si>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</si>
  <si>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</si>
  <si>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</si>
  <si>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</si>
  <si>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</si>
  <si>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</si>
  <si>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</si>
  <si>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</si>
  <si>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</si>
  <si>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</si>
  <si>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</si>
  <si>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</si>
  <si>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</si>
  <si>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</si>
  <si>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</si>
  <si>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</si>
  <si>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</si>
  <si>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</si>
  <si>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</si>
  <si>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</si>
  <si>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</si>
  <si>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</si>
  <si>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</si>
  <si>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</si>
  <si>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</si>
  <si>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</si>
  <si>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</si>
  <si>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</si>
  <si>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</si>
  <si>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</si>
  <si>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</si>
  <si>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</si>
  <si>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</si>
  <si>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</si>
  <si>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</si>
  <si>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</si>
  <si>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</si>
  <si>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</si>
  <si>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</si>
  <si>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</si>
  <si>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</si>
  <si>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</si>
  <si>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</si>
  <si>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</si>
  <si>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</si>
  <si>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</si>
  <si>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</si>
  <si>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</si>
  <si>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</si>
  <si>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</si>
  <si>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</si>
  <si>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</si>
  <si>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</si>
  <si>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</si>
  <si>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</si>
  <si>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</si>
  <si>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</si>
  <si>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</si>
  <si>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</si>
  <si>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</si>
  <si>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</si>
  <si>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</si>
  <si>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</si>
  <si>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</si>
  <si>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</si>
  <si>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</si>
  <si>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</si>
  <si>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</si>
  <si>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</si>
  <si>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</si>
  <si>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</si>
  <si>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</si>
  <si>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</si>
  <si>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</si>
  <si>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</si>
  <si>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</si>
  <si>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</si>
  <si>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</si>
  <si>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</si>
  <si>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</si>
  <si>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</si>
  <si>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</si>
  <si>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</si>
  <si>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</si>
  <si>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</si>
  <si>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</si>
  <si>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</si>
  <si>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</si>
  <si>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</si>
  <si>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</si>
  <si>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</si>
  <si>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</si>
  <si>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</si>
  <si>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</si>
  <si>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</si>
  <si>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</si>
  <si>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</si>
  <si>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</si>
  <si>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</si>
  <si>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</si>
  <si>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</si>
  <si>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</si>
  <si>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</si>
  <si>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</si>
  <si>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</si>
  <si>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</si>
  <si>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</si>
  <si>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</si>
  <si>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</si>
  <si>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</si>
  <si>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</si>
  <si>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</si>
  <si>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</si>
  <si>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</si>
  <si>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</si>
  <si>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</si>
  <si>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</si>
  <si>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</si>
  <si>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</si>
  <si>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</si>
  <si>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</si>
  <si>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</si>
  <si>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</si>
  <si>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</si>
  <si>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</si>
  <si>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</si>
  <si>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</si>
  <si>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</si>
  <si>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</si>
  <si>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</si>
  <si>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</si>
  <si>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</si>
  <si>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</si>
  <si>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</si>
  <si>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</si>
  <si>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</si>
  <si>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</si>
  <si>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</si>
  <si>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</si>
  <si>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</si>
  <si>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</si>
  <si>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</si>
  <si>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</si>
  <si>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</si>
  <si>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</si>
  <si>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</si>
  <si>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</si>
  <si>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</si>
  <si>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</si>
  <si>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</si>
  <si>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</si>
  <si>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</si>
  <si>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</si>
  <si>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</si>
  <si>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</si>
  <si>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</si>
  <si>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</si>
  <si>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</si>
  <si>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</si>
  <si>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</si>
  <si>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</si>
  <si>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</si>
  <si>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</si>
  <si>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</si>
  <si>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</si>
  <si>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</si>
  <si>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</si>
  <si>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</si>
  <si>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</si>
  <si>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</si>
  <si>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</si>
  <si>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</si>
  <si>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</si>
  <si>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</si>
  <si>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</si>
  <si>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</si>
  <si>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</si>
  <si>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</si>
  <si>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</si>
  <si>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</si>
  <si>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</si>
  <si>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</si>
  <si>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</si>
  <si>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</si>
  <si>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</si>
  <si>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</si>
  <si>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</si>
  <si>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</si>
  <si>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</si>
  <si>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</si>
  <si>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</si>
  <si>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</si>
  <si>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</si>
  <si>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</si>
  <si>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</si>
  <si>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</si>
  <si>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</si>
  <si>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</si>
  <si>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</si>
  <si>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</si>
  <si>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</si>
  <si>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</si>
  <si>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</si>
  <si>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</si>
  <si>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</si>
  <si>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</si>
  <si>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</si>
  <si>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</si>
  <si>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</si>
  <si>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</si>
  <si>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</si>
  <si>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</si>
  <si>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</si>
  <si>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</si>
  <si>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</si>
  <si>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</si>
  <si>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</si>
  <si>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</si>
  <si>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</si>
  <si>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</si>
  <si>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</si>
  <si>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</si>
  <si>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</si>
  <si>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</si>
  <si>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</si>
  <si>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</si>
  <si>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</si>
  <si>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</si>
  <si>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</si>
  <si>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</si>
  <si>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</si>
  <si>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</si>
  <si>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</si>
  <si>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</si>
  <si>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</si>
  <si>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</si>
  <si>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</si>
  <si>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</si>
  <si>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</si>
  <si>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</si>
  <si>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</si>
  <si>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</si>
  <si>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</si>
  <si>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</si>
  <si>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</si>
  <si>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</si>
  <si>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</si>
  <si>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</si>
  <si>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</si>
  <si>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</si>
  <si>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</si>
  <si>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</si>
  <si>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</si>
  <si>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</si>
  <si>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</si>
  <si>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</si>
  <si>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</si>
  <si>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</si>
  <si>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</si>
  <si>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</si>
  <si>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</si>
  <si>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</si>
  <si>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</si>
  <si>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</si>
  <si>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</si>
  <si>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</si>
  <si>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</si>
  <si>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</si>
  <si>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</si>
  <si>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</si>
  <si>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</si>
  <si>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</si>
  <si>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</si>
  <si>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</si>
  <si>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</si>
  <si>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</si>
  <si>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</si>
  <si>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</si>
  <si>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</si>
  <si>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</si>
  <si>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</si>
  <si>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</si>
  <si>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</si>
  <si>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</si>
  <si>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</si>
  <si>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</si>
  <si>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</si>
  <si>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</si>
  <si>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</si>
  <si>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</si>
  <si>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</si>
  <si>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</si>
  <si>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</si>
  <si>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</si>
  <si>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</si>
  <si>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</si>
  <si>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</si>
  <si>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</si>
  <si>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</si>
  <si>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</si>
  <si>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</si>
  <si>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</si>
  <si>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</si>
  <si>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</si>
  <si>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</si>
  <si>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</si>
  <si>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</si>
  <si>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</si>
  <si>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</si>
  <si>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</si>
  <si>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</si>
  <si>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</si>
  <si>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</si>
  <si>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</si>
  <si>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</si>
  <si>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</si>
  <si>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</si>
  <si>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</si>
  <si>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</si>
  <si>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</si>
  <si>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</si>
  <si>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</si>
  <si>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</si>
  <si>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</si>
  <si>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</si>
  <si>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</si>
  <si>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</si>
  <si>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</si>
  <si>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</si>
  <si>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</si>
  <si>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</si>
  <si>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</si>
  <si>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</si>
  <si>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</si>
  <si>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</si>
  <si>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</si>
  <si>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</si>
  <si>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</si>
  <si>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</si>
  <si>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</si>
  <si>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</si>
  <si>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</si>
  <si>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</si>
  <si>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</si>
  <si>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</si>
  <si>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</si>
  <si>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</si>
  <si>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</si>
  <si>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</si>
  <si>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</si>
  <si>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</si>
  <si>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</si>
  <si>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</si>
  <si>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</si>
  <si>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</si>
  <si>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</si>
  <si>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</si>
  <si>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</si>
  <si>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</si>
  <si>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</si>
  <si>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</si>
  <si>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</si>
  <si>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</si>
  <si>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</si>
  <si>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</si>
  <si>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</si>
  <si>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</si>
  <si>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</si>
  <si>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</si>
  <si>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</si>
  <si>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</si>
  <si>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</si>
  <si>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</si>
  <si>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</si>
  <si>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</si>
  <si>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</si>
  <si>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</si>
  <si>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</si>
  <si>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</si>
  <si>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</si>
  <si>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</si>
  <si>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</si>
  <si>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</si>
  <si>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</si>
  <si>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</si>
  <si>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</si>
  <si>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</si>
  <si>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</si>
  <si>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</si>
  <si>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</si>
  <si>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</si>
  <si>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</si>
  <si>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</si>
  <si>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</si>
  <si>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</si>
  <si>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</si>
  <si>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</si>
  <si>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</si>
  <si>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</si>
  <si>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</si>
  <si>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</si>
  <si>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</si>
  <si>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</si>
  <si>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</si>
  <si>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</si>
  <si>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</si>
  <si>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</si>
  <si>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</si>
  <si>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</si>
  <si>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</si>
  <si>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</si>
  <si>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</si>
  <si>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</si>
  <si>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</si>
  <si>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</si>
  <si>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</si>
  <si>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</si>
  <si>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</si>
  <si>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</si>
  <si>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</si>
  <si>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</si>
  <si>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</si>
  <si>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</si>
  <si>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</si>
  <si>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</si>
  <si>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</si>
  <si>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</si>
  <si>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</si>
  <si>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</si>
  <si>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</si>
  <si>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</si>
  <si>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</si>
  <si>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</si>
  <si>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</si>
  <si>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</si>
  <si>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</si>
  <si>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</si>
  <si>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</si>
  <si>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</si>
  <si>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</si>
  <si>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</si>
  <si>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</si>
  <si>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</si>
  <si>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</si>
  <si>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</si>
  <si>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</si>
  <si>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</si>
  <si>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</si>
  <si>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</si>
  <si>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</si>
  <si>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</si>
  <si>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</si>
  <si>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</si>
  <si>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</si>
  <si>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</si>
  <si>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</si>
  <si>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</si>
  <si>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</si>
  <si>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</si>
  <si>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</si>
  <si>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</si>
  <si>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</si>
  <si>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</si>
  <si>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</si>
  <si>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</si>
  <si>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</si>
  <si>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</si>
  <si>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</si>
  <si>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</si>
  <si>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</si>
  <si>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</si>
  <si>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</si>
  <si>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</si>
  <si>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</si>
  <si>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</si>
  <si>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</si>
  <si>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</si>
  <si>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</si>
  <si>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</si>
  <si>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</si>
  <si>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</si>
  <si>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</si>
  <si>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</si>
  <si>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</si>
  <si>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</si>
  <si>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</si>
  <si>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</si>
  <si>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</si>
  <si>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</si>
  <si>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</si>
  <si>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</si>
  <si>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</si>
  <si>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</si>
  <si>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</si>
  <si>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</si>
  <si>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</si>
  <si>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</si>
  <si>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</si>
  <si>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</si>
  <si>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</si>
  <si>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</si>
  <si>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</si>
  <si>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</si>
  <si>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</si>
  <si>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</si>
  <si>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</si>
  <si>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</si>
  <si>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</si>
  <si>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</si>
  <si>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</si>
  <si>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</si>
  <si>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</si>
  <si>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</si>
  <si>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</si>
  <si>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</si>
  <si>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</si>
  <si>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</si>
  <si>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</si>
  <si>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</si>
  <si>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</si>
  <si>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</si>
  <si>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</si>
  <si>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</si>
  <si>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</si>
  <si>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</si>
  <si>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</si>
  <si>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</si>
  <si>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</si>
  <si>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</si>
  <si>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</si>
  <si>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</si>
  <si>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</si>
  <si>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</si>
  <si>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</si>
  <si>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</si>
  <si>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</si>
  <si>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</si>
  <si>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</si>
  <si>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</si>
  <si>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</si>
  <si>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</si>
  <si>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</si>
  <si>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</si>
  <si>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</si>
  <si>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</si>
  <si>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</si>
  <si>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</si>
  <si>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</si>
  <si>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</si>
  <si>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</si>
  <si>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</si>
  <si>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VALE TRANSPORTE 09/26-ANDREZA</t>
  </si>
  <si>
    <t xml:space="preserve">NF 5612</t>
  </si>
  <si>
    <t xml:space="preserve">NF 163847 - MILKA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</si>
  <si>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</si>
  <si>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</si>
  <si>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</si>
  <si>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</si>
  <si>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</si>
  <si>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</si>
  <si>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</si>
  <si>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</si>
  <si>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</si>
  <si>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</si>
  <si>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</si>
  <si>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</si>
  <si>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</si>
  <si>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</si>
  <si>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</si>
  <si>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</si>
  <si>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</si>
  <si>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</si>
  <si>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</si>
  <si>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</si>
  <si>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</si>
  <si>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</si>
  <si>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</si>
  <si>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</si>
  <si>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TAR PIXQR LIQ MAQUININHA -ANDREZA</t>
  </si>
  <si>
    <t xml:space="preserve">IOF 6083.63511-7C/C GARANTIDA -ANDREZA</t>
  </si>
  <si>
    <t xml:space="preserve">IOF ITAU 1-ANDREZA</t>
  </si>
  <si>
    <t xml:space="preserve">TAR PIX QR CODE LIQUIDA -ANDREZA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</si>
  <si>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</si>
  <si>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</si>
  <si>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</si>
  <si>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</si>
  <si>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</si>
  <si>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</si>
  <si>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</si>
  <si>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</si>
  <si>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</si>
  <si>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</si>
  <si>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</si>
  <si>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</si>
  <si>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</si>
  <si>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</si>
  <si>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</si>
  <si>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</si>
  <si>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</si>
  <si>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</si>
  <si>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</si>
  <si>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</si>
  <si>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</si>
  <si>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</si>
  <si>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</si>
  <si>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</si>
  <si>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</si>
  <si>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</si>
  <si>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</si>
  <si>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</si>
  <si>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</si>
  <si>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</si>
  <si>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</si>
  <si>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</si>
  <si>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SALDO NEGATIVO 08/26 REF. ADTO. FUNCIONARIO  LUIS CARLOS DA SILVA CHAV</t>
  </si>
  <si>
    <t xml:space="preserve">SALDO NEGATIVO 08/26 REF. ADTO. FUNCIONARIO  PAULO HENRIQUE DACIO</t>
  </si>
  <si>
    <t xml:space="preserve">SALDO NEGATIVO 08/26 REF. ADTO. FUNCIONARIO  JADSON FERNANDO GONCALVES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</si>
  <si>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</si>
  <si>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</si>
  <si>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</si>
  <si>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</si>
  <si>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</si>
  <si>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</si>
  <si>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</si>
  <si>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</si>
  <si>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</si>
  <si>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</si>
  <si>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</si>
  <si>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</si>
  <si>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</si>
  <si>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</si>
  <si>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</si>
  <si>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</si>
  <si>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</si>
  <si>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</si>
  <si>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</si>
  <si>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</si>
  <si>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</si>
  <si>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</si>
  <si>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PAG SALARIO 08/26 ESCRITORIO - </t>
  </si>
  <si>
    <t xml:space="preserve">NF 8725 SACO P/LIXO TRANPARENTE 200L - MILKA</t>
  </si>
  <si>
    <t xml:space="preserve">NF 781 - MILKA</t>
  </si>
  <si>
    <t xml:space="preserve">NF 15257 - DEBORA</t>
  </si>
  <si>
    <t xml:space="preserve">FEIRA SR RENATO - PGTO P/ MM COMERCIO ATACADISTA DE FRUTAS LTDA - DEBORA</t>
  </si>
  <si>
    <t xml:space="preserve">PAG SALARIO 08/26 LOJA </t>
  </si>
  <si>
    <t xml:space="preserve">OUTROS PL NEILA E RENATO - PAG ARLETE</t>
  </si>
  <si>
    <t xml:space="preserve">DESPESA ELETRICA CHARLES LOJA MO1 (COMPRAS FUNC)</t>
  </si>
  <si>
    <t xml:space="preserve">SALDO NEGATIVO 08/26 REF. ADTO. FUNCIONARIO  KEILA CRISTINA DE LIMA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</si>
  <si>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</si>
  <si>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</si>
  <si>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</si>
  <si>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</si>
  <si>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</si>
  <si>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</si>
  <si>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</si>
  <si>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</si>
  <si>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</si>
  <si>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</si>
  <si>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</si>
  <si>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415 PGTO PARA PAULA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</si>
  <si>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</si>
  <si>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</si>
  <si>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</si>
  <si>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</si>
  <si>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</si>
  <si>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</si>
  <si>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</si>
  <si>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</si>
  <si>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</si>
  <si>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</si>
  <si>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</si>
  <si>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</si>
  <si>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</si>
  <si>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</si>
  <si>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</si>
  <si>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</si>
  <si>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</si>
  <si>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</si>
  <si>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</si>
  <si>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</si>
  <si>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</si>
  <si>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</si>
  <si>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</si>
  <si>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</si>
  <si>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</si>
  <si>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</si>
  <si>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</si>
  <si>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789 - MILKA</t>
  </si>
  <si>
    <t xml:space="preserve">NF 791 - MILKA</t>
  </si>
  <si>
    <t xml:space="preserve">PARC 10/48 EMPRESTIMO PARTE MO1 PAGAR P MO5 - KEILA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</si>
  <si>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</si>
  <si>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</si>
  <si>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</si>
  <si>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</si>
  <si>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</si>
  <si>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</si>
  <si>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</si>
  <si>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</si>
  <si>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</si>
  <si>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</si>
  <si>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</si>
  <si>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</si>
  <si>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</si>
  <si>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</si>
  <si>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</si>
  <si>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</si>
  <si>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</si>
  <si>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</si>
  <si>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</si>
  <si>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</si>
  <si>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</si>
  <si>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</si>
  <si>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</si>
  <si>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</si>
  <si>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</si>
  <si>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</si>
  <si>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</si>
  <si>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</si>
  <si>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</si>
  <si>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</si>
  <si>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</si>
  <si>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</si>
  <si>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11660-1 MILKA</t>
  </si>
  <si>
    <t xml:space="preserve">NF  643 BLOOM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</si>
  <si>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</si>
  <si>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</si>
  <si>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</si>
  <si>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</si>
  <si>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</si>
  <si>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</si>
  <si>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</si>
  <si>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</si>
  <si>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</si>
  <si>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</si>
  <si>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</si>
  <si>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</si>
  <si>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</si>
  <si>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</si>
  <si>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</si>
  <si>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</si>
  <si>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</si>
  <si>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</si>
  <si>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</si>
  <si>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</si>
  <si>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</si>
  <si>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</si>
  <si>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</si>
  <si>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</si>
  <si>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199706961  NF8182 -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</si>
  <si>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</si>
  <si>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</si>
  <si>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</si>
  <si>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</si>
  <si>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</si>
  <si>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</si>
  <si>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</si>
  <si>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</si>
  <si>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</si>
  <si>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</si>
  <si>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</si>
  <si>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</si>
  <si>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</si>
  <si>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</si>
  <si>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</si>
  <si>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</si>
  <si>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</si>
  <si>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</si>
  <si>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</si>
  <si>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</si>
  <si>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</si>
  <si>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</si>
  <si>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</si>
  <si>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</si>
  <si>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</si>
  <si>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</si>
  <si>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</si>
  <si>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</si>
  <si>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</si>
  <si>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</si>
  <si>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</si>
  <si>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</si>
  <si>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</si>
  <si>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</si>
  <si>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</si>
  <si>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</si>
  <si>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</si>
  <si>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</si>
  <si>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82963/1  NF37981 - MILKA</t>
  </si>
  <si>
    <t xml:space="preserve">NF 76 PGTO PARA CNPJ - MILKA</t>
  </si>
  <si>
    <t xml:space="preserve">NF 572549 - MILKA</t>
  </si>
  <si>
    <t xml:space="preserve">NF 636145 - MILKA</t>
  </si>
  <si>
    <t xml:space="preserve">ANUIDADE CARTAO SANT 1 4172</t>
  </si>
  <si>
    <t xml:space="preserve">NF 379 PGTO PARA  ADRIANO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</si>
  <si>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</si>
  <si>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</si>
  <si>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</si>
  <si>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</si>
  <si>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</si>
  <si>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</si>
  <si>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</si>
  <si>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</si>
  <si>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</si>
  <si>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</si>
  <si>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</si>
  <si>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</si>
  <si>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</si>
  <si>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</si>
  <si>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</si>
  <si>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</si>
  <si>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</si>
  <si>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</si>
  <si>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</si>
  <si>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</si>
  <si>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</si>
  <si>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</si>
  <si>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</si>
  <si>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1040242 - MILKA</t>
  </si>
  <si>
    <t xml:space="preserve">NF 15273 - MILKA</t>
  </si>
  <si>
    <t xml:space="preserve">466103-A/C  NF401410 - MILKA</t>
  </si>
  <si>
    <t xml:space="preserve">NF 3987 SABORE FATIADO - MILKA</t>
  </si>
  <si>
    <t xml:space="preserve">NF 10710 -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</si>
  <si>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</si>
  <si>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</si>
  <si>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</si>
  <si>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</si>
  <si>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</si>
  <si>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</si>
  <si>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</si>
  <si>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</si>
  <si>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</si>
  <si>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504 -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</si>
  <si>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</si>
  <si>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</si>
  <si>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</si>
  <si>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</si>
  <si>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</si>
  <si>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</si>
  <si>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</si>
  <si>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</si>
  <si>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</si>
  <si>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</si>
  <si>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</si>
  <si>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</si>
  <si>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</si>
  <si>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</si>
  <si>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</si>
  <si>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</si>
  <si>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</si>
  <si>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NF 995248 AMBEV - MILKA</t>
  </si>
  <si>
    <t xml:space="preserve">NF 11660-2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</si>
  <si>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</si>
  <si>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</si>
  <si>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</si>
  <si>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</si>
  <si>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</si>
  <si>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</si>
  <si>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</si>
  <si>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</si>
  <si>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</si>
  <si>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</si>
  <si>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</si>
  <si>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</si>
  <si>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</si>
  <si>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</si>
  <si>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</si>
  <si>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</si>
  <si>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1983/01  NF2765 -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</si>
  <si>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</si>
  <si>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</si>
  <si>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</si>
  <si>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</si>
  <si>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</si>
  <si>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</si>
  <si>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</si>
  <si>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</si>
  <si>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</si>
  <si>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</si>
  <si>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</si>
  <si>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</si>
  <si>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</si>
  <si>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</si>
  <si>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</si>
  <si>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</si>
  <si>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</si>
  <si>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</si>
  <si>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</si>
  <si>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</si>
  <si>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</si>
  <si>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199706962  NF8182 - MILKA</t>
  </si>
  <si>
    <t xml:space="preserve">NF 1627263-01/02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</si>
  <si>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</si>
  <si>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</si>
  <si>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</si>
  <si>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</si>
  <si>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</si>
  <si>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</si>
  <si>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</si>
  <si>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</si>
  <si>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</si>
  <si>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</si>
  <si>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</si>
  <si>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</si>
  <si>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</si>
  <si>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</si>
  <si>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</si>
  <si>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</si>
  <si>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</si>
  <si>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</si>
  <si>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331504 -1 MILKA</t>
  </si>
  <si>
    <t xml:space="preserve">82963/2  NF37981 - MILKA</t>
  </si>
  <si>
    <t xml:space="preserve">NF 1723603 -1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</si>
  <si>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</si>
  <si>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</si>
  <si>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</si>
  <si>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</si>
  <si>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</si>
  <si>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</si>
  <si>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</si>
  <si>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</si>
  <si>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NF 2892 MESA FARTA - MILKA</t>
  </si>
  <si>
    <t xml:space="preserve">NF 45826 - MILKA</t>
  </si>
  <si>
    <t xml:space="preserve">NF 1277478 COCA - MILKA</t>
  </si>
  <si>
    <t xml:space="preserve">NF 2024835 - MILKA</t>
  </si>
  <si>
    <t xml:space="preserve">NF 1266968 -1/3 MILKA</t>
  </si>
  <si>
    <t xml:space="preserve">NF 198228 - MILKA</t>
  </si>
  <si>
    <t xml:space="preserve">466103-B/C  NF401410 - MILKA</t>
  </si>
  <si>
    <t xml:space="preserve">815076-C/C  NF690674 - MILKA</t>
  </si>
  <si>
    <t xml:space="preserve">NF 588259 - MILKA</t>
  </si>
  <si>
    <t xml:space="preserve">NF 894543 -1 MILKA</t>
  </si>
  <si>
    <t xml:space="preserve">NF 9827 -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</si>
  <si>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</si>
  <si>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</si>
  <si>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</si>
  <si>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</si>
  <si>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273141 -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</si>
  <si>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</si>
  <si>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</si>
  <si>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</si>
  <si>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</si>
  <si>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</si>
  <si>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</si>
  <si>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</si>
  <si>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</si>
  <si>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</si>
  <si>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</si>
  <si>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1446404 -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</si>
  <si>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</si>
  <si>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</si>
  <si>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</si>
  <si>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</si>
  <si>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NF 1440542 MAGISTRAL - MILKA</t>
  </si>
  <si>
    <t xml:space="preserve">1983/02  NF2765 -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</si>
  <si>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</si>
  <si>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</si>
  <si>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</si>
  <si>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</si>
  <si>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</si>
  <si>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199706964  NF8182 - MILKA</t>
  </si>
  <si>
    <t xml:space="preserve">NF 1627263-02/02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</si>
  <si>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</si>
  <si>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</si>
  <si>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</si>
  <si>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</si>
  <si>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</si>
  <si>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</si>
  <si>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</si>
  <si>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</si>
  <si>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331504 -2 MILKA</t>
  </si>
  <si>
    <t xml:space="preserve">NF 1723603 -2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</si>
  <si>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</si>
  <si>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</si>
  <si>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</si>
  <si>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</si>
  <si>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</si>
  <si>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</si>
  <si>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</si>
  <si>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</si>
  <si>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</si>
  <si>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</si>
  <si>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</si>
  <si>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</si>
  <si>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</si>
  <si>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</si>
  <si>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</si>
  <si>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</si>
  <si>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</si>
  <si>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</si>
  <si>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</si>
  <si>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</si>
  <si>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</si>
  <si>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</si>
  <si>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</si>
  <si>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</si>
  <si>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</si>
  <si>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</si>
  <si>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1266968 -2/3 MILKA</t>
  </si>
  <si>
    <t xml:space="preserve">NF 1724526 - MILKA</t>
  </si>
  <si>
    <t xml:space="preserve">466103-C/C  NF401410 - MILKA</t>
  </si>
  <si>
    <t xml:space="preserve">NF 11134 -05/06  MILKA</t>
  </si>
  <si>
    <t xml:space="preserve">NF 11473 -02/11 - MILKA</t>
  </si>
  <si>
    <t xml:space="preserve">NF 21856 -3 MILKA</t>
  </si>
  <si>
    <t xml:space="preserve">NF 894543 -2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</si>
  <si>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</si>
  <si>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</si>
  <si>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</si>
  <si>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</si>
  <si>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</si>
  <si>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</si>
  <si>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</si>
  <si>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</si>
  <si>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</si>
  <si>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199706965  NF8182 - MILKA</t>
  </si>
  <si>
    <t xml:space="preserve">NF 312938 -3 MILKA</t>
  </si>
  <si>
    <t xml:space="preserve">NF 331504 -3 MILKA</t>
  </si>
  <si>
    <t xml:space="preserve">NF 756474 SACO DE PAPEL/ LUVA E COPO DESC. 300ML - MILKA</t>
  </si>
  <si>
    <t xml:space="preserve">NF 1723603 -3 MILKA</t>
  </si>
  <si>
    <t xml:space="preserve">5929-D/D  NF8723 - MILKA</t>
  </si>
  <si>
    <t xml:space="preserve">NF 1266968 -3/3 MILKA</t>
  </si>
  <si>
    <t xml:space="preserve">NF 894543 -3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</si>
  <si>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</si>
  <si>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</si>
  <si>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</si>
  <si>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</si>
  <si>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</si>
  <si>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</si>
  <si>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</si>
  <si>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</si>
  <si>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</si>
  <si>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</si>
  <si>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</si>
  <si>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</si>
  <si>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</si>
  <si>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</si>
  <si>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</si>
  <si>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COMPRA DE LAMPADA TUBOLA PARA P LOJA 1 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</si>
  <si>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</si>
  <si>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</si>
  <si>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</si>
  <si>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</si>
  <si>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</si>
  <si>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</si>
  <si>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</si>
  <si>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</si>
  <si>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</si>
  <si>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</si>
  <si>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</si>
  <si>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</si>
  <si>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</si>
  <si>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</si>
  <si>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</si>
  <si>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</si>
  <si>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</si>
  <si>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</si>
  <si>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</si>
  <si>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</si>
  <si>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</si>
  <si>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</si>
  <si>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</si>
  <si>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</si>
  <si>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</si>
  <si>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</si>
  <si>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</si>
  <si>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</si>
  <si>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</si>
  <si>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</si>
  <si>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</si>
  <si>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</si>
  <si>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</si>
  <si>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</si>
  <si>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</si>
  <si>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</si>
  <si>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</si>
  <si>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</si>
  <si>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</si>
  <si>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</si>
  <si>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</si>
  <si>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</si>
  <si>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</si>
  <si>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</si>
  <si>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</si>
  <si>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</si>
  <si>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</si>
  <si>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</si>
  <si>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</si>
  <si>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</si>
  <si>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</si>
  <si>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</si>
  <si>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</si>
  <si>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</si>
  <si>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</si>
  <si>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</si>
  <si>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</si>
  <si>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</si>
  <si>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</si>
  <si>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</si>
  <si>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</si>
  <si>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</si>
  <si>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</si>
  <si>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</si>
  <si>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</si>
  <si>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</si>
  <si>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</si>
  <si>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</si>
  <si>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</si>
  <si>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</si>
  <si>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</si>
  <si>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</si>
  <si>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</si>
  <si>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</si>
  <si>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</si>
  <si>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</si>
  <si>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</si>
  <si>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</si>
  <si>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</si>
  <si>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</si>
  <si>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</si>
  <si>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</si>
  <si>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</si>
  <si>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</si>
  <si>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</si>
  <si>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</si>
  <si>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</si>
  <si>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</si>
  <si>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</si>
  <si>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</si>
  <si>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</si>
  <si>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</si>
  <si>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</si>
  <si>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</si>
  <si>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</si>
  <si>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</si>
  <si>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</si>
  <si>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</si>
  <si>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</si>
  <si>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</si>
  <si>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</si>
  <si>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</si>
  <si>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</si>
  <si>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</si>
  <si>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</si>
  <si>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</si>
  <si>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</si>
  <si>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</si>
  <si>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</si>
  <si>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</si>
  <si>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</si>
  <si>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</si>
  <si>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</si>
  <si>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</si>
  <si>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</si>
  <si>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</si>
  <si>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</si>
  <si>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</si>
  <si>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</si>
  <si>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</si>
  <si>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</si>
  <si>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</si>
  <si>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</si>
  <si>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</si>
  <si>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</si>
  <si>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</si>
  <si>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</si>
  <si>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</si>
  <si>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</si>
  <si>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</si>
  <si>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</si>
  <si>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</si>
  <si>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</si>
  <si>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</si>
  <si>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</si>
  <si>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</si>
  <si>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</si>
  <si>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</si>
  <si>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</si>
  <si>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</si>
  <si>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</si>
  <si>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</si>
  <si>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</si>
  <si>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</si>
  <si>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</si>
  <si>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</si>
  <si>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</si>
  <si>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</si>
  <si>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</si>
  <si>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</si>
  <si>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</si>
  <si>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</si>
  <si>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</si>
  <si>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</si>
  <si>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</si>
  <si>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</si>
  <si>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</si>
  <si>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</si>
  <si>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</si>
  <si>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</si>
  <si>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</si>
  <si>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</si>
  <si>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</si>
  <si>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</si>
  <si>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</si>
  <si>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</si>
  <si>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</si>
  <si>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</si>
  <si>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</si>
  <si>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</si>
  <si>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</si>
  <si>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</si>
  <si>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</si>
  <si>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</si>
  <si>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</si>
  <si>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</si>
  <si>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</si>
  <si>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</si>
  <si>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</si>
  <si>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</si>
  <si>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</si>
  <si>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</si>
  <si>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</si>
  <si>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</si>
  <si>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</si>
  <si>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</si>
  <si>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</si>
  <si>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</si>
  <si>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</si>
  <si>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</si>
  <si>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</si>
  <si>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</si>
  <si>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</si>
  <si>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</si>
  <si>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</si>
  <si>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</si>
  <si>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</si>
  <si>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</si>
  <si>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</si>
  <si>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</si>
  <si>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</si>
  <si>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</si>
  <si>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</si>
  <si>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</si>
  <si>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</si>
  <si>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</si>
  <si>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</si>
  <si>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</si>
  <si>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</si>
  <si>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</si>
  <si>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</si>
  <si>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</si>
  <si>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</si>
  <si>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</si>
  <si>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</si>
  <si>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</si>
  <si>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</si>
  <si>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</si>
  <si>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</si>
  <si>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</si>
  <si>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</si>
  <si>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</si>
  <si>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</si>
  <si>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</si>
  <si>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</si>
  <si>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</si>
  <si>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</si>
  <si>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</si>
  <si>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</si>
  <si>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</si>
  <si>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</si>
  <si>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</si>
  <si>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</si>
  <si>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</si>
  <si>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</si>
  <si>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</si>
  <si>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</si>
  <si>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</si>
  <si>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</si>
  <si>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</si>
  <si>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</si>
  <si>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</si>
  <si>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</si>
  <si>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</si>
  <si>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</si>
  <si>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</si>
  <si>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</si>
  <si>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</si>
  <si>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</si>
  <si>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</si>
  <si>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</si>
  <si>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</si>
  <si>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</si>
  <si>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</si>
  <si>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</si>
  <si>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</si>
  <si>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</si>
  <si>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</si>
  <si>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</si>
  <si>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</si>
  <si>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</si>
  <si>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</si>
  <si>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</si>
  <si>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</si>
  <si>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</si>
  <si>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</si>
  <si>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</si>
  <si>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</si>
  <si>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</si>
  <si>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</si>
  <si>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</si>
  <si>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</si>
  <si>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</si>
  <si>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</si>
  <si>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</si>
  <si>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</si>
  <si>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</si>
  <si>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</si>
  <si>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</si>
  <si>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</si>
  <si>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</si>
  <si>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</si>
  <si>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</si>
  <si>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</si>
  <si>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</si>
  <si>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</si>
  <si>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</si>
  <si>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</si>
  <si>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</si>
  <si>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</si>
  <si>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</si>
  <si>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</si>
  <si>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</si>
  <si>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</si>
  <si>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</si>
  <si>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</si>
  <si>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</si>
  <si>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</si>
  <si>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</si>
  <si>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</si>
  <si>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</si>
  <si>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</si>
  <si>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</si>
  <si>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</si>
  <si>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</si>
  <si>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</si>
  <si>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</si>
  <si>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</si>
  <si>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</si>
  <si>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</si>
  <si>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</si>
  <si>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</si>
  <si>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</si>
  <si>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</si>
  <si>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</si>
  <si>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</si>
  <si>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</si>
  <si>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</si>
  <si>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</si>
  <si>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</si>
  <si>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</si>
  <si>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</si>
  <si>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</si>
  <si>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</si>
  <si>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</si>
  <si>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</si>
  <si>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</si>
  <si>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</si>
  <si>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</si>
  <si>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</si>
  <si>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</si>
  <si>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</si>
  <si>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</si>
  <si>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</si>
  <si>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</si>
  <si>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</si>
  <si>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</si>
  <si>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</si>
  <si>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</si>
  <si>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</si>
  <si>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</si>
  <si>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</si>
  <si>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</si>
  <si>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</si>
  <si>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</si>
  <si>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</si>
  <si>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</si>
  <si>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</si>
  <si>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</si>
  <si>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</si>
  <si>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</si>
  <si>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</si>
  <si>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</si>
  <si>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</si>
  <si>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</si>
  <si>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</si>
  <si>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</si>
  <si>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</si>
  <si>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</si>
  <si>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</si>
  <si>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</si>
  <si>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</si>
  <si>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</si>
  <si>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</si>
  <si>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</si>
  <si>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</si>
  <si>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</si>
  <si>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</si>
  <si>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</si>
  <si>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</si>
  <si>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</si>
  <si>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</si>
  <si>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</si>
  <si>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</si>
  <si>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</si>
  <si>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</si>
  <si>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</si>
  <si>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</si>
  <si>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</si>
  <si>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</si>
  <si>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</si>
  <si>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</si>
  <si>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</si>
  <si>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</si>
  <si>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</si>
  <si>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</si>
  <si>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</si>
  <si>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</si>
  <si>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</si>
  <si>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</si>
  <si>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</si>
  <si>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</si>
  <si>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</si>
  <si>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</si>
  <si>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</si>
  <si>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</si>
  <si>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</si>
  <si>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</si>
  <si>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</si>
  <si>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</si>
  <si>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</si>
  <si>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</si>
  <si>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</si>
  <si>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</si>
  <si>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</si>
  <si>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</si>
  <si>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</si>
  <si>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</si>
  <si>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</si>
  <si>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</si>
  <si>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</si>
  <si>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</si>
  <si>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</si>
  <si>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</si>
  <si>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</si>
  <si>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</si>
  <si>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</si>
  <si>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</si>
  <si>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</si>
  <si>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</si>
  <si>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</si>
  <si>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</si>
  <si>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</si>
  <si>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</si>
  <si>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</si>
  <si>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</si>
  <si>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</si>
  <si>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</si>
  <si>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</si>
  <si>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</si>
  <si>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</si>
  <si>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</si>
  <si>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</si>
  <si>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</si>
  <si>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</si>
  <si>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</si>
  <si>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</si>
  <si>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</si>
  <si>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</si>
  <si>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</si>
  <si>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</si>
  <si>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</si>
  <si>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</si>
  <si>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</si>
  <si>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</si>
  <si>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</si>
  <si>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</si>
  <si>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</si>
  <si>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</si>
  <si>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</si>
  <si>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</si>
  <si>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</si>
  <si>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</si>
  <si>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</si>
  <si>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</si>
  <si>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</si>
  <si>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</si>
  <si>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</si>
  <si>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</si>
  <si>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</si>
  <si>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</si>
  <si>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</si>
  <si>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</si>
  <si>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</si>
  <si>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</si>
  <si>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</si>
  <si>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</si>
  <si>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</si>
  <si>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</si>
  <si>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</si>
  <si>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</si>
  <si>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</si>
  <si>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</si>
  <si>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</si>
  <si>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</si>
  <si>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</si>
  <si>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</si>
  <si>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</si>
  <si>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</si>
  <si>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</si>
  <si>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</si>
  <si>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</si>
  <si>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</si>
  <si>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</si>
  <si>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</si>
  <si>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</si>
  <si>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</si>
  <si>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</si>
  <si>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</si>
  <si>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</si>
  <si>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</si>
  <si>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</si>
  <si>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</si>
  <si>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</si>
  <si>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</si>
  <si>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</si>
  <si>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</si>
  <si>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</si>
  <si>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</si>
  <si>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</si>
  <si>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</si>
  <si>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</si>
  <si>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</si>
  <si>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</si>
  <si>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</si>
  <si>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</si>
  <si>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</si>
  <si>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</si>
  <si>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</si>
  <si>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</si>
  <si>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</si>
  <si>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</si>
  <si>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</si>
  <si>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</si>
  <si>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</si>
  <si>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</si>
  <si>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</si>
  <si>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</si>
  <si>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</si>
  <si>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</si>
  <si>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</si>
  <si>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</si>
  <si>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</si>
  <si>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</si>
  <si>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</si>
  <si>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</si>
  <si>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</si>
  <si>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</si>
  <si>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</si>
  <si>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</si>
  <si>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</si>
  <si>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</si>
  <si>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</si>
  <si>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</si>
  <si>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</si>
  <si>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</si>
  <si>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</si>
  <si>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</si>
  <si>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</si>
  <si>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</si>
  <si>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</si>
  <si>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</si>
  <si>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</si>
  <si>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</si>
  <si>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</si>
  <si>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</si>
  <si>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</si>
  <si>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</si>
  <si>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</si>
  <si>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</si>
  <si>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</si>
  <si>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</si>
  <si>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</si>
  <si>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</si>
  <si>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C/MEXEDOR VERMELHA PLASVALE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</si>
  <si>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</si>
  <si>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</si>
  <si>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</si>
  <si>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</si>
  <si>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</si>
  <si>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</si>
  <si>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</si>
  <si>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</si>
  <si>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</si>
  <si>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</si>
  <si>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</si>
  <si>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</si>
  <si>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</si>
  <si>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</si>
  <si>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</si>
  <si>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</si>
  <si>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</si>
  <si>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</si>
  <si>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</si>
  <si>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</si>
  <si>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</si>
  <si>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</si>
  <si>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</si>
  <si>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</si>
  <si>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</si>
  <si>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</si>
  <si>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</si>
  <si>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</si>
  <si>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</si>
  <si>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</si>
  <si>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</si>
  <si>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</si>
  <si>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</si>
  <si>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</si>
  <si>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</si>
  <si>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</si>
  <si>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</si>
  <si>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</si>
  <si>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</si>
  <si>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</si>
  <si>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</si>
  <si>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</si>
  <si>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</si>
  <si>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</si>
  <si>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</si>
  <si>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</si>
  <si>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</si>
  <si>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</si>
  <si>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</si>
  <si>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</si>
  <si>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</si>
  <si>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</si>
  <si>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</si>
  <si>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</si>
  <si>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</si>
  <si>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</si>
  <si>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</si>
  <si>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</si>
  <si>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</si>
  <si>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</si>
  <si>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</si>
  <si>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</si>
  <si>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</si>
  <si>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</si>
  <si>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</si>
  <si>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</si>
  <si>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</si>
  <si>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</si>
  <si>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</si>
  <si>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</si>
  <si>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</si>
  <si>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</si>
  <si>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</si>
  <si>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</si>
  <si>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</si>
  <si>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</si>
  <si>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</si>
  <si>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</si>
  <si>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</si>
  <si>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</si>
  <si>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</si>
  <si>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</si>
  <si>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</si>
  <si>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</si>
  <si>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</si>
  <si>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</si>
  <si>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</si>
  <si>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</si>
  <si>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</si>
  <si>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</si>
  <si>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</si>
  <si>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</si>
  <si>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</si>
  <si>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</si>
  <si>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</si>
  <si>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</si>
  <si>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</si>
  <si>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</si>
  <si>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</si>
  <si>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</si>
  <si>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</si>
  <si>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</si>
  <si>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</si>
  <si>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</si>
  <si>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</si>
  <si>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</si>
  <si>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</si>
  <si>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</si>
  <si>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</si>
  <si>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</si>
  <si>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</si>
  <si>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</si>
  <si>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</si>
  <si>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</si>
  <si>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</si>
  <si>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</si>
  <si>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</si>
  <si>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</si>
  <si>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</si>
  <si>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</si>
  <si>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</si>
  <si>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</si>
  <si>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</si>
  <si>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</si>
  <si>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</si>
  <si>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</si>
  <si>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</si>
  <si>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</si>
  <si>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</si>
  <si>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</si>
  <si>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</si>
  <si>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</si>
  <si>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</si>
  <si>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</si>
  <si>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</si>
  <si>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</si>
  <si>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</si>
  <si>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</si>
  <si>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</si>
  <si>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</si>
  <si>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</si>
  <si>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</si>
  <si>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</si>
  <si>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</si>
  <si>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</si>
  <si>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</si>
  <si>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</si>
  <si>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</si>
  <si>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</si>
  <si>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</si>
  <si>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</si>
  <si>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</si>
  <si>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</si>
  <si>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</si>
  <si>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</si>
  <si>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</si>
  <si>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</si>
  <si>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</si>
  <si>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</si>
  <si>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</si>
  <si>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</si>
  <si>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</si>
  <si>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</si>
  <si>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</si>
  <si>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</si>
  <si>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</si>
  <si>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</si>
  <si>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</si>
  <si>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</si>
  <si>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</si>
  <si>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</si>
  <si>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</si>
  <si>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</si>
  <si>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</si>
  <si>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</si>
  <si>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</si>
  <si>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</si>
  <si>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</si>
  <si>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</si>
  <si>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</si>
  <si>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</si>
  <si>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</si>
  <si>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</si>
  <si>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</si>
  <si>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</si>
  <si>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</si>
  <si>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</si>
  <si>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</si>
  <si>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</si>
  <si>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</si>
  <si>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</si>
  <si>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</si>
  <si>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</si>
  <si>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</si>
  <si>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</si>
  <si>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</si>
  <si>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</si>
  <si>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</si>
  <si>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</si>
  <si>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</si>
  <si>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</si>
  <si>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</si>
  <si>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</si>
  <si>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</si>
  <si>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</si>
  <si>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</si>
  <si>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</si>
  <si>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</si>
  <si>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</si>
  <si>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</si>
  <si>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</si>
  <si>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</si>
  <si>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</si>
  <si>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</si>
  <si>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</si>
  <si>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</si>
  <si>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</si>
  <si>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</si>
  <si>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</si>
  <si>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</si>
  <si>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</si>
  <si>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</si>
  <si>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</si>
  <si>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</si>
  <si>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</si>
  <si>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</si>
  <si>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</si>
  <si>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</si>
  <si>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</si>
  <si>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</si>
  <si>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</si>
  <si>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</si>
  <si>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</si>
  <si>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</si>
  <si>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</si>
  <si>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</si>
  <si>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</si>
  <si>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</si>
  <si>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</si>
  <si>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</si>
  <si>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</si>
  <si>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</si>
  <si>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</si>
  <si>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</si>
  <si>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</si>
  <si>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</si>
  <si>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</si>
  <si>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</si>
  <si>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</si>
  <si>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</si>
  <si>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</si>
  <si>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</si>
  <si>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</si>
  <si>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</si>
  <si>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</si>
  <si>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</si>
  <si>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</si>
  <si>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</si>
  <si>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</si>
  <si>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</si>
  <si>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</si>
  <si>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</si>
  <si>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</si>
  <si>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</si>
  <si>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</si>
  <si>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</si>
  <si>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</si>
  <si>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</si>
  <si>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</si>
  <si>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</si>
  <si>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</si>
  <si>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</si>
  <si>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</si>
  <si>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</si>
  <si>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</si>
  <si>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</si>
  <si>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</si>
  <si>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</si>
  <si>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</si>
  <si>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</si>
  <si>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</si>
  <si>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</si>
  <si>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</si>
  <si>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</si>
  <si>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</si>
  <si>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</si>
  <si>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</si>
  <si>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</si>
  <si>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</si>
  <si>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</si>
  <si>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</si>
  <si>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</si>
  <si>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</si>
  <si>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</si>
  <si>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</si>
  <si>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</si>
  <si>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</si>
  <si>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</si>
  <si>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</si>
  <si>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</si>
  <si>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</si>
  <si>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</si>
  <si>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</si>
  <si>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</si>
  <si>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</si>
  <si>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</si>
  <si>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</si>
  <si>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</si>
  <si>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</si>
  <si>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</si>
  <si>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</si>
  <si>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</si>
  <si>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</si>
  <si>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</si>
  <si>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</si>
  <si>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</si>
  <si>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</si>
  <si>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</si>
  <si>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</si>
  <si>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</si>
  <si>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</si>
  <si>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</si>
  <si>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</si>
  <si>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</si>
  <si>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</si>
  <si>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</si>
  <si>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</si>
  <si>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</si>
  <si>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</si>
  <si>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</si>
  <si>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</si>
  <si>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</si>
  <si>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</si>
  <si>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</si>
  <si>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</si>
  <si>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</si>
  <si>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</si>
  <si>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</si>
  <si>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</si>
  <si>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</si>
  <si>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</si>
  <si>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</si>
  <si>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</si>
  <si>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</si>
  <si>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</si>
  <si>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</si>
  <si>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</si>
  <si>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</si>
  <si>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</si>
  <si>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</si>
  <si>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</si>
  <si>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</si>
  <si>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</si>
  <si>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</si>
  <si>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</si>
  <si>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</si>
  <si>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</si>
  <si>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</si>
  <si>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</si>
  <si>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</si>
  <si>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</si>
  <si>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</si>
  <si>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</si>
  <si>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</si>
  <si>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</si>
  <si>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</si>
  <si>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</si>
  <si>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</si>
  <si>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</si>
  <si>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</si>
  <si>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</si>
  <si>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</si>
  <si>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</si>
  <si>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</si>
  <si>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</si>
  <si>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</si>
  <si>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</si>
  <si>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</si>
  <si>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</si>
  <si>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</si>
  <si>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</si>
  <si>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</si>
  <si>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</si>
  <si>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</si>
  <si>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</si>
  <si>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</si>
  <si>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</si>
  <si>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</si>
  <si>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</si>
  <si>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</si>
  <si>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</si>
  <si>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</si>
  <si>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</si>
  <si>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</si>
  <si>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</si>
  <si>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</si>
  <si>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</si>
  <si>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</si>
  <si>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</si>
  <si>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</si>
  <si>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</si>
  <si>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</si>
  <si>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</si>
  <si>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</si>
  <si>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</si>
  <si>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</si>
  <si>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</si>
  <si>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</si>
  <si>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</si>
  <si>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</si>
  <si>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</si>
  <si>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</si>
  <si>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</si>
  <si>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</si>
  <si>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</si>
  <si>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</si>
  <si>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</si>
  <si>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</si>
  <si>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</si>
  <si>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</si>
  <si>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</si>
  <si>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</si>
  <si>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</si>
  <si>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</si>
  <si>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</si>
  <si>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</si>
  <si>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</si>
  <si>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</si>
  <si>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</si>
  <si>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</si>
  <si>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</si>
  <si>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</si>
  <si>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</si>
  <si>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</si>
  <si>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</si>
  <si>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</si>
  <si>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</si>
  <si>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</si>
  <si>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</si>
  <si>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</si>
  <si>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</si>
  <si>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</si>
  <si>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</si>
  <si>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</si>
  <si>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</si>
  <si>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</si>
  <si>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</si>
  <si>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</si>
  <si>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</si>
  <si>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</si>
  <si>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</si>
  <si>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</si>
  <si>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</si>
  <si>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</si>
  <si>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</si>
  <si>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</si>
  <si>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</si>
  <si>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</si>
  <si>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</si>
  <si>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</si>
  <si>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</si>
  <si>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</si>
  <si>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</si>
  <si>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</si>
  <si>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</si>
  <si>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</si>
  <si>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</si>
  <si>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</si>
  <si>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</si>
  <si>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</si>
  <si>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</si>
  <si>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</si>
  <si>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</si>
  <si>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</si>
  <si>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</si>
  <si>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</si>
  <si>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</si>
  <si>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</si>
  <si>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</si>
  <si>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</si>
  <si>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</si>
  <si>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</si>
  <si>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</si>
  <si>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</si>
  <si>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</si>
  <si>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</si>
  <si>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</si>
  <si>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</si>
  <si>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</si>
  <si>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</si>
  <si>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</si>
  <si>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</si>
  <si>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</si>
  <si>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</si>
  <si>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</si>
  <si>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</si>
  <si>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</si>
  <si>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</si>
  <si>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</si>
  <si>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</si>
  <si>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</si>
  <si>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</si>
  <si>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</si>
  <si>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</si>
  <si>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</si>
  <si>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</si>
  <si>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</si>
  <si>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</si>
  <si>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</si>
  <si>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</si>
  <si>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</si>
  <si>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</si>
  <si>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</si>
  <si>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</si>
  <si>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</si>
  <si>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</si>
  <si>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</si>
  <si>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</si>
  <si>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</si>
  <si>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</si>
  <si>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</si>
  <si>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</si>
  <si>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</si>
  <si>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</si>
  <si>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</si>
  <si>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</si>
  <si>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</si>
  <si>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</si>
  <si>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</si>
  <si>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</si>
  <si>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</si>
  <si>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</si>
  <si>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</si>
  <si>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</si>
  <si>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</si>
  <si>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</si>
  <si>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</si>
  <si>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</si>
  <si>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</si>
  <si>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</si>
  <si>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</si>
  <si>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</si>
  <si>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</si>
  <si>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</si>
  <si>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</si>
  <si>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</si>
  <si>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</si>
  <si>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</si>
  <si>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</si>
  <si>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</si>
  <si>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</si>
  <si>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</si>
  <si>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</si>
  <si>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</si>
  <si>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</si>
  <si>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</si>
  <si>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</si>
  <si>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</si>
  <si>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</si>
  <si>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</si>
  <si>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</si>
  <si>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</si>
  <si>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</si>
  <si>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</si>
  <si>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</si>
  <si>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</si>
  <si>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</si>
  <si>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</si>
  <si>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</si>
  <si>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</si>
  <si>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</si>
  <si>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</si>
  <si>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</si>
  <si>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</si>
  <si>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</si>
  <si>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</si>
  <si>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</si>
  <si>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</si>
  <si>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</si>
  <si>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</si>
  <si>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</si>
  <si>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</si>
  <si>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</si>
  <si>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</si>
  <si>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</si>
  <si>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</si>
  <si>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</si>
  <si>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</si>
  <si>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</si>
  <si>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</si>
  <si>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</si>
  <si>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</si>
  <si>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</si>
  <si>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</si>
  <si>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</si>
  <si>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</si>
  <si>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</si>
  <si>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</si>
  <si>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</si>
  <si>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</si>
  <si>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</si>
  <si>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</si>
  <si>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</si>
  <si>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</si>
  <si>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</si>
  <si>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</si>
  <si>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</si>
  <si>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</si>
  <si>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</si>
  <si>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</si>
  <si>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</si>
  <si>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</si>
  <si>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</si>
  <si>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</si>
  <si>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</si>
  <si>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</si>
  <si>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</si>
  <si>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</si>
  <si>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</si>
  <si>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</si>
  <si>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</si>
  <si>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</si>
  <si>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</si>
  <si>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</si>
  <si>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</si>
  <si>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</si>
  <si>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</si>
  <si>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</si>
  <si>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</si>
  <si>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</si>
  <si>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</si>
  <si>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</si>
  <si>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</si>
  <si>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</si>
  <si>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</si>
  <si>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</si>
  <si>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</si>
  <si>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</si>
  <si>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</si>
  <si>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</si>
  <si>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</si>
  <si>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</si>
  <si>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</si>
  <si>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</si>
  <si>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</si>
  <si>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</si>
  <si>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</si>
  <si>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</si>
  <si>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</si>
  <si>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</si>
  <si>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</si>
  <si>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</si>
  <si>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</si>
  <si>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</si>
  <si>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</si>
  <si>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</si>
  <si>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</si>
  <si>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</si>
  <si>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</si>
  <si>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</si>
  <si>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</si>
  <si>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</si>
  <si>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</si>
  <si>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</si>
  <si>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</si>
  <si>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</si>
  <si>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</si>
  <si>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</si>
  <si>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</si>
  <si>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</si>
  <si>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</si>
  <si>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</si>
  <si>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</si>
  <si>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</si>
  <si>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</si>
  <si>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</si>
  <si>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</si>
  <si>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</si>
  <si>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</si>
  <si>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</si>
  <si>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</si>
  <si>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</si>
  <si>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</si>
  <si>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</si>
  <si>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</si>
  <si>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</si>
  <si>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</si>
  <si>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</si>
  <si>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</si>
  <si>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</si>
  <si>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</si>
  <si>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</si>
  <si>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</si>
  <si>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</si>
  <si>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</si>
  <si>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</si>
  <si>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</si>
  <si>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</si>
  <si>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</si>
  <si>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</si>
  <si>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</si>
  <si>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</si>
  <si>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</si>
  <si>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</si>
  <si>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</si>
  <si>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</si>
  <si>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</si>
  <si>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</si>
  <si>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</si>
  <si>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</si>
  <si>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</si>
  <si>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</si>
  <si>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</si>
  <si>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</si>
  <si>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</si>
  <si>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</si>
  <si>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</si>
  <si>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</si>
  <si>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</si>
  <si>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</si>
  <si>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</si>
  <si>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</si>
  <si>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</si>
  <si>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</si>
  <si>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</si>
  <si>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</si>
  <si>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</si>
  <si>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</si>
  <si>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</si>
  <si>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</si>
  <si>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</si>
  <si>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</si>
  <si>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</si>
  <si>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</si>
  <si>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</si>
  <si>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</si>
  <si>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</si>
  <si>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</si>
  <si>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</si>
  <si>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</si>
  <si>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</si>
  <si>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</si>
  <si>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</si>
  <si>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</si>
  <si>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</si>
  <si>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</si>
  <si>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</si>
  <si>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</si>
  <si>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</si>
  <si>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</si>
  <si>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</si>
  <si>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</si>
  <si>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</si>
  <si>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</si>
  <si>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</si>
  <si>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</si>
  <si>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</si>
  <si>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</si>
  <si>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</si>
  <si>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</si>
  <si>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</si>
  <si>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</si>
  <si>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</si>
  <si>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</si>
  <si>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</si>
  <si>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</si>
  <si>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</si>
  <si>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</si>
  <si>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</si>
  <si>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</si>
  <si>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</si>
  <si>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</si>
  <si>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</si>
  <si>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</si>
  <si>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</si>
  <si>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</si>
  <si>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</si>
  <si>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</si>
  <si>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</si>
  <si>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</si>
  <si>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</si>
  <si>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</si>
  <si>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</si>
  <si>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</si>
  <si>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</si>
  <si>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</si>
  <si>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</si>
  <si>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</si>
  <si>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</si>
  <si>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</si>
  <si>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</si>
  <si>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</si>
  <si>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</si>
  <si>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</si>
  <si>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</si>
  <si>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</si>
  <si>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</si>
  <si>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</si>
  <si>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</si>
  <si>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</si>
  <si>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</si>
  <si>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</si>
  <si>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</si>
  <si>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</si>
  <si>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</si>
  <si>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</si>
  <si>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</si>
  <si>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</si>
  <si>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</si>
  <si>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</si>
  <si>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</si>
  <si>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</si>
  <si>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</si>
  <si>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</si>
  <si>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</si>
  <si>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</si>
  <si>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</si>
  <si>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</si>
  <si>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</si>
  <si>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</si>
  <si>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</si>
  <si>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</si>
  <si>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</si>
  <si>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</si>
  <si>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</si>
  <si>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</si>
  <si>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</si>
  <si>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</si>
  <si>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</si>
  <si>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</si>
  <si>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</si>
  <si>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</si>
  <si>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</si>
  <si>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</si>
  <si>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</si>
  <si>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</si>
  <si>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</si>
  <si>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</si>
  <si>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</si>
  <si>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</si>
  <si>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</si>
  <si>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</si>
  <si>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</si>
  <si>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</si>
  <si>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</si>
  <si>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</si>
  <si>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</si>
  <si>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</si>
  <si>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</si>
  <si>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</si>
  <si>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</si>
  <si>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</si>
  <si>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</si>
  <si>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</si>
  <si>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</si>
  <si>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</si>
  <si>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</si>
  <si>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</si>
  <si>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</si>
  <si>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</si>
  <si>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</si>
  <si>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</si>
  <si>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</si>
  <si>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</si>
  <si>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</si>
  <si>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</si>
  <si>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</si>
  <si>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</si>
  <si>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</si>
  <si>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</si>
  <si>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</si>
  <si>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</si>
  <si>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</si>
  <si>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</si>
  <si>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</si>
  <si>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</si>
  <si>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</si>
  <si>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</si>
  <si>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</si>
  <si>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</si>
  <si>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</si>
  <si>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</si>
  <si>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</si>
  <si>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</si>
  <si>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</si>
  <si>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</si>
  <si>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</si>
  <si>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</si>
  <si>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</si>
  <si>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</si>
  <si>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</si>
  <si>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</si>
  <si>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</si>
  <si>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</si>
  <si>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</si>
  <si>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</si>
  <si>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</si>
  <si>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</si>
  <si>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</si>
  <si>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</si>
  <si>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</si>
  <si>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</si>
  <si>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</si>
  <si>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</si>
  <si>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</si>
  <si>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</si>
  <si>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</si>
  <si>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</si>
  <si>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</si>
  <si>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</si>
  <si>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</si>
  <si>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</si>
  <si>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</si>
  <si>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</si>
  <si>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</si>
  <si>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</si>
  <si>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</si>
  <si>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</si>
  <si>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</si>
  <si>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</si>
  <si>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</si>
  <si>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</si>
  <si>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</si>
  <si>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</si>
  <si>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</si>
  <si>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</si>
  <si>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</si>
  <si>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</si>
  <si>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</si>
  <si>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</si>
  <si>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</si>
  <si>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</si>
  <si>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</si>
  <si>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</si>
  <si>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</si>
  <si>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</si>
  <si>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</si>
  <si>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</si>
  <si>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</si>
  <si>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</si>
  <si>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</si>
  <si>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</si>
  <si>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</si>
  <si>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</si>
  <si>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</si>
  <si>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</si>
  <si>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</si>
  <si>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</si>
  <si>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</si>
  <si>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</si>
  <si>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</si>
  <si>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</si>
  <si>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</si>
  <si>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</si>
  <si>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</si>
  <si>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</si>
  <si>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</si>
  <si>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</si>
  <si>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</si>
  <si>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</si>
  <si>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</si>
  <si>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</si>
  <si>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</si>
  <si>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</si>
  <si>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</si>
  <si>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</si>
  <si>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</si>
  <si>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</si>
  <si>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</si>
  <si>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</si>
  <si>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</si>
  <si>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</si>
  <si>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</si>
  <si>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</si>
  <si>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</si>
  <si>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</si>
  <si>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</si>
  <si>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</si>
  <si>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</si>
  <si>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</si>
  <si>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</si>
  <si>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</si>
  <si>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</si>
  <si>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</si>
  <si>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</si>
  <si>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</si>
  <si>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</si>
  <si>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</si>
  <si>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</si>
  <si>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</si>
  <si>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</si>
  <si>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</si>
  <si>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</si>
  <si>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</si>
  <si>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</si>
  <si>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</si>
  <si>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</si>
  <si>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</si>
  <si>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</si>
  <si>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</si>
  <si>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</si>
  <si>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</si>
  <si>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</si>
  <si>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</si>
  <si>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</si>
  <si>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</si>
  <si>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</si>
  <si>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</si>
  <si>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</si>
  <si>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</si>
  <si>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</si>
  <si>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</si>
  <si>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</si>
  <si>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</si>
  <si>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</si>
  <si>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</si>
  <si>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</si>
  <si>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</si>
  <si>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</si>
  <si>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</si>
  <si>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</si>
  <si>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</si>
  <si>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</si>
  <si>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</si>
  <si>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</si>
  <si>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</si>
  <si>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</si>
  <si>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</si>
  <si>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</si>
  <si>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</si>
  <si>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</si>
  <si>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</si>
  <si>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</si>
  <si>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</si>
  <si>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</si>
  <si>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</si>
  <si>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</si>
  <si>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</si>
  <si>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</si>
  <si>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</si>
  <si>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</si>
  <si>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</si>
  <si>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</si>
  <si>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</si>
  <si>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</si>
  <si>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</si>
  <si>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</si>
  <si>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</si>
  <si>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</si>
  <si>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</si>
  <si>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</si>
  <si>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</si>
  <si>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</si>
  <si>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</si>
  <si>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</si>
  <si>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</si>
  <si>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</si>
  <si>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</si>
  <si>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</si>
  <si>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</si>
  <si>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</si>
  <si>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</si>
  <si>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</si>
  <si>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</si>
  <si>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</si>
  <si>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</si>
  <si>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</si>
  <si>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</si>
  <si>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</si>
  <si>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</si>
  <si>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</si>
  <si>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</si>
  <si>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</si>
  <si>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</si>
  <si>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</si>
  <si>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</si>
  <si>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</si>
  <si>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</si>
  <si>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</si>
  <si>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</si>
  <si>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</si>
  <si>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</si>
  <si>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</si>
  <si>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</si>
  <si>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</si>
  <si>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</si>
  <si>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</si>
  <si>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</si>
  <si>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</si>
  <si>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</si>
  <si>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</si>
  <si>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</si>
  <si>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</si>
  <si>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</si>
  <si>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</si>
  <si>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</si>
  <si>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</si>
  <si>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</si>
  <si>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</si>
  <si>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</si>
  <si>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</si>
  <si>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</si>
  <si>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</si>
  <si>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</si>
  <si>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</si>
  <si>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</si>
  <si>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</si>
  <si>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</si>
  <si>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</si>
  <si>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</si>
  <si>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</si>
  <si>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</si>
  <si>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</si>
  <si>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</si>
  <si>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</si>
  <si>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</si>
  <si>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</si>
  <si>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</si>
  <si>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</si>
  <si>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</si>
  <si>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</si>
  <si>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</si>
  <si>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</si>
  <si>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</si>
  <si>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</si>
  <si>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</si>
  <si>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</si>
  <si>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</si>
  <si>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</si>
  <si>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</si>
  <si>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</si>
  <si>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</si>
  <si>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</si>
  <si>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</si>
  <si>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</si>
  <si>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</si>
  <si>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</si>
  <si>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</si>
  <si>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</si>
  <si>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</si>
  <si>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</si>
  <si>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</si>
  <si>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</si>
  <si>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</si>
  <si>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</si>
  <si>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</si>
  <si>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</si>
  <si>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</si>
  <si>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</si>
  <si>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</si>
  <si>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</si>
  <si>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</si>
  <si>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</si>
  <si>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</si>
  <si>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</si>
  <si>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</si>
  <si>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</si>
  <si>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</si>
  <si>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</si>
  <si>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</si>
  <si>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</si>
  <si>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</si>
  <si>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</si>
  <si>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</si>
  <si>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</si>
  <si>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</si>
  <si>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</si>
  <si>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</si>
  <si>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</si>
  <si>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</si>
  <si>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</si>
  <si>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</si>
  <si>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</si>
  <si>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</si>
  <si>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</si>
  <si>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</si>
  <si>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</si>
  <si>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</si>
  <si>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</si>
  <si>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</si>
  <si>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</si>
  <si>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</si>
  <si>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</si>
  <si>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</si>
  <si>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</si>
  <si>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</si>
  <si>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</si>
  <si>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</si>
  <si>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</si>
  <si>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</si>
  <si>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</si>
  <si>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</si>
  <si>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</si>
  <si>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</si>
  <si>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</si>
  <si>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</si>
  <si>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</si>
  <si>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</si>
  <si>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</si>
  <si>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</si>
  <si>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</si>
  <si>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</si>
  <si>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</si>
  <si>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</si>
  <si>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</si>
  <si>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</si>
  <si>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</si>
  <si>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</si>
  <si>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</si>
  <si>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</si>
  <si>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</si>
  <si>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</si>
  <si>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</si>
  <si>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</si>
  <si>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</si>
  <si>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</si>
  <si>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</si>
  <si>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</si>
  <si>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</si>
  <si>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</si>
  <si>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</si>
  <si>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</si>
  <si>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</si>
  <si>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</si>
  <si>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</si>
  <si>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</si>
  <si>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</si>
  <si>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</si>
  <si>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</si>
  <si>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</si>
  <si>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</si>
  <si>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</si>
  <si>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</si>
  <si>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</si>
  <si>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</si>
  <si>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</si>
  <si>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</si>
  <si>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</si>
  <si>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</si>
  <si>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</si>
  <si>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</si>
  <si>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</si>
  <si>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</si>
  <si>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</si>
  <si>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</si>
  <si>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</si>
  <si>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</si>
  <si>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</si>
  <si>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</si>
  <si>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</si>
  <si>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</si>
  <si>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</si>
  <si>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</si>
  <si>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</si>
  <si>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</si>
  <si>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</si>
  <si>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</si>
  <si>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</si>
  <si>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</si>
  <si>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</si>
  <si>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</si>
  <si>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</si>
  <si>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</si>
  <si>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</si>
  <si>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</si>
  <si>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</si>
  <si>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</si>
  <si>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</si>
  <si>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</si>
  <si>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</si>
  <si>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</si>
  <si>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</si>
  <si>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</si>
  <si>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</si>
  <si>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</si>
  <si>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</si>
  <si>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</si>
  <si>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</si>
  <si>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</si>
  <si>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</si>
  <si>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</si>
  <si>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</si>
  <si>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</si>
  <si>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</si>
  <si>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</si>
  <si>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</si>
  <si>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</si>
  <si>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</si>
  <si>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</si>
  <si>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</si>
  <si>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</si>
  <si>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</si>
  <si>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</si>
  <si>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</si>
  <si>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</si>
  <si>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</si>
  <si>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</si>
  <si>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</si>
  <si>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</si>
  <si>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</si>
  <si>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</si>
  <si>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</si>
  <si>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</si>
  <si>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</si>
  <si>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</si>
  <si>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</si>
  <si>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</si>
  <si>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</si>
  <si>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</si>
  <si>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</si>
  <si>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</si>
  <si>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</si>
  <si>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</si>
  <si>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</si>
  <si>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</si>
  <si>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</si>
  <si>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</si>
  <si>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</si>
  <si>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</si>
  <si>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</si>
  <si>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</si>
  <si>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</si>
  <si>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</si>
  <si>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</si>
  <si>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</si>
  <si>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</si>
  <si>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</si>
  <si>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</si>
  <si>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</si>
  <si>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</si>
  <si>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</si>
  <si>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</si>
  <si>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</si>
  <si>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</si>
  <si>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</si>
  <si>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</si>
  <si>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</si>
  <si>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</si>
  <si>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</si>
  <si>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</si>
  <si>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</si>
  <si>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</si>
  <si>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</si>
  <si>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</si>
  <si>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</si>
  <si>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</si>
  <si>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</si>
  <si>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</si>
  <si>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</si>
  <si>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</si>
  <si>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</si>
  <si>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</si>
  <si>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</si>
  <si>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</si>
  <si>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</si>
  <si>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</si>
  <si>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</si>
  <si>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</si>
  <si>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</si>
  <si>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</si>
  <si>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</si>
  <si>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</si>
  <si>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</si>
  <si>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</si>
  <si>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</si>
  <si>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</si>
  <si>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</si>
  <si>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</si>
  <si>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</si>
  <si>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</si>
  <si>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</si>
  <si>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</si>
  <si>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</si>
  <si>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</si>
  <si>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</si>
  <si>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</si>
  <si>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</si>
  <si>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</si>
  <si>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</si>
  <si>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</si>
  <si>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</si>
  <si>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</si>
  <si>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</si>
  <si>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</si>
  <si>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</si>
  <si>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</si>
  <si>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</si>
  <si>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</si>
  <si>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</si>
  <si>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</si>
  <si>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</si>
  <si>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</si>
  <si>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</si>
  <si>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</si>
  <si>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</si>
  <si>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</si>
  <si>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</si>
  <si>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</si>
  <si>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</si>
  <si>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</si>
  <si>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</si>
  <si>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</si>
  <si>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</si>
  <si>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</si>
  <si>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</si>
  <si>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</si>
  <si>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</si>
  <si>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</si>
  <si>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</si>
  <si>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</si>
  <si>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</si>
  <si>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</si>
  <si>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</si>
  <si>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</si>
  <si>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</si>
  <si>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</si>
  <si>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</si>
  <si>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</si>
  <si>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</si>
  <si>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</si>
  <si>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</si>
  <si>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</si>
  <si>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</si>
  <si>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</si>
  <si>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</si>
  <si>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</si>
  <si>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</si>
  <si>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</si>
  <si>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</si>
  <si>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</si>
  <si>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</si>
  <si>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</si>
  <si>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</si>
  <si>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</si>
  <si>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</si>
  <si>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</si>
  <si>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</si>
  <si>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</si>
  <si>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</si>
  <si>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</si>
  <si>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</si>
  <si>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</si>
  <si>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</si>
  <si>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</si>
  <si>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</si>
  <si>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</si>
  <si>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</si>
  <si>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</si>
  <si>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</si>
  <si>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</si>
  <si>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</si>
  <si>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</si>
  <si>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</si>
  <si>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</si>
  <si>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</si>
  <si>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</si>
  <si>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</si>
  <si>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</si>
  <si>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</si>
  <si>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</si>
  <si>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</si>
  <si>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</si>
  <si>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PETISC PEDIGREE FILEZITOS CHURRAS AD 60G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</si>
  <si>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</si>
  <si>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</si>
  <si>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</si>
  <si>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</si>
  <si>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</si>
  <si>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</si>
  <si>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</si>
  <si>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</si>
  <si>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</si>
  <si>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</si>
  <si>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</si>
  <si>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</si>
  <si>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</si>
  <si>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</si>
  <si>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</si>
  <si>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</si>
  <si>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</si>
  <si>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</si>
  <si>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</si>
  <si>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</si>
  <si>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</si>
  <si>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</si>
  <si>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</si>
  <si>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</si>
  <si>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</si>
  <si>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</si>
  <si>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</si>
  <si>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</si>
  <si>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</si>
  <si>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</si>
  <si>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</si>
  <si>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</si>
  <si>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</si>
  <si>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</si>
  <si>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</si>
  <si>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</si>
  <si>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</si>
  <si>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</si>
  <si>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</si>
  <si>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</si>
  <si>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</si>
  <si>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</si>
  <si>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</si>
  <si>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</si>
  <si>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</si>
  <si>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</si>
  <si>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</si>
  <si>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</si>
  <si>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</si>
  <si>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</si>
  <si>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</si>
  <si>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CERVEJA BRAHMA CHOPP LATA 350ML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</si>
  <si>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</si>
  <si>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</si>
  <si>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</si>
  <si>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</si>
  <si>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</si>
  <si>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</si>
  <si>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</si>
  <si>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</si>
  <si>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</si>
  <si>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</si>
  <si>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</si>
  <si>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</si>
  <si>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</si>
  <si>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</si>
  <si>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</si>
  <si>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</si>
  <si>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</si>
  <si>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</si>
  <si>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</si>
  <si>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</si>
  <si>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</si>
  <si>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</si>
  <si>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</si>
  <si>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</si>
  <si>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</si>
  <si>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</si>
  <si>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</si>
  <si>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</si>
  <si>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</si>
  <si>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</si>
  <si>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</si>
  <si>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</si>
  <si>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</si>
  <si>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</si>
  <si>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</si>
  <si>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</si>
  <si>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</si>
  <si>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</si>
  <si>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</si>
  <si>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</si>
  <si>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</si>
  <si>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</si>
  <si>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</si>
  <si>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</si>
  <si>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</si>
  <si>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</si>
  <si>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</si>
  <si>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</si>
  <si>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</si>
  <si>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</si>
  <si>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</si>
  <si>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</si>
  <si>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</si>
  <si>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</si>
  <si>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</si>
  <si>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</si>
  <si>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</si>
  <si>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</si>
  <si>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</si>
  <si>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</si>
  <si>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</si>
  <si>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</si>
  <si>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</si>
  <si>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</si>
  <si>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</si>
  <si>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</si>
  <si>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</si>
  <si>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</si>
  <si>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</si>
  <si>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</si>
  <si>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</si>
  <si>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</si>
  <si>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</si>
  <si>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</si>
  <si>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</si>
  <si>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</si>
  <si>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</si>
  <si>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</si>
  <si>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</si>
  <si>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</si>
  <si>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</si>
  <si>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</si>
  <si>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</si>
  <si>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</si>
  <si>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</si>
  <si>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</si>
  <si>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</si>
  <si>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</si>
  <si>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</si>
  <si>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</si>
  <si>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</si>
  <si>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</si>
  <si>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</si>
  <si>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</si>
  <si>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</si>
  <si>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</si>
  <si>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</si>
  <si>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</si>
  <si>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</si>
  <si>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</si>
  <si>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</si>
  <si>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</si>
  <si>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</si>
  <si>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</si>
  <si>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</si>
  <si>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</si>
  <si>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</si>
  <si>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</si>
  <si>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</si>
  <si>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</si>
  <si>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</si>
  <si>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</si>
  <si>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</si>
  <si>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COCO 300G</t>
  </si>
  <si>
    <t xml:space="preserve">NISSIN GALINHA CAIP PICANTE</t>
  </si>
  <si>
    <t xml:space="preserve">MABEL ROSCA LEITE 30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</si>
  <si>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</si>
  <si>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</si>
  <si>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</si>
  <si>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</si>
  <si>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</si>
  <si>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</si>
  <si>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</si>
  <si>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</si>
  <si>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</si>
  <si>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</si>
  <si>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</si>
  <si>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</si>
  <si>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</si>
  <si>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</si>
  <si>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</si>
  <si>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</si>
  <si>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</si>
  <si>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</si>
  <si>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</si>
  <si>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</si>
  <si>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</si>
  <si>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</si>
  <si>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</si>
  <si>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</si>
  <si>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</si>
  <si>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</si>
  <si>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</si>
  <si>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</si>
  <si>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</si>
  <si>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</si>
  <si>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</si>
  <si>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</si>
  <si>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</si>
  <si>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</si>
  <si>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</si>
  <si>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</si>
  <si>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</si>
  <si>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</si>
  <si>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</si>
  <si>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</si>
  <si>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</si>
  <si>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</si>
  <si>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</si>
  <si>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</si>
  <si>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</si>
  <si>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</si>
  <si>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</si>
  <si>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</si>
  <si>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</si>
  <si>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</si>
  <si>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</si>
  <si>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</si>
  <si>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</si>
  <si>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</si>
  <si>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</si>
  <si>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</si>
  <si>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</si>
  <si>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</si>
  <si>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</si>
  <si>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</si>
  <si>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</si>
  <si>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</si>
  <si>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</si>
  <si>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</si>
  <si>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</si>
  <si>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</si>
  <si>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</si>
  <si>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</si>
  <si>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</si>
  <si>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</si>
  <si>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</si>
  <si>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</si>
  <si>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</si>
  <si>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</si>
  <si>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</si>
  <si>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</si>
  <si>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</si>
  <si>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</si>
  <si>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</si>
  <si>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</si>
  <si>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</si>
  <si>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</si>
  <si>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</si>
  <si>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</si>
  <si>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</si>
  <si>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</si>
  <si>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</si>
  <si>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</si>
  <si>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</si>
  <si>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</si>
  <si>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</si>
  <si>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</si>
  <si>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</si>
  <si>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</si>
  <si>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</si>
  <si>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</si>
  <si>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</si>
  <si>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</si>
  <si>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</si>
  <si>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</si>
  <si>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</si>
  <si>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</si>
  <si>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</si>
  <si>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</si>
  <si>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</si>
  <si>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</si>
  <si>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</si>
  <si>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</si>
  <si>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</si>
  <si>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</si>
  <si>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</si>
  <si>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</si>
  <si>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</si>
  <si>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</si>
  <si>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</si>
  <si>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</si>
  <si>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</si>
  <si>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</si>
  <si>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</si>
  <si>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</si>
  <si>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</si>
  <si>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</si>
  <si>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</si>
  <si>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</si>
  <si>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</si>
  <si>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</si>
  <si>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</si>
  <si>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</si>
  <si>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</si>
  <si>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</si>
  <si>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</si>
  <si>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</si>
  <si>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</si>
  <si>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</si>
  <si>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</si>
  <si>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</si>
  <si>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</si>
  <si>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</si>
  <si>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</si>
  <si>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</si>
  <si>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</si>
  <si>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</si>
  <si>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</si>
  <si>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</si>
  <si>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</si>
  <si>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</si>
  <si>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</si>
  <si>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</si>
  <si>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</si>
  <si>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</si>
  <si>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</si>
  <si>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</si>
  <si>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</si>
  <si>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</si>
  <si>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</si>
  <si>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</si>
  <si>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</si>
  <si>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</si>
  <si>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</si>
  <si>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</si>
  <si>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</si>
  <si>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</si>
  <si>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</si>
  <si>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</si>
  <si>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</si>
  <si>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</si>
  <si>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</si>
  <si>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</si>
  <si>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</si>
  <si>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</si>
  <si>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</si>
  <si>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</si>
  <si>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</si>
  <si>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</si>
  <si>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</si>
  <si>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</si>
  <si>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</si>
  <si>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</si>
  <si>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</si>
  <si>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</si>
  <si>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</si>
  <si>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</si>
  <si>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</si>
  <si>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</si>
  <si>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</si>
  <si>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</si>
  <si>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</si>
  <si>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</si>
  <si>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</si>
  <si>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</si>
  <si>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</si>
  <si>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</si>
  <si>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</si>
  <si>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</si>
  <si>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</si>
  <si>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</si>
  <si>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</si>
  <si>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</si>
  <si>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</si>
  <si>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</si>
  <si>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</si>
  <si>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</si>
  <si>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</si>
  <si>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</si>
  <si>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</si>
  <si>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</si>
  <si>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</si>
  <si>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</si>
  <si>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</si>
  <si>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</si>
  <si>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</si>
  <si>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</si>
  <si>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</si>
  <si>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</si>
  <si>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</si>
  <si>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</si>
  <si>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</si>
  <si>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</si>
  <si>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</si>
  <si>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</si>
  <si>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</si>
  <si>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</si>
  <si>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</si>
  <si>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</si>
  <si>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</si>
  <si>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</si>
  <si>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</si>
  <si>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</si>
  <si>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</si>
  <si>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</si>
  <si>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</si>
  <si>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</si>
  <si>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</si>
  <si>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</si>
  <si>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</si>
  <si>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</si>
  <si>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</si>
  <si>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</si>
  <si>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</si>
  <si>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</si>
  <si>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</si>
  <si>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</si>
  <si>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</si>
  <si>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</si>
  <si>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</si>
  <si>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</si>
  <si>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</si>
  <si>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</si>
  <si>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</si>
  <si>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</si>
  <si>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</si>
  <si>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</si>
  <si>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</si>
  <si>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</si>
  <si>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</si>
  <si>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</si>
  <si>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</si>
  <si>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</si>
  <si>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</si>
  <si>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</si>
  <si>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</si>
  <si>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</si>
  <si>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</si>
  <si>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</si>
  <si>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</si>
  <si>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</si>
  <si>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</si>
  <si>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</si>
  <si>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</si>
  <si>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</si>
  <si>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</si>
  <si>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</si>
  <si>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</si>
  <si>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</si>
  <si>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</si>
  <si>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</si>
  <si>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</si>
  <si>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</si>
  <si>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</si>
  <si>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</si>
  <si>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</si>
  <si>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</si>
  <si>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</si>
  <si>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</si>
  <si>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</si>
  <si>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</si>
  <si>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</si>
  <si>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</si>
  <si>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</si>
  <si>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</si>
  <si>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</si>
  <si>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</si>
  <si>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</si>
  <si>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</si>
  <si>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</si>
  <si>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</si>
  <si>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</si>
  <si>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</si>
  <si>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</si>
  <si>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</si>
  <si>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</si>
  <si>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</si>
  <si>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</si>
  <si>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</si>
  <si>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</si>
  <si>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</si>
  <si>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</si>
  <si>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</si>
  <si>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</si>
  <si>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</si>
  <si>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</si>
  <si>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</si>
  <si>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</si>
  <si>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</si>
  <si>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</si>
  <si>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</si>
  <si>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</si>
  <si>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</si>
  <si>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</si>
  <si>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</si>
  <si>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</si>
  <si>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</si>
  <si>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</si>
  <si>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</si>
  <si>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</si>
  <si>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</si>
  <si>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</si>
  <si>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</si>
  <si>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</si>
  <si>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</si>
  <si>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</si>
  <si>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</si>
  <si>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</si>
  <si>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</si>
  <si>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</si>
  <si>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</si>
  <si>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</si>
  <si>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</si>
  <si>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</si>
  <si>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</si>
  <si>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</si>
  <si>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</si>
  <si>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</si>
  <si>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</si>
  <si>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</si>
  <si>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</si>
  <si>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</si>
  <si>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</si>
  <si>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</si>
  <si>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</si>
  <si>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</si>
  <si>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</si>
  <si>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</si>
  <si>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</si>
  <si>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</si>
  <si>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</si>
  <si>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</si>
  <si>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</si>
  <si>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</si>
  <si>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</si>
  <si>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</si>
  <si>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</si>
  <si>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</si>
  <si>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</si>
  <si>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</si>
  <si>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</si>
  <si>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</si>
  <si>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</si>
  <si>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</si>
  <si>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</si>
  <si>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</si>
  <si>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</si>
  <si>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</si>
  <si>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</si>
  <si>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</si>
  <si>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</si>
  <si>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</si>
  <si>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</si>
  <si>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</si>
  <si>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</si>
  <si>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</si>
  <si>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</si>
  <si>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</si>
  <si>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</si>
  <si>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</si>
  <si>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</si>
  <si>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</si>
  <si>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</si>
  <si>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</si>
  <si>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</si>
  <si>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</si>
  <si>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</si>
  <si>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</si>
  <si>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</si>
  <si>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</si>
  <si>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</si>
  <si>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</si>
  <si>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</si>
  <si>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</si>
  <si>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</si>
  <si>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</si>
  <si>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</si>
  <si>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</si>
  <si>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</si>
  <si>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</si>
  <si>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</si>
  <si>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</si>
  <si>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</si>
  <si>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</si>
  <si>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</si>
  <si>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</si>
  <si>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</si>
  <si>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</si>
  <si>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</si>
  <si>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</si>
  <si>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</si>
  <si>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</si>
  <si>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</si>
  <si>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</si>
  <si>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</si>
  <si>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</si>
  <si>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</si>
  <si>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</si>
  <si>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</si>
  <si>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</si>
  <si>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</si>
  <si>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</si>
  <si>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</si>
  <si>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</si>
  <si>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</si>
  <si>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</si>
  <si>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</si>
  <si>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</si>
  <si>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</si>
  <si>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</si>
  <si>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</si>
  <si>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</si>
  <si>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</si>
  <si>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</si>
  <si>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</si>
  <si>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</si>
  <si>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</si>
  <si>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</si>
  <si>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</si>
  <si>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</si>
  <si>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</si>
  <si>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</si>
  <si>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</si>
  <si>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</si>
  <si>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</si>
  <si>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</si>
  <si>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</si>
  <si>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</si>
  <si>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</si>
  <si>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</si>
  <si>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</si>
  <si>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</si>
  <si>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</si>
  <si>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</si>
  <si>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</si>
  <si>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</si>
  <si>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</si>
  <si>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</si>
  <si>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</si>
  <si>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</si>
  <si>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</si>
  <si>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</si>
  <si>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</si>
  <si>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</si>
  <si>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</si>
  <si>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</si>
  <si>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</si>
  <si>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</si>
  <si>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</si>
  <si>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</si>
  <si>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</si>
  <si>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</si>
  <si>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</si>
  <si>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</si>
  <si>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</si>
  <si>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</si>
  <si>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</si>
  <si>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</si>
  <si>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</si>
  <si>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</si>
  <si>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</si>
  <si>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</si>
  <si>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</si>
  <si>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</si>
  <si>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</si>
  <si>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</si>
  <si>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</si>
  <si>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</si>
  <si>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</si>
  <si>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</si>
  <si>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</si>
  <si>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</si>
  <si>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</si>
  <si>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</si>
  <si>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</si>
  <si>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</si>
  <si>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</si>
  <si>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</si>
  <si>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</si>
  <si>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</si>
  <si>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</si>
  <si>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</si>
  <si>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</si>
  <si>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</si>
  <si>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</si>
  <si>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</si>
  <si>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</si>
  <si>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</si>
  <si>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</si>
  <si>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</si>
  <si>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</si>
  <si>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</si>
  <si>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</si>
  <si>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</si>
  <si>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</si>
  <si>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</si>
  <si>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</si>
  <si>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</si>
  <si>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</si>
  <si>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</si>
  <si>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</si>
  <si>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</si>
  <si>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</si>
  <si>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</si>
  <si>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</si>
  <si>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</si>
  <si>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</si>
  <si>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</si>
  <si>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</si>
  <si>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</si>
  <si>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</si>
  <si>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</si>
  <si>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</si>
  <si>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</si>
  <si>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</si>
  <si>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</si>
  <si>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</si>
  <si>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</si>
  <si>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</si>
  <si>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</si>
  <si>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</si>
  <si>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</si>
  <si>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</si>
  <si>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</si>
  <si>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</si>
  <si>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</si>
  <si>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</si>
  <si>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</si>
  <si>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</si>
  <si>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</si>
  <si>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</si>
  <si>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</si>
  <si>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</si>
  <si>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</si>
  <si>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</si>
  <si>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</si>
  <si>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</si>
  <si>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</si>
  <si>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</si>
  <si>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</si>
  <si>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</si>
  <si>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</si>
  <si>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</si>
  <si>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</si>
  <si>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</si>
  <si>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</si>
  <si>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</si>
  <si>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</si>
  <si>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</si>
  <si>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</si>
  <si>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</si>
  <si>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</si>
  <si>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</si>
  <si>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</si>
  <si>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</si>
  <si>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</si>
  <si>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</si>
  <si>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</si>
  <si>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</si>
  <si>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</si>
  <si>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</si>
  <si>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</si>
  <si>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</si>
  <si>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</si>
  <si>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</si>
  <si>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</si>
  <si>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</si>
  <si>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</si>
  <si>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</si>
  <si>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</si>
  <si>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</si>
  <si>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</si>
  <si>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</si>
  <si>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</si>
  <si>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</si>
  <si>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</si>
  <si>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</si>
  <si>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</si>
  <si>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</si>
  <si>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</si>
  <si>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</si>
  <si>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</si>
  <si>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</si>
  <si>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</si>
  <si>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</si>
  <si>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</si>
  <si>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</si>
  <si>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</si>
  <si>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</si>
  <si>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</si>
  <si>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</si>
  <si>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</si>
  <si>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</si>
  <si>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</si>
  <si>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</si>
  <si>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</si>
  <si>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</si>
  <si>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</si>
  <si>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</si>
  <si>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</si>
  <si>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</si>
  <si>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</si>
  <si>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</si>
  <si>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</si>
  <si>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</si>
  <si>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</si>
  <si>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</si>
  <si>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</si>
  <si>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</si>
  <si>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</si>
  <si>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</si>
  <si>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</si>
  <si>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</si>
  <si>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</si>
  <si>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</si>
  <si>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</si>
  <si>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</si>
  <si>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</si>
  <si>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</si>
  <si>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</si>
  <si>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</si>
  <si>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</si>
  <si>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</si>
  <si>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</si>
  <si>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</si>
  <si>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</si>
  <si>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</si>
  <si>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</si>
  <si>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</si>
  <si>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</si>
  <si>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</si>
  <si>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</si>
  <si>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</si>
  <si>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</si>
  <si>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</si>
  <si>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</si>
  <si>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</si>
  <si>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</si>
  <si>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</si>
  <si>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</si>
  <si>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</si>
  <si>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</si>
  <si>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</si>
  <si>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</si>
  <si>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</si>
  <si>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</si>
  <si>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</si>
  <si>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</si>
  <si>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</si>
  <si>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</si>
  <si>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</si>
  <si>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</si>
  <si>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</si>
  <si>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</si>
  <si>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</si>
  <si>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</si>
  <si>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</si>
  <si>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</si>
  <si>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</si>
  <si>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</si>
  <si>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</si>
  <si>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</si>
  <si>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</si>
  <si>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</si>
  <si>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</si>
  <si>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</si>
  <si>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</si>
  <si>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</si>
  <si>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</si>
  <si>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</si>
  <si>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</si>
  <si>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</si>
  <si>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</si>
  <si>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</si>
  <si>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</si>
  <si>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</si>
  <si>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</si>
  <si>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</si>
  <si>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</si>
  <si>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</si>
  <si>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</si>
  <si>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</si>
  <si>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</si>
  <si>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</si>
  <si>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</si>
  <si>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</si>
  <si>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</si>
  <si>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</si>
  <si>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</si>
  <si>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</si>
  <si>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</si>
  <si>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</si>
  <si>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</si>
  <si>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</si>
  <si>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</si>
  <si>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</si>
  <si>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</si>
  <si>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</si>
  <si>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</si>
  <si>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</si>
  <si>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</si>
  <si>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</si>
  <si>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</si>
  <si>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</si>
  <si>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</si>
  <si>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</si>
  <si>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</si>
  <si>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</si>
  <si>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</si>
  <si>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</si>
  <si>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</si>
  <si>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</si>
  <si>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</si>
  <si>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</si>
  <si>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</si>
  <si>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</si>
  <si>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</si>
  <si>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</si>
  <si>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</si>
  <si>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</si>
  <si>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</si>
  <si>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</si>
  <si>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</si>
  <si>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</si>
  <si>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</si>
  <si>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</si>
  <si>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</si>
  <si>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</si>
  <si>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</si>
  <si>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</si>
  <si>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</si>
  <si>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</si>
  <si>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</si>
  <si>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</si>
  <si>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</si>
  <si>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</si>
  <si>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</si>
  <si>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</si>
  <si>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</si>
  <si>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</si>
  <si>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</si>
  <si>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</si>
  <si>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</si>
  <si>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</si>
  <si>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</si>
  <si>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</si>
  <si>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</si>
  <si>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</si>
  <si>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</si>
  <si>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</si>
  <si>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</si>
  <si>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</si>
  <si>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</si>
  <si>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</si>
  <si>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</si>
  <si>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</si>
  <si>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</si>
  <si>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</si>
  <si>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</si>
  <si>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</si>
  <si>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</si>
  <si>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</si>
  <si>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</si>
  <si>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</si>
  <si>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</si>
  <si>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</si>
  <si>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</si>
  <si>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</si>
  <si>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</si>
  <si>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</si>
  <si>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</si>
  <si>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</si>
  <si>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</si>
  <si>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</si>
  <si>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</si>
  <si>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</si>
  <si>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</si>
  <si>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</si>
  <si>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</si>
  <si>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</si>
  <si>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</si>
  <si>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</si>
  <si>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</si>
  <si>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</si>
  <si>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</si>
  <si>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</si>
  <si>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</si>
  <si>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</si>
  <si>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</si>
  <si>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</si>
  <si>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</si>
  <si>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</si>
  <si>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</si>
  <si>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</si>
  <si>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</si>
  <si>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</si>
  <si>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</si>
  <si>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</si>
  <si>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</si>
  <si>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</si>
  <si>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</si>
  <si>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</si>
  <si>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</si>
  <si>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</si>
  <si>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</si>
  <si>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</si>
  <si>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</si>
  <si>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</si>
  <si>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</si>
  <si>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</si>
  <si>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</si>
  <si>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</si>
  <si>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</si>
  <si>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</si>
  <si>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</si>
  <si>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</si>
  <si>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</si>
  <si>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</si>
  <si>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</si>
  <si>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</si>
  <si>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</si>
  <si>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</si>
  <si>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</si>
  <si>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</si>
  <si>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</si>
  <si>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</si>
  <si>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</si>
  <si>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</si>
  <si>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</si>
  <si>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</si>
  <si>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</si>
  <si>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</si>
  <si>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</si>
  <si>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</si>
  <si>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</si>
  <si>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</si>
  <si>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</si>
  <si>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</si>
  <si>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</si>
  <si>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</si>
  <si>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</si>
  <si>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</si>
  <si>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</si>
  <si>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</si>
  <si>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</si>
  <si>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</si>
  <si>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</si>
  <si>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</si>
  <si>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</si>
  <si>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</si>
  <si>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</si>
  <si>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</si>
  <si>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</si>
  <si>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</si>
  <si>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</si>
  <si>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</si>
  <si>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</si>
  <si>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</si>
  <si>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</si>
  <si>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</si>
  <si>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</si>
  <si>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</si>
  <si>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</si>
  <si>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</si>
  <si>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</si>
  <si>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</si>
  <si>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</si>
  <si>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</si>
  <si>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</si>
  <si>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AMACIANTE BRINORT 2L</t>
  </si>
  <si>
    <t xml:space="preserve">LEITE ELEGE UHT INTE</t>
  </si>
  <si>
    <t xml:space="preserve">AMACI HARMONIA DO CAMPO BRINORT 2L</t>
  </si>
  <si>
    <t xml:space="preserve">AMACIANTE PREMIUM BR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</si>
  <si>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</si>
  <si>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</si>
  <si>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</si>
  <si>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</si>
  <si>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</si>
  <si>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</si>
  <si>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</si>
  <si>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</si>
  <si>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</si>
  <si>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</si>
  <si>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</si>
  <si>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</si>
  <si>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</si>
  <si>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</si>
  <si>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</si>
  <si>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</si>
  <si>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</si>
  <si>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</si>
  <si>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</si>
  <si>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</si>
  <si>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</si>
  <si>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</si>
  <si>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</si>
  <si>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</si>
  <si>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</si>
  <si>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</si>
  <si>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</si>
  <si>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</si>
  <si>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</si>
  <si>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</si>
  <si>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</si>
  <si>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</si>
  <si>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</si>
  <si>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</si>
  <si>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</si>
  <si>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</si>
  <si>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</si>
  <si>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</si>
  <si>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</si>
  <si>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</si>
  <si>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</si>
  <si>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</si>
  <si>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</si>
  <si>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</si>
  <si>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</si>
  <si>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</si>
  <si>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</si>
  <si>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</si>
  <si>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</si>
  <si>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</si>
  <si>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</si>
  <si>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</si>
  <si>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</si>
  <si>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</si>
  <si>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</si>
  <si>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</si>
  <si>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</si>
  <si>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</si>
  <si>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</si>
  <si>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</si>
  <si>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</si>
  <si>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</si>
  <si>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</si>
  <si>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</si>
  <si>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</si>
  <si>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</si>
  <si>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</si>
  <si>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</si>
  <si>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</si>
  <si>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</si>
  <si>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</si>
  <si>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</si>
  <si>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</si>
  <si>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</si>
  <si>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</si>
  <si>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</si>
  <si>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</si>
  <si>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</si>
  <si>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</si>
  <si>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</si>
  <si>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</si>
  <si>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</si>
  <si>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</si>
  <si>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</si>
  <si>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</si>
  <si>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</si>
  <si>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</si>
  <si>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</si>
  <si>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</si>
  <si>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</si>
  <si>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</si>
  <si>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</si>
  <si>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</si>
  <si>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</si>
  <si>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</si>
  <si>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</si>
  <si>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</si>
  <si>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</si>
  <si>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</si>
  <si>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</si>
  <si>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</si>
  <si>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</si>
  <si>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</si>
  <si>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</si>
  <si>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</si>
  <si>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</si>
  <si>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</si>
  <si>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</si>
  <si>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</si>
  <si>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</si>
  <si>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</si>
  <si>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</si>
  <si>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</si>
  <si>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</si>
  <si>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</si>
  <si>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</si>
  <si>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</si>
  <si>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</si>
  <si>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</si>
  <si>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</si>
  <si>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</si>
  <si>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</si>
  <si>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</si>
  <si>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</si>
  <si>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</si>
  <si>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</si>
  <si>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</si>
  <si>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</si>
  <si>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</si>
  <si>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</si>
  <si>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</si>
  <si>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</si>
  <si>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</si>
  <si>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</si>
  <si>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</si>
  <si>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</si>
  <si>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</si>
  <si>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</si>
  <si>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</si>
  <si>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</si>
  <si>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</si>
  <si>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</si>
  <si>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</si>
  <si>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</si>
  <si>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</si>
  <si>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</si>
  <si>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</si>
  <si>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</si>
  <si>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</si>
  <si>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</si>
  <si>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</si>
  <si>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</si>
  <si>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</si>
  <si>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</si>
  <si>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</si>
  <si>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</si>
  <si>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</si>
  <si>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</si>
  <si>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</si>
  <si>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</si>
  <si>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</si>
  <si>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</si>
  <si>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</si>
  <si>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</si>
  <si>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</si>
  <si>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</si>
  <si>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</si>
  <si>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</si>
  <si>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</si>
  <si>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</si>
  <si>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</si>
  <si>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</si>
  <si>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</si>
  <si>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</si>
  <si>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</si>
  <si>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</si>
  <si>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</si>
  <si>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</si>
  <si>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</si>
  <si>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</si>
  <si>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</si>
  <si>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</si>
  <si>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</si>
  <si>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</si>
  <si>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</si>
  <si>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</si>
  <si>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</si>
  <si>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</si>
  <si>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</si>
  <si>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</si>
  <si>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</si>
  <si>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</si>
  <si>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</si>
  <si>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</si>
  <si>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</si>
  <si>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</si>
  <si>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</si>
  <si>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</si>
  <si>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</si>
  <si>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</si>
  <si>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</si>
  <si>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</si>
  <si>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</si>
  <si>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</si>
  <si>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</si>
  <si>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</si>
  <si>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</si>
  <si>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</si>
  <si>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</si>
  <si>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</si>
  <si>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</si>
  <si>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</si>
  <si>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</si>
  <si>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</si>
  <si>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</si>
  <si>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</si>
  <si>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</si>
  <si>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</si>
  <si>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</si>
  <si>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</si>
  <si>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</si>
  <si>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</si>
  <si>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</si>
  <si>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</si>
  <si>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</si>
  <si>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</si>
  <si>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</si>
  <si>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</si>
  <si>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</si>
  <si>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</si>
  <si>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</si>
  <si>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</si>
  <si>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</si>
  <si>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</si>
  <si>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</si>
  <si>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</si>
  <si>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</si>
  <si>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</si>
  <si>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</si>
  <si>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</si>
  <si>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</si>
  <si>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</si>
  <si>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</si>
  <si>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</si>
  <si>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</si>
  <si>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</si>
  <si>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</si>
  <si>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</si>
  <si>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</si>
  <si>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</si>
  <si>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</si>
  <si>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</si>
  <si>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</si>
  <si>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</si>
  <si>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</si>
  <si>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</si>
  <si>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</si>
  <si>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</si>
  <si>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</si>
  <si>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</si>
  <si>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</si>
  <si>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</si>
  <si>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</si>
  <si>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</si>
  <si>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</si>
  <si>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</si>
  <si>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</si>
  <si>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</si>
  <si>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</si>
  <si>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</si>
  <si>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</si>
  <si>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</si>
  <si>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</si>
  <si>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</si>
  <si>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</si>
  <si>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</si>
  <si>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</si>
  <si>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</si>
  <si>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</si>
  <si>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</si>
  <si>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</si>
  <si>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</si>
  <si>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</si>
  <si>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</si>
  <si>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</si>
  <si>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</si>
  <si>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</si>
  <si>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</si>
  <si>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</si>
  <si>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</si>
  <si>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</si>
  <si>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</si>
  <si>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</si>
  <si>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</si>
  <si>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</si>
  <si>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</si>
  <si>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</si>
  <si>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</si>
  <si>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</si>
  <si>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</si>
  <si>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</si>
  <si>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</si>
  <si>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</si>
  <si>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</si>
  <si>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</si>
  <si>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</si>
  <si>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</si>
  <si>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</si>
  <si>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</si>
  <si>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</si>
  <si>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</si>
  <si>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</si>
  <si>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</si>
  <si>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</si>
  <si>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</si>
  <si>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</si>
  <si>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</si>
  <si>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</si>
  <si>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</si>
  <si>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</si>
  <si>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</si>
  <si>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</si>
  <si>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</si>
  <si>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</si>
  <si>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</si>
  <si>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</si>
  <si>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</si>
  <si>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</si>
  <si>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</si>
  <si>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</si>
  <si>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</si>
  <si>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</si>
  <si>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</si>
  <si>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</si>
  <si>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</si>
  <si>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</si>
  <si>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</si>
  <si>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</si>
  <si>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</si>
  <si>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</si>
  <si>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</si>
  <si>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</si>
  <si>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</si>
  <si>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</si>
  <si>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</si>
  <si>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</si>
  <si>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</si>
  <si>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</si>
  <si>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</si>
  <si>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</si>
  <si>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</si>
  <si>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</si>
  <si>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</si>
  <si>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</si>
  <si>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</si>
  <si>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</si>
  <si>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</si>
  <si>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</si>
  <si>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</si>
  <si>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</si>
  <si>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</si>
  <si>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</si>
  <si>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</si>
  <si>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</si>
  <si>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</si>
  <si>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</si>
  <si>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</si>
  <si>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</si>
  <si>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</si>
  <si>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</si>
  <si>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</si>
  <si>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</si>
  <si>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</si>
  <si>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</si>
  <si>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</si>
  <si>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</si>
  <si>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</si>
  <si>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</si>
  <si>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</si>
  <si>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</si>
  <si>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</si>
  <si>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</si>
  <si>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</si>
  <si>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</si>
  <si>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</si>
  <si>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</si>
  <si>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</si>
  <si>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</si>
  <si>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</si>
  <si>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</si>
  <si>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</si>
  <si>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</si>
  <si>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</si>
  <si>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</si>
  <si>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</si>
  <si>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</si>
  <si>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</si>
  <si>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</si>
  <si>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</si>
  <si>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</si>
  <si>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</si>
  <si>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</si>
  <si>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</si>
  <si>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</si>
  <si>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</si>
  <si>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</si>
  <si>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</si>
  <si>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</si>
  <si>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</si>
  <si>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</si>
  <si>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</si>
  <si>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</si>
  <si>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</si>
  <si>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</si>
  <si>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</si>
  <si>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</si>
  <si>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</si>
  <si>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</si>
  <si>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</si>
  <si>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</si>
  <si>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</si>
  <si>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</si>
  <si>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</si>
  <si>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</si>
  <si>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</si>
  <si>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</si>
  <si>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</si>
  <si>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</si>
  <si>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</si>
  <si>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</si>
  <si>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</si>
  <si>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</si>
  <si>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</si>
  <si>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</si>
  <si>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</si>
  <si>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</si>
  <si>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</si>
  <si>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</si>
  <si>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</si>
  <si>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</si>
  <si>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</si>
  <si>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</si>
  <si>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</si>
  <si>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</si>
  <si>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</si>
  <si>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</si>
  <si>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</si>
  <si>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</si>
  <si>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</si>
  <si>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</si>
  <si>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</si>
  <si>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</si>
  <si>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</si>
  <si>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</si>
  <si>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</si>
  <si>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</si>
  <si>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</si>
  <si>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</si>
  <si>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</si>
  <si>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</si>
  <si>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</si>
  <si>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</si>
  <si>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</si>
  <si>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</si>
  <si>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</si>
  <si>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</si>
  <si>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</si>
  <si>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</si>
  <si>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</si>
  <si>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</si>
  <si>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</si>
  <si>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</si>
  <si>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</si>
  <si>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</si>
  <si>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</si>
  <si>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</si>
  <si>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</si>
  <si>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</si>
  <si>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</si>
  <si>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</si>
  <si>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</si>
  <si>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</si>
  <si>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</si>
  <si>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</si>
  <si>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</si>
  <si>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</si>
  <si>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</si>
  <si>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</si>
  <si>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</si>
  <si>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</si>
  <si>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</si>
  <si>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</si>
  <si>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</si>
  <si>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</si>
  <si>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</si>
  <si>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</si>
  <si>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</si>
  <si>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</si>
  <si>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BISC MINI SPANTOOO CHOC 30G</t>
  </si>
  <si>
    <t xml:space="preserve">MAIONESE ORIGINAL CEPERA 320G</t>
  </si>
  <si>
    <t xml:space="preserve">BISC. MINI SPANTOOO MOR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</si>
  <si>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</si>
  <si>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</si>
  <si>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</si>
  <si>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</si>
  <si>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</si>
  <si>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</si>
  <si>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</si>
  <si>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</si>
  <si>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</si>
  <si>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</si>
  <si>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</si>
  <si>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</si>
  <si>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</si>
  <si>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</si>
  <si>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</si>
  <si>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</si>
  <si>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</si>
  <si>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</si>
  <si>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</si>
  <si>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</si>
  <si>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</si>
  <si>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</si>
  <si>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</si>
  <si>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</si>
  <si>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</si>
  <si>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</si>
  <si>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</si>
  <si>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</si>
  <si>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</si>
  <si>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</si>
  <si>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</si>
  <si>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</si>
  <si>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</si>
  <si>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</si>
  <si>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</si>
  <si>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</si>
  <si>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</si>
  <si>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</si>
  <si>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</si>
  <si>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</si>
  <si>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</si>
  <si>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</si>
  <si>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</si>
  <si>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</si>
  <si>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</si>
  <si>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</si>
  <si>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</si>
  <si>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</si>
  <si>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</si>
  <si>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</si>
  <si>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</si>
  <si>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</si>
  <si>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</si>
  <si>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</si>
  <si>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</si>
  <si>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</si>
  <si>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</si>
  <si>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</si>
  <si>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</si>
  <si>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</si>
  <si>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</si>
  <si>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</si>
  <si>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</si>
  <si>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</si>
  <si>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</si>
  <si>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</si>
  <si>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</si>
  <si>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</si>
  <si>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</si>
  <si>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</si>
  <si>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</si>
  <si>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</si>
  <si>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</si>
  <si>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</si>
  <si>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</si>
  <si>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</si>
  <si>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</si>
  <si>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</si>
  <si>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</si>
  <si>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</si>
  <si>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</si>
  <si>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</si>
  <si>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</si>
  <si>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</si>
  <si>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</si>
  <si>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</si>
  <si>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</si>
  <si>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</si>
  <si>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</si>
  <si>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</si>
  <si>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</si>
  <si>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</si>
  <si>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</si>
  <si>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</si>
  <si>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</si>
  <si>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</si>
  <si>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</si>
  <si>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</si>
  <si>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</si>
  <si>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</si>
  <si>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</si>
  <si>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</si>
  <si>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</si>
  <si>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</si>
  <si>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</si>
  <si>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</si>
  <si>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</si>
  <si>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</si>
  <si>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</si>
  <si>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</si>
  <si>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</si>
  <si>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</si>
  <si>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</si>
  <si>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</si>
  <si>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</si>
  <si>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</si>
  <si>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</si>
  <si>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</si>
  <si>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</si>
  <si>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</si>
  <si>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</si>
  <si>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</si>
  <si>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</si>
  <si>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</si>
  <si>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</si>
  <si>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</si>
  <si>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</si>
  <si>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</si>
  <si>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</si>
  <si>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</si>
  <si>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</si>
  <si>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</si>
  <si>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</si>
  <si>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</si>
  <si>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</si>
  <si>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</si>
  <si>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</si>
  <si>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</si>
  <si>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</si>
  <si>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</si>
  <si>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</si>
  <si>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</si>
  <si>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</si>
  <si>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</si>
  <si>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</si>
  <si>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</si>
  <si>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</si>
  <si>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</si>
  <si>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</si>
  <si>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</si>
  <si>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</si>
  <si>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</si>
  <si>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</si>
  <si>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</si>
  <si>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</si>
  <si>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</si>
  <si>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</si>
  <si>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</si>
  <si>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</si>
  <si>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</si>
  <si>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</si>
  <si>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</si>
  <si>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</si>
  <si>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</si>
  <si>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</si>
  <si>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</si>
  <si>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</si>
  <si>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</si>
  <si>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</si>
  <si>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</si>
  <si>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</si>
  <si>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</si>
  <si>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</si>
  <si>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</si>
  <si>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</si>
  <si>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</si>
  <si>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</si>
  <si>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</si>
  <si>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</si>
  <si>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</si>
  <si>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</si>
  <si>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</si>
  <si>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</si>
  <si>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</si>
  <si>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</si>
  <si>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</si>
  <si>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</si>
  <si>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</si>
  <si>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</si>
  <si>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</si>
  <si>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</si>
  <si>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</si>
  <si>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</si>
  <si>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</si>
  <si>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</si>
  <si>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</si>
  <si>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</si>
  <si>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</si>
  <si>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</si>
  <si>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</si>
  <si>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</si>
  <si>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</si>
  <si>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</si>
  <si>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</si>
  <si>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</si>
  <si>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</si>
  <si>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</si>
  <si>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</si>
  <si>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</si>
  <si>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</si>
  <si>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</si>
  <si>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</si>
  <si>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</si>
  <si>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</si>
  <si>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</si>
  <si>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</si>
  <si>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</si>
  <si>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</si>
  <si>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</si>
  <si>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</si>
  <si>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</si>
  <si>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</si>
  <si>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</si>
  <si>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</si>
  <si>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</si>
  <si>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</si>
  <si>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</si>
  <si>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</si>
  <si>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</si>
  <si>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</si>
  <si>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</si>
  <si>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</si>
  <si>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</si>
  <si>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</si>
  <si>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</si>
  <si>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</si>
  <si>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</si>
  <si>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</si>
  <si>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</si>
  <si>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</si>
  <si>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</si>
  <si>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</si>
  <si>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</si>
  <si>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</si>
  <si>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</si>
  <si>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</si>
  <si>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</si>
  <si>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</si>
  <si>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</si>
  <si>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</si>
  <si>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</si>
  <si>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</si>
  <si>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</si>
  <si>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</si>
  <si>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</si>
  <si>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</si>
  <si>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</si>
  <si>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</si>
  <si>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</si>
  <si>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</si>
  <si>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</si>
  <si>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</si>
  <si>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</si>
  <si>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</si>
  <si>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</si>
  <si>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</si>
  <si>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</si>
  <si>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</si>
  <si>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</si>
  <si>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</si>
  <si>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</si>
  <si>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</si>
  <si>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</si>
  <si>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</si>
  <si>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</si>
  <si>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</si>
  <si>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</si>
  <si>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</si>
  <si>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</si>
  <si>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</si>
  <si>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</si>
  <si>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</si>
  <si>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</si>
  <si>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</si>
  <si>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</si>
  <si>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</si>
  <si>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</si>
  <si>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</si>
  <si>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</si>
  <si>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</si>
  <si>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</si>
  <si>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</si>
  <si>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</si>
  <si>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</si>
  <si>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</si>
  <si>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</si>
  <si>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</si>
  <si>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</si>
  <si>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</si>
  <si>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</si>
  <si>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</si>
  <si>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</si>
  <si>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</si>
  <si>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</si>
  <si>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</si>
  <si>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</si>
  <si>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</si>
  <si>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</si>
  <si>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</si>
  <si>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</si>
  <si>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</si>
  <si>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</si>
  <si>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</si>
  <si>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</si>
  <si>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</si>
  <si>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</si>
  <si>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</si>
  <si>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</si>
  <si>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</si>
  <si>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</si>
  <si>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</si>
  <si>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</si>
  <si>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</si>
  <si>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</si>
  <si>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</si>
  <si>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</si>
  <si>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</si>
  <si>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</si>
  <si>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</si>
  <si>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</si>
  <si>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</si>
  <si>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</si>
  <si>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</si>
  <si>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</si>
  <si>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</si>
  <si>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</si>
  <si>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</si>
  <si>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</si>
  <si>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</si>
  <si>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</si>
  <si>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</si>
  <si>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</si>
  <si>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</si>
  <si>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</si>
  <si>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</si>
  <si>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</si>
  <si>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</si>
  <si>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</si>
  <si>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</si>
  <si>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</si>
  <si>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</si>
  <si>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</si>
  <si>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</si>
  <si>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</si>
  <si>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</si>
  <si>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</si>
  <si>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</si>
  <si>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</si>
  <si>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</si>
  <si>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</si>
  <si>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</si>
  <si>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</si>
  <si>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</si>
  <si>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</si>
  <si>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</si>
  <si>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</si>
  <si>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</si>
  <si>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</si>
  <si>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</si>
  <si>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</si>
  <si>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</si>
  <si>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</si>
  <si>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</si>
  <si>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</si>
  <si>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</si>
  <si>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</si>
  <si>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</si>
  <si>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</si>
  <si>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</si>
  <si>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</si>
  <si>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</si>
  <si>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</si>
  <si>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</si>
  <si>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</si>
  <si>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</si>
  <si>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</si>
  <si>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</si>
  <si>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</si>
  <si>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</si>
  <si>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</si>
  <si>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</si>
  <si>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</si>
  <si>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</si>
  <si>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</si>
  <si>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</si>
  <si>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</si>
  <si>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</si>
  <si>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</si>
  <si>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</si>
  <si>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</si>
  <si>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</si>
  <si>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</si>
  <si>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</si>
  <si>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</si>
  <si>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</si>
  <si>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</si>
  <si>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</si>
  <si>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</si>
  <si>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</si>
  <si>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</si>
  <si>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</si>
  <si>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</si>
  <si>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</si>
  <si>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</si>
  <si>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</si>
  <si>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</si>
  <si>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</si>
  <si>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</si>
  <si>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</si>
  <si>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</si>
  <si>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</si>
  <si>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</si>
  <si>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</si>
  <si>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</si>
  <si>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</si>
  <si>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</si>
  <si>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</si>
  <si>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</si>
  <si>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</si>
  <si>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</si>
  <si>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</si>
  <si>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</si>
  <si>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</si>
  <si>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</si>
  <si>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</si>
  <si>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</si>
  <si>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</si>
  <si>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</si>
  <si>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</si>
  <si>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</si>
  <si>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</si>
  <si>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</si>
  <si>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</si>
  <si>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</si>
  <si>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</si>
  <si>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</si>
  <si>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</si>
  <si>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</si>
  <si>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</si>
  <si>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</si>
  <si>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</si>
  <si>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</si>
  <si>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</si>
  <si>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</si>
  <si>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</si>
  <si>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</si>
  <si>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</si>
  <si>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</si>
  <si>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</si>
  <si>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</si>
  <si>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</si>
  <si>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</si>
  <si>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</si>
  <si>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</si>
  <si>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</si>
  <si>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</si>
  <si>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</si>
  <si>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</si>
  <si>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</si>
  <si>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</si>
  <si>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</si>
  <si>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</si>
  <si>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</si>
  <si>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</si>
  <si>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</si>
  <si>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</si>
  <si>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</si>
  <si>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</si>
  <si>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</si>
  <si>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</si>
  <si>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</si>
  <si>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</si>
  <si>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</si>
  <si>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</si>
  <si>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</si>
  <si>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</si>
  <si>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</si>
  <si>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</si>
  <si>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</si>
  <si>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</si>
  <si>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</si>
  <si>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</si>
  <si>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</si>
  <si>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</si>
  <si>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</si>
  <si>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</si>
  <si>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</si>
  <si>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</si>
  <si>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</si>
  <si>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</si>
  <si>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</si>
  <si>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</si>
  <si>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</si>
  <si>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</si>
  <si>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</si>
  <si>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</si>
  <si>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</si>
  <si>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</si>
  <si>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</si>
  <si>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</si>
  <si>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</si>
  <si>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</si>
  <si>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</si>
  <si>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</si>
  <si>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</si>
  <si>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</si>
  <si>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</si>
  <si>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</si>
  <si>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</si>
  <si>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</si>
  <si>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</si>
  <si>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</si>
  <si>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</si>
  <si>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</si>
  <si>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</si>
  <si>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</si>
  <si>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</si>
  <si>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</si>
  <si>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</si>
  <si>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</si>
  <si>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</si>
  <si>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</si>
  <si>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</si>
  <si>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</si>
  <si>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</si>
  <si>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</si>
  <si>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</si>
  <si>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</si>
  <si>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</si>
  <si>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</si>
  <si>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</si>
  <si>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</si>
  <si>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</si>
  <si>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</si>
  <si>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</si>
  <si>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</si>
  <si>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</si>
  <si>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</si>
  <si>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</si>
  <si>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</si>
  <si>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</si>
  <si>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</si>
  <si>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</si>
  <si>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</si>
  <si>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</si>
  <si>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</si>
  <si>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</si>
  <si>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</si>
  <si>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</si>
  <si>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</si>
  <si>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</si>
  <si>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</si>
  <si>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</si>
  <si>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</si>
  <si>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</si>
  <si>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</si>
  <si>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</si>
  <si>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</si>
  <si>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</si>
  <si>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</si>
  <si>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</si>
  <si>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</si>
  <si>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</si>
  <si>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</si>
  <si>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</si>
  <si>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</si>
  <si>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</si>
  <si>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</si>
  <si>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</si>
  <si>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</si>
  <si>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</si>
  <si>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</si>
  <si>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</si>
  <si>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</si>
  <si>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</si>
  <si>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</si>
  <si>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</si>
  <si>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</si>
  <si>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</si>
  <si>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</si>
  <si>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</si>
  <si>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</si>
  <si>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</si>
  <si>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</si>
  <si>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</si>
  <si>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</si>
  <si>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</si>
  <si>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</si>
  <si>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</si>
  <si>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</si>
  <si>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</si>
  <si>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</si>
  <si>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</si>
  <si>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</si>
  <si>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</si>
  <si>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</si>
  <si>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</si>
  <si>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</si>
  <si>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</si>
  <si>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</si>
  <si>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</si>
  <si>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</si>
  <si>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</si>
  <si>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</si>
  <si>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</si>
  <si>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</si>
  <si>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</si>
  <si>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</si>
  <si>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</si>
  <si>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</si>
  <si>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</si>
  <si>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</si>
  <si>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</si>
  <si>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</si>
  <si>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</si>
  <si>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</si>
  <si>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</si>
  <si>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</si>
  <si>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</si>
  <si>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</si>
  <si>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</si>
  <si>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</si>
  <si>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</si>
  <si>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</si>
  <si>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</si>
  <si>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</si>
  <si>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</si>
  <si>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</si>
  <si>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</si>
  <si>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</si>
  <si>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</si>
  <si>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</si>
  <si>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</si>
  <si>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</si>
  <si>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</si>
  <si>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</si>
  <si>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</si>
  <si>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</si>
  <si>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</si>
  <si>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</si>
  <si>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</si>
  <si>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</si>
  <si>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</si>
  <si>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</si>
  <si>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</si>
  <si>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</si>
  <si>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</si>
  <si>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</si>
  <si>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</si>
  <si>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</si>
  <si>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</si>
  <si>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</si>
  <si>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</si>
  <si>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</si>
  <si>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</si>
  <si>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</si>
  <si>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</si>
  <si>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</si>
  <si>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</si>
  <si>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</si>
  <si>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</si>
  <si>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</si>
  <si>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</si>
  <si>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</si>
  <si>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</si>
  <si>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</si>
  <si>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</si>
  <si>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</si>
  <si>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</si>
  <si>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</si>
  <si>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</si>
  <si>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</si>
  <si>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</si>
  <si>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</si>
  <si>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</si>
  <si>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</si>
  <si>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</si>
  <si>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</si>
  <si>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</si>
  <si>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</si>
  <si>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</si>
  <si>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</si>
  <si>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</si>
  <si>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</si>
  <si>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</si>
  <si>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</si>
  <si>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</si>
  <si>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</si>
  <si>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</si>
  <si>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</si>
  <si>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</si>
  <si>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</si>
  <si>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</si>
  <si>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</si>
  <si>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</si>
  <si>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</si>
  <si>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</si>
  <si>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</si>
  <si>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</si>
  <si>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</si>
  <si>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</si>
  <si>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</si>
  <si>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</si>
  <si>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</si>
  <si>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</si>
  <si>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</si>
  <si>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</si>
  <si>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</si>
  <si>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</si>
  <si>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</si>
  <si>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</si>
  <si>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</si>
  <si>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</si>
  <si>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</si>
  <si>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</si>
  <si>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</si>
  <si>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</si>
  <si>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</si>
  <si>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</si>
  <si>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</si>
  <si>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</si>
  <si>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</si>
  <si>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</si>
  <si>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</si>
  <si>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</si>
  <si>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</si>
  <si>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</si>
  <si>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</si>
  <si>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</si>
  <si>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</si>
  <si>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</si>
  <si>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</si>
  <si>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</si>
  <si>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</si>
  <si>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</si>
  <si>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</si>
  <si>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</si>
  <si>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</si>
  <si>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</si>
  <si>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</si>
  <si>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</si>
  <si>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</si>
  <si>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</si>
  <si>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</si>
  <si>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</si>
  <si>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</si>
  <si>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</si>
  <si>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</si>
  <si>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</si>
  <si>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</si>
  <si>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</si>
  <si>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</si>
  <si>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</si>
  <si>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</si>
  <si>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</si>
  <si>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</si>
  <si>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</si>
  <si>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</si>
  <si>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</si>
  <si>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</si>
  <si>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</si>
  <si>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</si>
  <si>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</si>
  <si>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</si>
  <si>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</si>
  <si>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</si>
  <si>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</si>
  <si>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</si>
  <si>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</si>
  <si>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</si>
  <si>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</si>
  <si>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</si>
  <si>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</si>
  <si>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</si>
  <si>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</si>
  <si>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</si>
  <si>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</si>
  <si>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</si>
  <si>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</si>
  <si>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</si>
  <si>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 SLEEK 350ML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</si>
  <si>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</si>
  <si>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</si>
  <si>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</si>
  <si>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</si>
  <si>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</si>
  <si>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</si>
  <si>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</si>
  <si>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</si>
  <si>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</si>
  <si>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</si>
  <si>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</si>
  <si>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</si>
  <si>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</si>
  <si>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</si>
  <si>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</si>
  <si>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</si>
  <si>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</si>
  <si>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</si>
  <si>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</si>
  <si>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</si>
  <si>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</si>
  <si>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</si>
  <si>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</si>
  <si>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</si>
  <si>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</si>
  <si>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</si>
  <si>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</si>
  <si>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</si>
  <si>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</si>
  <si>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</si>
  <si>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</si>
  <si>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</si>
  <si>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</si>
  <si>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</si>
  <si>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</si>
  <si>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</si>
  <si>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</si>
  <si>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</si>
  <si>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</si>
  <si>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</si>
  <si>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</si>
  <si>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</si>
  <si>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</si>
  <si>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</si>
  <si>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</si>
  <si>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</si>
  <si>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</si>
  <si>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</si>
  <si>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</si>
  <si>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</si>
  <si>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</si>
  <si>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</si>
  <si>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</si>
  <si>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</si>
  <si>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</si>
  <si>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</si>
  <si>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</si>
  <si>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</si>
  <si>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</si>
  <si>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</si>
  <si>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</si>
  <si>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</si>
  <si>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</si>
  <si>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</si>
  <si>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</si>
  <si>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</si>
  <si>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</si>
  <si>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</si>
  <si>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</si>
  <si>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</si>
  <si>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</si>
  <si>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</si>
  <si>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</si>
  <si>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</si>
  <si>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</si>
  <si>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</si>
  <si>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</si>
  <si>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</si>
  <si>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</si>
  <si>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</si>
  <si>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</si>
  <si>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</si>
  <si>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</si>
  <si>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</si>
  <si>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</si>
  <si>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</si>
  <si>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</si>
  <si>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</si>
  <si>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</si>
  <si>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</si>
  <si>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</si>
  <si>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</si>
  <si>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</si>
  <si>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</si>
  <si>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</si>
  <si>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</si>
  <si>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</si>
  <si>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</si>
  <si>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</si>
  <si>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</si>
  <si>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MABEL CHOCOLATE 300G</t>
  </si>
  <si>
    <t xml:space="preserve">BISCOITO MABEL MAISE</t>
  </si>
  <si>
    <t xml:space="preserve">BISCOITO MABEL LEITE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</si>
  <si>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</si>
  <si>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</si>
  <si>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</si>
  <si>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</si>
  <si>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</si>
  <si>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</si>
  <si>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</si>
  <si>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</si>
  <si>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</si>
  <si>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</si>
  <si>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</si>
  <si>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</si>
  <si>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</si>
  <si>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</si>
  <si>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</si>
  <si>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</si>
  <si>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</si>
  <si>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</si>
  <si>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</si>
  <si>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</si>
  <si>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</si>
  <si>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</si>
  <si>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</si>
  <si>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</si>
  <si>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</si>
  <si>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</si>
  <si>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</si>
  <si>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</si>
  <si>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</si>
  <si>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</si>
  <si>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</si>
  <si>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</si>
  <si>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</si>
  <si>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</si>
  <si>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</si>
  <si>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</si>
  <si>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</si>
  <si>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</si>
  <si>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</si>
  <si>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</si>
  <si>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</si>
  <si>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</si>
  <si>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</si>
  <si>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</si>
  <si>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</si>
  <si>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</si>
  <si>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</si>
  <si>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</si>
  <si>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</si>
  <si>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</si>
  <si>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</si>
  <si>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</si>
  <si>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</si>
  <si>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</si>
  <si>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</si>
  <si>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</si>
  <si>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</si>
  <si>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</si>
  <si>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</si>
  <si>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</si>
  <si>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</si>
  <si>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</si>
  <si>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</si>
  <si>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</si>
  <si>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</si>
  <si>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</si>
  <si>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</si>
  <si>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</si>
  <si>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</si>
  <si>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</si>
  <si>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</si>
  <si>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</si>
  <si>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</si>
  <si>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</si>
  <si>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</si>
  <si>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</si>
  <si>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</si>
  <si>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</si>
  <si>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</si>
  <si>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</si>
  <si>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</si>
  <si>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</si>
  <si>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</si>
  <si>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</si>
  <si>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</si>
  <si>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</si>
  <si>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</si>
  <si>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</si>
  <si>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</si>
  <si>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</si>
  <si>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</si>
  <si>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</si>
  <si>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</si>
  <si>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</si>
  <si>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</si>
  <si>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</si>
  <si>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</si>
  <si>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</si>
  <si>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</si>
  <si>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</si>
  <si>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</si>
  <si>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SAB ALBANY4EM1 85G</t>
  </si>
  <si>
    <t xml:space="preserve">LEITE DULEV COMP400G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</si>
  <si>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</si>
  <si>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</si>
  <si>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</si>
  <si>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</si>
  <si>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</si>
  <si>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</si>
  <si>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</si>
  <si>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</si>
  <si>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</si>
  <si>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</si>
  <si>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</si>
  <si>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</si>
  <si>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</si>
  <si>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</si>
  <si>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</si>
  <si>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</si>
  <si>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</si>
  <si>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</si>
  <si>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</si>
  <si>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</si>
  <si>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</si>
  <si>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</si>
  <si>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</si>
  <si>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</si>
  <si>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</si>
  <si>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</si>
  <si>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</si>
  <si>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</si>
  <si>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</si>
  <si>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</si>
  <si>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</si>
  <si>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</si>
  <si>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</si>
  <si>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</si>
  <si>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</si>
  <si>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</si>
  <si>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</si>
  <si>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</si>
  <si>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</si>
  <si>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</si>
  <si>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</si>
  <si>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</si>
  <si>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</si>
  <si>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</si>
  <si>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</si>
  <si>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</si>
  <si>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</si>
  <si>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</si>
  <si>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</si>
  <si>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</si>
  <si>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</si>
  <si>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</si>
  <si>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</si>
  <si>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</si>
  <si>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</si>
  <si>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</si>
  <si>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</si>
  <si>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</si>
  <si>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</si>
  <si>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</si>
  <si>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</si>
  <si>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</si>
  <si>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</si>
  <si>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</si>
  <si>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</si>
  <si>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</si>
  <si>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</si>
  <si>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</si>
  <si>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</si>
  <si>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</si>
  <si>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</si>
  <si>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</si>
  <si>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</si>
  <si>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</si>
  <si>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</si>
  <si>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</si>
  <si>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</si>
  <si>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</si>
  <si>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</si>
  <si>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</si>
  <si>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</si>
  <si>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</si>
  <si>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</si>
  <si>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</si>
  <si>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</si>
  <si>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</si>
  <si>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</si>
  <si>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</si>
  <si>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</si>
  <si>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</si>
  <si>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</si>
  <si>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</si>
  <si>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</si>
  <si>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</si>
  <si>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</si>
  <si>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</si>
  <si>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</si>
  <si>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</si>
  <si>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</si>
  <si>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</si>
  <si>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</si>
  <si>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</si>
  <si>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</si>
  <si>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</si>
  <si>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</si>
  <si>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</si>
  <si>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</si>
  <si>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</si>
  <si>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</si>
  <si>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</si>
  <si>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</si>
  <si>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</si>
  <si>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</si>
  <si>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</si>
  <si>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</si>
  <si>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</si>
  <si>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</si>
  <si>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</si>
  <si>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</si>
  <si>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</si>
  <si>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</si>
  <si>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</si>
  <si>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</si>
  <si>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</si>
  <si>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</si>
  <si>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</si>
  <si>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</si>
  <si>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</si>
  <si>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</si>
  <si>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</si>
  <si>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</si>
  <si>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</si>
  <si>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</si>
  <si>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</si>
  <si>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</si>
  <si>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</si>
  <si>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</si>
  <si>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</si>
  <si>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</si>
  <si>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</si>
  <si>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</si>
  <si>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</si>
  <si>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</si>
  <si>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</si>
  <si>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</si>
  <si>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</si>
  <si>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</si>
  <si>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</si>
  <si>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</si>
  <si>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</si>
  <si>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</si>
  <si>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</si>
  <si>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</si>
  <si>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</si>
  <si>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</si>
  <si>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</si>
  <si>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</si>
  <si>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</si>
  <si>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</si>
  <si>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</si>
  <si>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</si>
  <si>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</si>
  <si>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</si>
  <si>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</si>
  <si>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</si>
  <si>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</si>
  <si>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</si>
  <si>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</si>
  <si>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</si>
  <si>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</si>
  <si>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</si>
  <si>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</si>
  <si>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</si>
  <si>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</si>
  <si>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</si>
  <si>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</si>
  <si>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</si>
  <si>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</si>
  <si>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</si>
  <si>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</si>
  <si>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</si>
  <si>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</si>
  <si>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</si>
  <si>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</si>
  <si>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</si>
  <si>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</si>
  <si>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</si>
  <si>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</si>
  <si>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</si>
  <si>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</si>
  <si>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</si>
  <si>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</si>
  <si>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</si>
  <si>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</si>
  <si>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</si>
  <si>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</si>
  <si>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</si>
  <si>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</si>
  <si>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</si>
  <si>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</si>
  <si>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</si>
  <si>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</si>
  <si>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</si>
  <si>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</si>
  <si>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</si>
  <si>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</si>
  <si>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</si>
  <si>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</si>
  <si>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</si>
  <si>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</si>
  <si>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</si>
  <si>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</si>
  <si>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</si>
  <si>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</si>
  <si>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</si>
  <si>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</si>
  <si>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</si>
  <si>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</si>
  <si>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</si>
  <si>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</si>
  <si>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</si>
  <si>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</si>
  <si>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</si>
  <si>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</si>
  <si>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</si>
  <si>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</si>
  <si>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</si>
  <si>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</si>
  <si>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</si>
  <si>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</si>
  <si>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</si>
  <si>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</si>
  <si>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</si>
  <si>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</si>
  <si>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</si>
  <si>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</si>
  <si>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</si>
  <si>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</si>
  <si>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</si>
  <si>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</si>
  <si>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</si>
  <si>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</si>
  <si>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</si>
  <si>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</si>
  <si>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</si>
  <si>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</si>
  <si>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</si>
  <si>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</si>
  <si>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</si>
  <si>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</si>
  <si>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</si>
  <si>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</si>
  <si>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</si>
  <si>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</si>
  <si>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</si>
  <si>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</si>
  <si>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</si>
  <si>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</si>
  <si>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</si>
  <si>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</si>
  <si>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</si>
  <si>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</si>
  <si>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</si>
  <si>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</si>
  <si>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</si>
  <si>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</si>
  <si>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</si>
  <si>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</si>
  <si>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</si>
  <si>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</si>
  <si>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</si>
  <si>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</si>
  <si>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</si>
  <si>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</si>
  <si>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</si>
  <si>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</si>
  <si>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</si>
  <si>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</si>
  <si>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</si>
  <si>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</si>
  <si>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</si>
  <si>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</si>
  <si>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</si>
  <si>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</si>
  <si>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</si>
  <si>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</si>
  <si>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</si>
  <si>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</si>
  <si>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</si>
  <si>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</si>
  <si>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</si>
  <si>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</si>
  <si>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</si>
  <si>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</si>
  <si>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</si>
  <si>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</si>
  <si>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</si>
  <si>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</si>
  <si>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</si>
  <si>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</si>
  <si>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</si>
  <si>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</si>
  <si>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</si>
  <si>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</si>
  <si>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</si>
  <si>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</si>
  <si>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</si>
  <si>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</si>
  <si>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</si>
  <si>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</si>
  <si>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</si>
  <si>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</si>
  <si>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</si>
  <si>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</si>
  <si>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</si>
  <si>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</si>
  <si>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</si>
  <si>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</si>
  <si>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</si>
  <si>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</si>
  <si>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</si>
  <si>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</si>
  <si>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</si>
  <si>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</si>
  <si>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</si>
  <si>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</si>
  <si>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</si>
  <si>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</si>
  <si>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</si>
  <si>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</si>
  <si>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</si>
  <si>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</si>
  <si>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</si>
  <si>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</si>
  <si>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</si>
  <si>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</si>
  <si>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</si>
  <si>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</si>
  <si>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</si>
  <si>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</si>
  <si>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</si>
  <si>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</si>
  <si>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</si>
  <si>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</si>
  <si>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</si>
  <si>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</si>
  <si>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</si>
  <si>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</si>
  <si>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</si>
  <si>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</si>
  <si>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</si>
  <si>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</si>
  <si>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</si>
  <si>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</si>
  <si>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</si>
  <si>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</si>
  <si>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</si>
  <si>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</si>
  <si>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</si>
  <si>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</si>
  <si>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</si>
  <si>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</si>
  <si>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</si>
  <si>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</si>
  <si>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</si>
  <si>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</si>
  <si>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</si>
  <si>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</si>
  <si>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</si>
  <si>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</si>
  <si>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</si>
  <si>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</si>
  <si>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</si>
  <si>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</si>
  <si>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</si>
  <si>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</si>
  <si>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</si>
  <si>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</si>
  <si>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</si>
  <si>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</si>
  <si>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</si>
  <si>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</si>
  <si>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</si>
  <si>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</si>
  <si>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</si>
  <si>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</si>
  <si>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</si>
  <si>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</si>
  <si>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</si>
  <si>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</si>
  <si>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</si>
  <si>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</si>
  <si>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</si>
  <si>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</si>
  <si>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</si>
  <si>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</si>
  <si>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</si>
  <si>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</si>
  <si>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</si>
  <si>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</si>
  <si>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</si>
  <si>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</si>
  <si>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</si>
  <si>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</si>
  <si>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</si>
  <si>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</si>
  <si>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</si>
  <si>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</si>
  <si>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</si>
  <si>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</si>
  <si>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</si>
  <si>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</si>
  <si>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</si>
  <si>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</si>
  <si>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</si>
  <si>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</si>
  <si>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</si>
  <si>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</si>
  <si>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</si>
  <si>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</si>
  <si>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</si>
  <si>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</si>
  <si>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</si>
  <si>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</si>
  <si>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</si>
  <si>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</si>
  <si>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</si>
  <si>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</si>
  <si>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</si>
  <si>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</si>
  <si>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</si>
  <si>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</si>
  <si>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</si>
  <si>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</si>
  <si>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</si>
  <si>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</si>
  <si>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</si>
  <si>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</si>
  <si>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</si>
  <si>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</si>
  <si>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</si>
  <si>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</si>
  <si>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</si>
  <si>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</si>
  <si>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</si>
  <si>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</si>
  <si>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</si>
  <si>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</si>
  <si>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</si>
  <si>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</si>
  <si>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</si>
  <si>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</si>
  <si>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</si>
  <si>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</si>
  <si>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</si>
  <si>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</si>
  <si>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</si>
  <si>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</si>
  <si>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</si>
  <si>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</si>
  <si>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</si>
  <si>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</si>
  <si>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</si>
  <si>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</si>
  <si>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</si>
  <si>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</si>
  <si>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</si>
  <si>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</si>
  <si>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</si>
  <si>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</si>
  <si>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</si>
  <si>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</si>
  <si>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</si>
  <si>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</si>
  <si>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</si>
  <si>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</si>
  <si>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</si>
  <si>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</si>
  <si>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</si>
  <si>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</si>
  <si>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</si>
  <si>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</si>
  <si>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</si>
  <si>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</si>
  <si>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</si>
  <si>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</si>
  <si>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</si>
  <si>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</si>
  <si>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</si>
  <si>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</si>
  <si>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</si>
  <si>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</si>
  <si>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</si>
  <si>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</si>
  <si>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</si>
  <si>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</si>
  <si>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</si>
  <si>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</si>
  <si>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</si>
  <si>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</si>
  <si>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</si>
  <si>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</si>
  <si>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</si>
  <si>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</si>
  <si>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</si>
  <si>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</si>
  <si>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</si>
  <si>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</si>
  <si>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</si>
  <si>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</si>
  <si>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</si>
  <si>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</si>
  <si>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</si>
  <si>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</si>
  <si>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</si>
  <si>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</si>
  <si>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</si>
  <si>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</si>
  <si>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</si>
  <si>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</si>
  <si>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</si>
  <si>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</si>
  <si>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</si>
  <si>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</si>
  <si>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</si>
  <si>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</si>
  <si>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</si>
  <si>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</si>
  <si>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</si>
  <si>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</si>
  <si>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</si>
  <si>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</si>
  <si>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</si>
  <si>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</si>
  <si>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</si>
  <si>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</si>
  <si>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</si>
  <si>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</si>
  <si>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</si>
  <si>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</si>
  <si>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</si>
  <si>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</si>
  <si>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</si>
  <si>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</si>
  <si>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</si>
  <si>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</si>
  <si>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</si>
  <si>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</si>
  <si>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</si>
  <si>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</si>
  <si>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</si>
  <si>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</si>
  <si>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</si>
  <si>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</si>
  <si>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</si>
  <si>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</si>
  <si>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</si>
  <si>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</si>
  <si>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</si>
  <si>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</si>
  <si>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</si>
  <si>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</si>
  <si>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</si>
  <si>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</si>
  <si>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</si>
  <si>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</si>
  <si>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</si>
  <si>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</si>
  <si>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</si>
  <si>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</si>
  <si>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</si>
  <si>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</si>
  <si>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</si>
  <si>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</si>
  <si>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</si>
  <si>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</si>
  <si>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</si>
  <si>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</si>
  <si>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</si>
  <si>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</si>
  <si>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</si>
  <si>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</si>
  <si>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</si>
  <si>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</si>
  <si>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</si>
  <si>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</si>
  <si>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</si>
  <si>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</si>
  <si>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</si>
  <si>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</si>
  <si>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</si>
  <si>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</si>
  <si>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</si>
  <si>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</si>
  <si>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</si>
  <si>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</si>
  <si>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</si>
  <si>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</si>
  <si>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</si>
  <si>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</si>
  <si>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</si>
  <si>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</si>
  <si>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</si>
  <si>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</si>
  <si>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</si>
  <si>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</si>
  <si>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</si>
  <si>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</si>
  <si>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</si>
  <si>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</si>
  <si>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</si>
  <si>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</si>
  <si>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</si>
  <si>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</si>
  <si>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</si>
  <si>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</si>
  <si>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</si>
  <si>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</si>
  <si>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</si>
  <si>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</si>
  <si>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</si>
  <si>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</si>
  <si>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</si>
  <si>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</si>
  <si>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</si>
  <si>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</si>
  <si>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</si>
  <si>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</si>
  <si>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</si>
  <si>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</si>
  <si>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</si>
  <si>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</si>
  <si>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</si>
  <si>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</si>
  <si>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</si>
  <si>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</si>
  <si>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</si>
  <si>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</si>
  <si>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</si>
  <si>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</si>
  <si>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</si>
  <si>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</si>
  <si>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</si>
  <si>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</si>
  <si>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</si>
  <si>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</si>
  <si>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</si>
  <si>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</si>
  <si>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</si>
  <si>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</si>
  <si>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</si>
  <si>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</si>
  <si>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</si>
  <si>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</si>
  <si>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</si>
  <si>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</si>
  <si>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</si>
  <si>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</si>
  <si>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</si>
  <si>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</si>
  <si>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</si>
  <si>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</si>
  <si>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</si>
  <si>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</si>
  <si>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</si>
  <si>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</si>
  <si>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</si>
  <si>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</si>
  <si>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</si>
  <si>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</si>
  <si>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</si>
  <si>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</si>
  <si>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</si>
  <si>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</si>
  <si>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</si>
  <si>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</si>
  <si>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</si>
  <si>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</si>
  <si>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</si>
  <si>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</si>
  <si>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</si>
  <si>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</si>
  <si>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</si>
  <si>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</si>
  <si>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</si>
  <si>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</si>
  <si>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</si>
  <si>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</si>
  <si>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</si>
  <si>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</si>
  <si>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</si>
  <si>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</si>
  <si>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</si>
  <si>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</si>
  <si>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</si>
  <si>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</si>
  <si>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</si>
  <si>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</si>
  <si>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</si>
  <si>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</si>
  <si>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</si>
  <si>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</si>
  <si>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</si>
  <si>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</si>
  <si>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</si>
  <si>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</si>
  <si>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</si>
  <si>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</si>
  <si>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</si>
  <si>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</si>
  <si>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</si>
  <si>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</si>
  <si>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</si>
  <si>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</si>
  <si>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</si>
  <si>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</si>
  <si>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</si>
  <si>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</si>
  <si>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</si>
  <si>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</si>
  <si>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</si>
  <si>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</si>
  <si>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</si>
  <si>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</si>
  <si>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</si>
  <si>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</si>
  <si>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</si>
  <si>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</si>
  <si>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</si>
  <si>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</si>
  <si>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</si>
  <si>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FIXA N18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</si>
  <si>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</si>
  <si>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</si>
  <si>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</si>
  <si>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</si>
  <si>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</si>
  <si>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</si>
  <si>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</si>
  <si>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</si>
  <si>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</si>
  <si>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</si>
  <si>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</si>
  <si>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</si>
  <si>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</si>
  <si>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</si>
  <si>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</si>
  <si>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</si>
  <si>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</si>
  <si>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</si>
  <si>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</si>
  <si>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</si>
  <si>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</si>
  <si>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</si>
  <si>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</si>
  <si>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</si>
  <si>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</si>
  <si>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</si>
  <si>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</si>
  <si>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</si>
  <si>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</si>
  <si>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</si>
  <si>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</si>
  <si>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</si>
  <si>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</si>
  <si>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</si>
  <si>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</si>
  <si>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</si>
  <si>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</si>
  <si>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</si>
  <si>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</si>
  <si>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</si>
  <si>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</si>
  <si>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</si>
  <si>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</si>
  <si>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</si>
  <si>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</si>
  <si>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</si>
  <si>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</si>
  <si>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</si>
  <si>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</si>
  <si>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</si>
  <si>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</si>
  <si>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</si>
  <si>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</si>
  <si>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</si>
  <si>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</si>
  <si>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</si>
  <si>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</si>
  <si>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</si>
  <si>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</si>
  <si>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</si>
  <si>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</si>
  <si>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</si>
  <si>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</si>
  <si>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</si>
  <si>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</si>
  <si>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</si>
  <si>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</si>
  <si>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</si>
  <si>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</si>
  <si>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</si>
  <si>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</si>
  <si>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</si>
  <si>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</si>
  <si>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</si>
  <si>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</si>
  <si>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</si>
  <si>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</si>
  <si>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</si>
  <si>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</si>
  <si>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</si>
  <si>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</si>
  <si>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</si>
  <si>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</si>
  <si>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</si>
  <si>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</si>
  <si>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</si>
  <si>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</si>
  <si>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</si>
  <si>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</si>
  <si>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</si>
  <si>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</si>
  <si>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</si>
  <si>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</si>
  <si>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</si>
  <si>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</si>
  <si>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</si>
  <si>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</si>
  <si>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</si>
  <si>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</si>
  <si>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</si>
  <si>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</si>
  <si>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</si>
  <si>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</si>
  <si>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</si>
  <si>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</si>
  <si>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</si>
  <si>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</si>
  <si>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</si>
  <si>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</si>
  <si>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</si>
  <si>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</si>
  <si>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</si>
  <si>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</si>
  <si>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</si>
  <si>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</si>
  <si>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</si>
  <si>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</si>
  <si>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</si>
  <si>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</si>
  <si>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ALCOOL NOBRE 500ML</t>
  </si>
  <si>
    <t xml:space="preserve">GIN ROCKS 1L</t>
  </si>
  <si>
    <t xml:space="preserve">ALCOOL NOBRE 70 1L</t>
  </si>
  <si>
    <t xml:space="preserve">AROMATIZANTE NATUAR</t>
  </si>
  <si>
    <t xml:space="preserve">AROMATIZANTE NATUAR TUTTI FRUTTI 60ML</t>
  </si>
  <si>
    <t xml:space="preserve">SHEBA CREAMY ATUM </t>
  </si>
  <si>
    <t xml:space="preserve">AGUA CRIM S/G 350ML</t>
  </si>
  <si>
    <t xml:space="preserve">GARRAFA REFPET UNIVE</t>
  </si>
  <si>
    <t xml:space="preserve">SAL MOIDO DORILU KG</t>
  </si>
  <si>
    <t xml:space="preserve">MILHO PARA GALINHA TOP 1KG</t>
  </si>
  <si>
    <t xml:space="preserve">RACAO MONELLO CAES 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</si>
</sst>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2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ESCOVA CIR. COPO ONDULADA 080MM CARBO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46235</v>
      </c>
      <c r="C2457" s="11" t="n">
        <v>46235</v>
      </c>
      <c r="D2457" s="10" t="n">
        <v>0</v>
      </c>
      <c r="E2457" s="12" t="s">
        <v>33</v>
      </c>
      <c r="F2457" s="10" t="n">
        <v>17</v>
      </c>
      <c r="G2457" s="12" t="s">
        <v>34</v>
      </c>
      <c r="H2457" s="10" t="n">
        <v>1110101</v>
      </c>
      <c r="I2457" s="12" t="s">
        <v>35</v>
      </c>
      <c r="J2457" s="10" t="n">
        <v>1651244</v>
      </c>
      <c r="L2457" s="10" t="n">
        <v>1651244</v>
      </c>
      <c r="M2457" s="12" t="s">
        <v>36</v>
      </c>
      <c r="N2457" s="12" t="s">
        <v>37</v>
      </c>
      <c r="P2457" s="10" t="n">
        <v>104</v>
      </c>
      <c r="Q2457" s="12" t="s">
        <v>38</v>
      </c>
      <c r="R2457" s="12" t="s">
        <v>43</v>
      </c>
      <c r="S2457" s="10" t="n">
        <v>4210318</v>
      </c>
      <c r="T2457" s="12" t="s">
        <v>449</v>
      </c>
      <c r="U2457" s="13" t="n">
        <v>450</v>
      </c>
      <c r="W2457" s="13" t="n">
        <v>450</v>
      </c>
      <c r="X2457" s="12" t="s">
        <v>53</v>
      </c>
      <c r="Z2457" s="1" t="str">
        <f aca="false">IF($T2457="","",IFERROR(INDEX('Resumo Grupos'!$AC$3:$AC$200,MATCH($T2457,'Resumo Grupos'!$AB$3:$AB$200,0)),"n/d"))</f>
        <v>Salários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0" t="n">
        <v>1</v>
      </c>
      <c r="B2458" s="11" t="n">
        <v>46235</v>
      </c>
      <c r="C2458" s="11" t="n">
        <v>46235</v>
      </c>
      <c r="D2458" s="10" t="n">
        <v>0</v>
      </c>
      <c r="E2458" s="12" t="s">
        <v>33</v>
      </c>
      <c r="F2458" s="10" t="n">
        <v>17</v>
      </c>
      <c r="G2458" s="12" t="s">
        <v>34</v>
      </c>
      <c r="H2458" s="10" t="n">
        <v>1110101</v>
      </c>
      <c r="I2458" s="12" t="s">
        <v>35</v>
      </c>
      <c r="J2458" s="10" t="n">
        <v>1651254</v>
      </c>
      <c r="L2458" s="10" t="n">
        <v>1651254</v>
      </c>
      <c r="M2458" s="12" t="s">
        <v>36</v>
      </c>
      <c r="N2458" s="12" t="s">
        <v>37</v>
      </c>
      <c r="P2458" s="10" t="n">
        <v>104</v>
      </c>
      <c r="Q2458" s="12" t="s">
        <v>38</v>
      </c>
      <c r="R2458" s="12" t="s">
        <v>43</v>
      </c>
      <c r="S2458" s="10" t="n">
        <v>4210314</v>
      </c>
      <c r="T2458" s="12" t="s">
        <v>44</v>
      </c>
      <c r="U2458" s="13" t="n">
        <v>100</v>
      </c>
      <c r="W2458" s="13" t="n">
        <v>100</v>
      </c>
      <c r="X2458" s="12" t="s">
        <v>51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0" t="n">
        <v>1</v>
      </c>
      <c r="B2459" s="11" t="n">
        <v>46235</v>
      </c>
      <c r="C2459" s="11" t="n">
        <v>46235</v>
      </c>
      <c r="D2459" s="10" t="n">
        <v>0</v>
      </c>
      <c r="E2459" s="12" t="s">
        <v>33</v>
      </c>
      <c r="F2459" s="10" t="n">
        <v>17</v>
      </c>
      <c r="G2459" s="12" t="s">
        <v>34</v>
      </c>
      <c r="H2459" s="10" t="n">
        <v>1110101</v>
      </c>
      <c r="I2459" s="12" t="s">
        <v>35</v>
      </c>
      <c r="J2459" s="10" t="n">
        <v>1651489</v>
      </c>
      <c r="L2459" s="10" t="n">
        <v>1651489</v>
      </c>
      <c r="M2459" s="12" t="s">
        <v>36</v>
      </c>
      <c r="N2459" s="12" t="s">
        <v>37</v>
      </c>
      <c r="P2459" s="10" t="n">
        <v>104</v>
      </c>
      <c r="Q2459" s="12" t="s">
        <v>38</v>
      </c>
      <c r="R2459" s="12" t="s">
        <v>43</v>
      </c>
      <c r="S2459" s="10" t="n">
        <v>4210306</v>
      </c>
      <c r="T2459" s="12" t="s">
        <v>837</v>
      </c>
      <c r="U2459" s="13" t="n">
        <v>250</v>
      </c>
      <c r="W2459" s="13" t="n">
        <v>250</v>
      </c>
      <c r="X2459" s="12" t="s">
        <v>2172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0" t="n">
        <v>1</v>
      </c>
      <c r="B2460" s="11" t="n">
        <v>46195</v>
      </c>
      <c r="C2460" s="11" t="n">
        <v>46235</v>
      </c>
      <c r="D2460" s="10" t="n">
        <v>10011</v>
      </c>
      <c r="E2460" s="12" t="s">
        <v>221</v>
      </c>
      <c r="F2460" s="10" t="n">
        <v>24</v>
      </c>
      <c r="G2460" s="12" t="s">
        <v>57</v>
      </c>
      <c r="H2460" s="10" t="n">
        <v>2110101</v>
      </c>
      <c r="I2460" s="12" t="s">
        <v>58</v>
      </c>
      <c r="J2460" s="10" t="n">
        <v>1291292</v>
      </c>
      <c r="L2460" s="10" t="n">
        <v>34212</v>
      </c>
      <c r="M2460" s="12" t="s">
        <v>153</v>
      </c>
      <c r="N2460" s="12" t="s">
        <v>60</v>
      </c>
      <c r="P2460" s="10" t="n">
        <v>103</v>
      </c>
      <c r="Q2460" s="12" t="s">
        <v>61</v>
      </c>
      <c r="R2460" s="12" t="s">
        <v>62</v>
      </c>
      <c r="S2460" s="10" t="n">
        <v>1130101</v>
      </c>
      <c r="T2460" s="12" t="s">
        <v>63</v>
      </c>
      <c r="U2460" s="13" t="n">
        <v>1975</v>
      </c>
      <c r="W2460" s="13" t="n">
        <v>0</v>
      </c>
      <c r="X2460" s="12" t="s">
        <v>2173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RACAO GRAN PLUS AD C</v>
      </c>
      <c r="AC2460" s="1" t="n">
        <v>34212</v>
      </c>
    </row>
    <row r="2461" customFormat="false" ht="12.75" hidden="false" customHeight="true" outlineLevel="0" collapsed="false">
      <c r="A2461" s="10" t="n">
        <v>1</v>
      </c>
      <c r="B2461" s="11" t="n">
        <v>46230</v>
      </c>
      <c r="C2461" s="11" t="n">
        <v>46235</v>
      </c>
      <c r="D2461" s="10" t="n">
        <v>754</v>
      </c>
      <c r="E2461" s="12" t="s">
        <v>182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1459331</v>
      </c>
      <c r="L2461" s="10" t="n">
        <v>32051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1760</v>
      </c>
      <c r="W2461" s="13" t="n">
        <v>0</v>
      </c>
      <c r="X2461" s="12" t="s">
        <v>2174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FRANGO MARINGA KG</v>
      </c>
      <c r="AC2461" s="1" t="n">
        <v>32051</v>
      </c>
    </row>
    <row r="2462" customFormat="false" ht="12.75" hidden="false" customHeight="true" outlineLevel="0" collapsed="false">
      <c r="A2462" s="10" t="n">
        <v>1</v>
      </c>
      <c r="B2462" s="11" t="n">
        <v>46206</v>
      </c>
      <c r="C2462" s="11" t="n">
        <v>46235</v>
      </c>
      <c r="D2462" s="10" t="n">
        <v>1608</v>
      </c>
      <c r="E2462" s="12" t="s">
        <v>75</v>
      </c>
      <c r="F2462" s="10" t="n">
        <v>24</v>
      </c>
      <c r="G2462" s="12" t="s">
        <v>57</v>
      </c>
      <c r="H2462" s="10" t="n">
        <v>2110101</v>
      </c>
      <c r="I2462" s="12" t="s">
        <v>58</v>
      </c>
      <c r="J2462" s="10" t="n">
        <v>1344441</v>
      </c>
      <c r="L2462" s="10" t="n">
        <v>1686012</v>
      </c>
      <c r="M2462" s="12" t="s">
        <v>59</v>
      </c>
      <c r="N2462" s="12" t="s">
        <v>60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1731.26</v>
      </c>
      <c r="W2462" s="13" t="n">
        <v>0</v>
      </c>
      <c r="X2462" s="12" t="s">
        <v>2175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NISSIN LAMEN GALINHA</v>
      </c>
      <c r="AC2462" s="1" t="n">
        <v>1686012</v>
      </c>
    </row>
    <row r="2463" customFormat="false" ht="12.75" hidden="false" customHeight="true" outlineLevel="0" collapsed="false">
      <c r="A2463" s="10" t="n">
        <v>1</v>
      </c>
      <c r="B2463" s="11" t="n">
        <v>46207</v>
      </c>
      <c r="C2463" s="11" t="n">
        <v>46235</v>
      </c>
      <c r="D2463" s="10" t="n">
        <v>1636</v>
      </c>
      <c r="E2463" s="12" t="s">
        <v>91</v>
      </c>
      <c r="F2463" s="10" t="n">
        <v>24</v>
      </c>
      <c r="G2463" s="12" t="s">
        <v>57</v>
      </c>
      <c r="H2463" s="10" t="n">
        <v>2110102</v>
      </c>
      <c r="I2463" s="12" t="s">
        <v>83</v>
      </c>
      <c r="J2463" s="10" t="n">
        <v>1348691</v>
      </c>
      <c r="L2463" s="10" t="n">
        <v>3216011</v>
      </c>
      <c r="M2463" s="12" t="s">
        <v>36</v>
      </c>
      <c r="N2463" s="12" t="s">
        <v>60</v>
      </c>
      <c r="P2463" s="10" t="n">
        <v>103</v>
      </c>
      <c r="Q2463" s="12" t="s">
        <v>61</v>
      </c>
      <c r="R2463" s="12" t="s">
        <v>39</v>
      </c>
      <c r="S2463" s="10" t="n">
        <v>4210204</v>
      </c>
      <c r="T2463" s="12" t="s">
        <v>84</v>
      </c>
      <c r="U2463" s="13" t="n">
        <v>854.72</v>
      </c>
      <c r="W2463" s="13" t="n">
        <v>0</v>
      </c>
      <c r="X2463" s="12" t="s">
        <v>2176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PAPEL HIG ELITE ROLO</v>
      </c>
      <c r="AC2463" s="1" t="n">
        <v>3216011</v>
      </c>
    </row>
    <row r="2464" customFormat="false" ht="12.75" hidden="false" customHeight="true" outlineLevel="0" collapsed="false">
      <c r="A2464" s="10" t="n">
        <v>1</v>
      </c>
      <c r="B2464" s="11" t="n">
        <v>46225</v>
      </c>
      <c r="C2464" s="11" t="n">
        <v>46235</v>
      </c>
      <c r="D2464" s="10" t="n">
        <v>1723</v>
      </c>
      <c r="E2464" s="12" t="s">
        <v>302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1435471</v>
      </c>
      <c r="L2464" s="10" t="n">
        <v>173595</v>
      </c>
      <c r="M2464" s="12" t="s">
        <v>36</v>
      </c>
      <c r="N2464" s="12" t="s">
        <v>66</v>
      </c>
      <c r="P2464" s="10" t="n">
        <v>103</v>
      </c>
      <c r="Q2464" s="12" t="s">
        <v>61</v>
      </c>
      <c r="R2464" s="12" t="s">
        <v>62</v>
      </c>
      <c r="S2464" s="10" t="n">
        <v>1130101</v>
      </c>
      <c r="T2464" s="12" t="s">
        <v>63</v>
      </c>
      <c r="U2464" s="13" t="n">
        <v>5927</v>
      </c>
      <c r="W2464" s="13" t="n">
        <v>0</v>
      </c>
      <c r="X2464" s="12" t="s">
        <v>2177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TRASEIRO DE BOI L1</v>
      </c>
      <c r="AC2464" s="1" t="n">
        <v>173595</v>
      </c>
    </row>
    <row r="2465" customFormat="false" ht="12.75" hidden="false" customHeight="true" outlineLevel="0" collapsed="false">
      <c r="A2465" s="10" t="n">
        <v>1</v>
      </c>
      <c r="B2465" s="11" t="n">
        <v>46225</v>
      </c>
      <c r="C2465" s="11" t="n">
        <v>46235</v>
      </c>
      <c r="D2465" s="10" t="n">
        <v>1705</v>
      </c>
      <c r="E2465" s="12" t="s">
        <v>173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1435900</v>
      </c>
      <c r="L2465" s="10" t="n">
        <v>1942481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1253.43</v>
      </c>
      <c r="W2465" s="13" t="n">
        <v>0</v>
      </c>
      <c r="X2465" s="12" t="s">
        <v>2178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/>
      <c r="AC2465" s="1"/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46235</v>
      </c>
      <c r="D2466" s="10" t="n">
        <v>1705</v>
      </c>
      <c r="E2466" s="12" t="s">
        <v>173</v>
      </c>
      <c r="F2466" s="10" t="n">
        <v>24</v>
      </c>
      <c r="G2466" s="12" t="s">
        <v>57</v>
      </c>
      <c r="H2466" s="10" t="n">
        <v>2110405</v>
      </c>
      <c r="I2466" s="12" t="s">
        <v>106</v>
      </c>
      <c r="J2466" s="10" t="n">
        <v>1435911</v>
      </c>
      <c r="L2466" s="10" t="n">
        <v>1209351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1459.28</v>
      </c>
      <c r="W2466" s="13" t="n">
        <v>0</v>
      </c>
      <c r="X2466" s="12" t="s">
        <v>2179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KAPO UVA 200ML</v>
      </c>
      <c r="AC2466" s="1" t="n">
        <v>1209351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46235</v>
      </c>
      <c r="D2467" s="10" t="n">
        <v>1792</v>
      </c>
      <c r="E2467" s="12" t="s">
        <v>141</v>
      </c>
      <c r="F2467" s="10" t="n">
        <v>24</v>
      </c>
      <c r="G2467" s="12" t="s">
        <v>57</v>
      </c>
      <c r="H2467" s="10" t="n">
        <v>2110405</v>
      </c>
      <c r="I2467" s="12" t="s">
        <v>106</v>
      </c>
      <c r="J2467" s="10" t="n">
        <v>1440674</v>
      </c>
      <c r="L2467" s="10" t="n">
        <v>592792</v>
      </c>
      <c r="M2467" s="12" t="s">
        <v>36</v>
      </c>
      <c r="N2467" s="12" t="s">
        <v>66</v>
      </c>
      <c r="P2467" s="10" t="n">
        <v>101</v>
      </c>
      <c r="Q2467" s="12" t="s">
        <v>107</v>
      </c>
      <c r="R2467" s="12" t="s">
        <v>142</v>
      </c>
      <c r="S2467" s="10" t="n">
        <v>1240203</v>
      </c>
      <c r="T2467" s="12" t="s">
        <v>143</v>
      </c>
      <c r="U2467" s="13" t="n">
        <v>486.45</v>
      </c>
      <c r="W2467" s="13" t="n">
        <v>0</v>
      </c>
      <c r="X2467" s="12" t="s">
        <v>2180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46228</v>
      </c>
      <c r="C2468" s="11" t="n">
        <v>46235</v>
      </c>
      <c r="D2468" s="10" t="n">
        <v>1625</v>
      </c>
      <c r="E2468" s="12" t="s">
        <v>243</v>
      </c>
      <c r="F2468" s="10" t="n">
        <v>24</v>
      </c>
      <c r="G2468" s="12" t="s">
        <v>57</v>
      </c>
      <c r="H2468" s="10" t="n">
        <v>2110405</v>
      </c>
      <c r="I2468" s="12" t="s">
        <v>106</v>
      </c>
      <c r="J2468" s="10" t="n">
        <v>1449957</v>
      </c>
      <c r="L2468" s="10" t="n">
        <v>14815</v>
      </c>
      <c r="M2468" s="12" t="s">
        <v>36</v>
      </c>
      <c r="N2468" s="12" t="s">
        <v>66</v>
      </c>
      <c r="P2468" s="10" t="n">
        <v>103</v>
      </c>
      <c r="Q2468" s="12" t="s">
        <v>61</v>
      </c>
      <c r="R2468" s="12" t="s">
        <v>62</v>
      </c>
      <c r="S2468" s="10" t="n">
        <v>1130101</v>
      </c>
      <c r="T2468" s="12" t="s">
        <v>63</v>
      </c>
      <c r="U2468" s="13" t="n">
        <v>4716.8</v>
      </c>
      <c r="W2468" s="13" t="n">
        <v>0</v>
      </c>
      <c r="X2468" s="12" t="s">
        <v>2181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TRASEIRO DE BOI L1</v>
      </c>
      <c r="AC2468" s="1" t="n">
        <v>14815</v>
      </c>
    </row>
    <row r="2469" customFormat="false" ht="12.75" hidden="false" customHeight="true" outlineLevel="0" collapsed="false">
      <c r="A2469" s="10" t="n">
        <v>1</v>
      </c>
      <c r="B2469" s="11" t="n">
        <v>46228</v>
      </c>
      <c r="C2469" s="11" t="n">
        <v>46235</v>
      </c>
      <c r="D2469" s="10" t="n">
        <v>754</v>
      </c>
      <c r="E2469" s="12" t="s">
        <v>182</v>
      </c>
      <c r="F2469" s="10" t="n">
        <v>24</v>
      </c>
      <c r="G2469" s="12" t="s">
        <v>57</v>
      </c>
      <c r="H2469" s="10" t="n">
        <v>2110101</v>
      </c>
      <c r="I2469" s="12" t="s">
        <v>58</v>
      </c>
      <c r="J2469" s="10" t="n">
        <v>1449964</v>
      </c>
      <c r="L2469" s="10" t="n">
        <v>32050</v>
      </c>
      <c r="M2469" s="12" t="s">
        <v>36</v>
      </c>
      <c r="N2469" s="12" t="s">
        <v>66</v>
      </c>
      <c r="P2469" s="10" t="n">
        <v>103</v>
      </c>
      <c r="Q2469" s="12" t="s">
        <v>61</v>
      </c>
      <c r="R2469" s="12" t="s">
        <v>62</v>
      </c>
      <c r="S2469" s="10" t="n">
        <v>1130101</v>
      </c>
      <c r="T2469" s="12" t="s">
        <v>63</v>
      </c>
      <c r="U2469" s="13" t="n">
        <v>2967.5</v>
      </c>
      <c r="W2469" s="13" t="n">
        <v>0</v>
      </c>
      <c r="X2469" s="12" t="s">
        <v>2182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33</v>
      </c>
      <c r="E2470" s="12" t="s">
        <v>93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1482644</v>
      </c>
      <c r="L2470" s="10" t="n">
        <v>5422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280</v>
      </c>
      <c r="W2470" s="13" t="n">
        <v>280</v>
      </c>
      <c r="X2470" s="12" t="s">
        <v>121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46235</v>
      </c>
      <c r="C2471" s="11" t="n">
        <v>46235</v>
      </c>
      <c r="D2471" s="10" t="n">
        <v>1137</v>
      </c>
      <c r="E2471" s="12" t="s">
        <v>105</v>
      </c>
      <c r="F2471" s="10" t="n">
        <v>34</v>
      </c>
      <c r="G2471" s="12" t="s">
        <v>94</v>
      </c>
      <c r="H2471" s="10" t="n">
        <v>2110405</v>
      </c>
      <c r="I2471" s="12" t="s">
        <v>106</v>
      </c>
      <c r="J2471" s="10" t="n">
        <v>1482647</v>
      </c>
      <c r="L2471" s="10" t="n">
        <v>608858</v>
      </c>
      <c r="M2471" s="12" t="s">
        <v>36</v>
      </c>
      <c r="N2471" s="12" t="s">
        <v>66</v>
      </c>
      <c r="P2471" s="10" t="n">
        <v>101</v>
      </c>
      <c r="Q2471" s="12" t="s">
        <v>107</v>
      </c>
      <c r="R2471" s="12" t="s">
        <v>43</v>
      </c>
      <c r="S2471" s="10" t="n">
        <v>4210309</v>
      </c>
      <c r="T2471" s="12" t="s">
        <v>49</v>
      </c>
      <c r="U2471" s="13" t="n">
        <v>1820</v>
      </c>
      <c r="W2471" s="13" t="n">
        <v>0</v>
      </c>
      <c r="X2471" s="12" t="s">
        <v>2183</v>
      </c>
      <c r="Z2471" s="1" t="str">
        <f aca="false">IF($T2471="","",IFERROR(INDEX('Resumo Grupos'!$AC$3:$AC$200,MATCH($T2471,'Resumo Grupos'!$AB$3:$AB$200,0)),"n/d"))</f>
        <v>Salários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46235</v>
      </c>
      <c r="C2472" s="11" t="n">
        <v>46235</v>
      </c>
      <c r="D2472" s="10" t="n">
        <v>1137</v>
      </c>
      <c r="E2472" s="12" t="s">
        <v>105</v>
      </c>
      <c r="F2472" s="10" t="n">
        <v>34</v>
      </c>
      <c r="G2472" s="12" t="s">
        <v>94</v>
      </c>
      <c r="H2472" s="10" t="n">
        <v>2110405</v>
      </c>
      <c r="I2472" s="12" t="s">
        <v>106</v>
      </c>
      <c r="J2472" s="10" t="n">
        <v>1482687</v>
      </c>
      <c r="L2472" s="10" t="n">
        <v>608874</v>
      </c>
      <c r="M2472" s="12" t="s">
        <v>36</v>
      </c>
      <c r="N2472" s="12" t="s">
        <v>66</v>
      </c>
      <c r="P2472" s="10" t="n">
        <v>101</v>
      </c>
      <c r="Q2472" s="12" t="s">
        <v>107</v>
      </c>
      <c r="R2472" s="12" t="s">
        <v>43</v>
      </c>
      <c r="S2472" s="10" t="n">
        <v>4210309</v>
      </c>
      <c r="T2472" s="12" t="s">
        <v>49</v>
      </c>
      <c r="U2472" s="13" t="n">
        <v>780</v>
      </c>
      <c r="W2472" s="13" t="n">
        <v>0</v>
      </c>
      <c r="X2472" s="12" t="s">
        <v>2184</v>
      </c>
      <c r="Z2472" s="1" t="str">
        <f aca="false">IF($T2472="","",IFERROR(INDEX('Resumo Grupos'!$AC$3:$AC$200,MATCH($T2472,'Resumo Grupos'!$AB$3:$AB$200,0)),"n/d"))</f>
        <v>Salários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46235</v>
      </c>
      <c r="C2473" s="11" t="n">
        <v>46235</v>
      </c>
      <c r="D2473" s="10" t="n">
        <v>10096</v>
      </c>
      <c r="E2473" s="12" t="s">
        <v>1716</v>
      </c>
      <c r="F2473" s="10" t="n">
        <v>13</v>
      </c>
      <c r="G2473" s="12" t="s">
        <v>119</v>
      </c>
      <c r="H2473" s="10" t="n">
        <v>2110101</v>
      </c>
      <c r="I2473" s="12" t="s">
        <v>58</v>
      </c>
      <c r="J2473" s="10" t="n">
        <v>1508551</v>
      </c>
      <c r="L2473" s="10" t="n">
        <v>107</v>
      </c>
      <c r="M2473" s="12" t="s">
        <v>36</v>
      </c>
      <c r="N2473" s="12" t="s">
        <v>60</v>
      </c>
      <c r="P2473" s="10" t="n">
        <v>104</v>
      </c>
      <c r="Q2473" s="12" t="s">
        <v>38</v>
      </c>
      <c r="R2473" s="12" t="s">
        <v>62</v>
      </c>
      <c r="S2473" s="10" t="n">
        <v>1130101</v>
      </c>
      <c r="T2473" s="12" t="s">
        <v>63</v>
      </c>
      <c r="U2473" s="13" t="n">
        <v>600</v>
      </c>
      <c r="W2473" s="13" t="n">
        <v>0</v>
      </c>
      <c r="X2473" s="12" t="s">
        <v>2185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ACAI DE ANORI</v>
      </c>
      <c r="AC2473" s="1" t="n">
        <v>107</v>
      </c>
    </row>
    <row r="2474" customFormat="false" ht="12.75" hidden="false" customHeight="true" outlineLevel="0" collapsed="false">
      <c r="A2474" s="10" t="n">
        <v>1</v>
      </c>
      <c r="B2474" s="11" t="n">
        <v>46236</v>
      </c>
      <c r="C2474" s="11" t="n">
        <v>46236</v>
      </c>
      <c r="D2474" s="10" t="n">
        <v>0</v>
      </c>
      <c r="E2474" s="12" t="s">
        <v>33</v>
      </c>
      <c r="F2474" s="10" t="n">
        <v>17</v>
      </c>
      <c r="G2474" s="12" t="s">
        <v>34</v>
      </c>
      <c r="H2474" s="10" t="n">
        <v>1110101</v>
      </c>
      <c r="I2474" s="12" t="s">
        <v>35</v>
      </c>
      <c r="J2474" s="10" t="n">
        <v>1504066</v>
      </c>
      <c r="L2474" s="10" t="n">
        <v>1504066</v>
      </c>
      <c r="M2474" s="12" t="s">
        <v>36</v>
      </c>
      <c r="N2474" s="12" t="s">
        <v>37</v>
      </c>
      <c r="P2474" s="10" t="n">
        <v>104</v>
      </c>
      <c r="Q2474" s="12" t="s">
        <v>38</v>
      </c>
      <c r="R2474" s="12" t="s">
        <v>43</v>
      </c>
      <c r="S2474" s="10" t="n">
        <v>4210310</v>
      </c>
      <c r="T2474" s="12" t="s">
        <v>397</v>
      </c>
      <c r="U2474" s="13" t="n">
        <v>212</v>
      </c>
      <c r="W2474" s="13" t="n">
        <v>212</v>
      </c>
      <c r="X2474" s="12" t="s">
        <v>1777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0" t="n">
        <v>1</v>
      </c>
      <c r="B2475" s="11" t="n">
        <v>46236</v>
      </c>
      <c r="C2475" s="11" t="n">
        <v>46236</v>
      </c>
      <c r="D2475" s="10" t="n">
        <v>0</v>
      </c>
      <c r="E2475" s="12" t="s">
        <v>33</v>
      </c>
      <c r="F2475" s="10" t="n">
        <v>17</v>
      </c>
      <c r="G2475" s="12" t="s">
        <v>34</v>
      </c>
      <c r="H2475" s="10" t="n">
        <v>1110101</v>
      </c>
      <c r="I2475" s="12" t="s">
        <v>35</v>
      </c>
      <c r="J2475" s="10" t="n">
        <v>1504076</v>
      </c>
      <c r="L2475" s="10" t="n">
        <v>1504076</v>
      </c>
      <c r="M2475" s="12" t="s">
        <v>36</v>
      </c>
      <c r="N2475" s="12" t="s">
        <v>37</v>
      </c>
      <c r="P2475" s="10" t="n">
        <v>104</v>
      </c>
      <c r="Q2475" s="12" t="s">
        <v>38</v>
      </c>
      <c r="R2475" s="12" t="s">
        <v>43</v>
      </c>
      <c r="S2475" s="10" t="n">
        <v>4210310</v>
      </c>
      <c r="T2475" s="12" t="s">
        <v>397</v>
      </c>
      <c r="U2475" s="13" t="n">
        <v>244</v>
      </c>
      <c r="W2475" s="13" t="n">
        <v>244</v>
      </c>
      <c r="X2475" s="12" t="s">
        <v>1776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46114</v>
      </c>
      <c r="C2476" s="11" t="n">
        <v>46236</v>
      </c>
      <c r="D2476" s="10" t="n">
        <v>1460</v>
      </c>
      <c r="E2476" s="12" t="s">
        <v>152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920174</v>
      </c>
      <c r="L2476" s="10" t="n">
        <v>391878</v>
      </c>
      <c r="M2476" s="12" t="s">
        <v>272</v>
      </c>
      <c r="N2476" s="12" t="s">
        <v>66</v>
      </c>
      <c r="P2476" s="10" t="n">
        <v>101</v>
      </c>
      <c r="Q2476" s="12" t="s">
        <v>107</v>
      </c>
      <c r="R2476" s="12" t="s">
        <v>112</v>
      </c>
      <c r="S2476" s="10" t="n">
        <v>4220199</v>
      </c>
      <c r="T2476" s="12" t="s">
        <v>113</v>
      </c>
      <c r="U2476" s="13" t="n">
        <v>711.69</v>
      </c>
      <c r="W2476" s="13" t="n">
        <v>0</v>
      </c>
      <c r="X2476" s="12" t="s">
        <v>154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46192</v>
      </c>
      <c r="C2477" s="11" t="n">
        <v>46236</v>
      </c>
      <c r="D2477" s="10" t="n">
        <v>10037</v>
      </c>
      <c r="E2477" s="12" t="s">
        <v>615</v>
      </c>
      <c r="F2477" s="10" t="n">
        <v>24</v>
      </c>
      <c r="G2477" s="12" t="s">
        <v>57</v>
      </c>
      <c r="H2477" s="10" t="n">
        <v>2110101</v>
      </c>
      <c r="I2477" s="12" t="s">
        <v>58</v>
      </c>
      <c r="J2477" s="10" t="n">
        <v>1273218</v>
      </c>
      <c r="L2477" s="10" t="n">
        <v>2494</v>
      </c>
      <c r="M2477" s="12" t="s">
        <v>59</v>
      </c>
      <c r="N2477" s="12" t="s">
        <v>60</v>
      </c>
      <c r="P2477" s="10" t="n">
        <v>103</v>
      </c>
      <c r="Q2477" s="12" t="s">
        <v>61</v>
      </c>
      <c r="R2477" s="12" t="s">
        <v>62</v>
      </c>
      <c r="S2477" s="10" t="n">
        <v>1130101</v>
      </c>
      <c r="T2477" s="12" t="s">
        <v>63</v>
      </c>
      <c r="U2477" s="13" t="n">
        <v>1098.8</v>
      </c>
      <c r="W2477" s="13" t="n">
        <v>0</v>
      </c>
      <c r="X2477" s="12" t="s">
        <v>2186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RACAO BOLT CAES KG</v>
      </c>
      <c r="AC2477" s="1" t="n">
        <v>2494</v>
      </c>
    </row>
    <row r="2478" customFormat="false" ht="12.75" hidden="false" customHeight="true" outlineLevel="0" collapsed="false">
      <c r="A2478" s="10" t="n">
        <v>1</v>
      </c>
      <c r="B2478" s="11" t="n">
        <v>46209</v>
      </c>
      <c r="C2478" s="11" t="n">
        <v>46236</v>
      </c>
      <c r="D2478" s="10" t="n">
        <v>10020</v>
      </c>
      <c r="E2478" s="12" t="s">
        <v>298</v>
      </c>
      <c r="F2478" s="10" t="n">
        <v>24</v>
      </c>
      <c r="G2478" s="12" t="s">
        <v>57</v>
      </c>
      <c r="H2478" s="10" t="n">
        <v>2110101</v>
      </c>
      <c r="I2478" s="12" t="s">
        <v>58</v>
      </c>
      <c r="J2478" s="10" t="n">
        <v>1360452</v>
      </c>
      <c r="L2478" s="10" t="n">
        <v>707</v>
      </c>
      <c r="M2478" s="12" t="s">
        <v>153</v>
      </c>
      <c r="N2478" s="12" t="s">
        <v>60</v>
      </c>
      <c r="P2478" s="10" t="n">
        <v>103</v>
      </c>
      <c r="Q2478" s="12" t="s">
        <v>61</v>
      </c>
      <c r="R2478" s="12" t="s">
        <v>62</v>
      </c>
      <c r="S2478" s="10" t="n">
        <v>1130101</v>
      </c>
      <c r="T2478" s="12" t="s">
        <v>63</v>
      </c>
      <c r="U2478" s="13" t="n">
        <v>410.7</v>
      </c>
      <c r="W2478" s="13" t="n">
        <v>0</v>
      </c>
      <c r="X2478" s="12" t="s">
        <v>2187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V-CORT ACETATO DEXAMETASONA 20 COMP</v>
      </c>
      <c r="AC2478" s="1" t="n">
        <v>707</v>
      </c>
    </row>
    <row r="2479" customFormat="false" ht="12.75" hidden="false" customHeight="true" outlineLevel="0" collapsed="false">
      <c r="A2479" s="10" t="n">
        <v>1</v>
      </c>
      <c r="B2479" s="11" t="n">
        <v>46226</v>
      </c>
      <c r="C2479" s="11" t="n">
        <v>46236</v>
      </c>
      <c r="D2479" s="10" t="n">
        <v>1723</v>
      </c>
      <c r="E2479" s="12" t="s">
        <v>302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1440234</v>
      </c>
      <c r="L2479" s="10" t="n">
        <v>173664</v>
      </c>
      <c r="M2479" s="12" t="s">
        <v>36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3547.2</v>
      </c>
      <c r="W2479" s="13" t="n">
        <v>0</v>
      </c>
      <c r="X2479" s="12" t="s">
        <v>2188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12.75" hidden="false" customHeight="true" outlineLevel="0" collapsed="false">
      <c r="A2480" s="10" t="n">
        <v>1</v>
      </c>
      <c r="B2480" s="11" t="n">
        <v>46234</v>
      </c>
      <c r="C2480" s="11" t="n">
        <v>46236</v>
      </c>
      <c r="D2480" s="10" t="n">
        <v>49</v>
      </c>
      <c r="E2480" s="12" t="s">
        <v>189</v>
      </c>
      <c r="F2480" s="10" t="n">
        <v>34</v>
      </c>
      <c r="G2480" s="12" t="s">
        <v>94</v>
      </c>
      <c r="H2480" s="10" t="n">
        <v>2110405</v>
      </c>
      <c r="I2480" s="12" t="s">
        <v>106</v>
      </c>
      <c r="J2480" s="10" t="n">
        <v>1477906</v>
      </c>
      <c r="L2480" s="10" t="n">
        <v>607083</v>
      </c>
      <c r="M2480" s="12" t="s">
        <v>36</v>
      </c>
      <c r="N2480" s="12" t="s">
        <v>66</v>
      </c>
      <c r="P2480" s="10" t="n">
        <v>101</v>
      </c>
      <c r="Q2480" s="12" t="s">
        <v>107</v>
      </c>
      <c r="R2480" s="12" t="s">
        <v>190</v>
      </c>
      <c r="S2480" s="10" t="n">
        <v>2110901</v>
      </c>
      <c r="T2480" s="12" t="s">
        <v>191</v>
      </c>
      <c r="U2480" s="13" t="n">
        <v>16429.68</v>
      </c>
      <c r="W2480" s="13" t="n">
        <v>0</v>
      </c>
      <c r="X2480" s="12" t="s">
        <v>2189</v>
      </c>
      <c r="Z2480" s="1" t="str">
        <f aca="false">IF($T2480="","",IFERROR(INDEX('Resumo Grupos'!$AC$3:$AC$200,MATCH($T2480,'Resumo Grupos'!$AB$3:$AB$200,0)),"n/d"))</f>
        <v>Empréstimo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12.75" hidden="false" customHeight="true" outlineLevel="0" collapsed="false">
      <c r="A2481" s="10" t="n">
        <v>1</v>
      </c>
      <c r="B2481" s="11" t="n">
        <v>46237</v>
      </c>
      <c r="C2481" s="11" t="n">
        <v>46237</v>
      </c>
      <c r="D2481" s="10" t="n">
        <v>0</v>
      </c>
      <c r="E2481" s="12" t="s">
        <v>33</v>
      </c>
      <c r="F2481" s="10" t="n">
        <v>17</v>
      </c>
      <c r="G2481" s="12" t="s">
        <v>34</v>
      </c>
      <c r="H2481" s="10" t="n">
        <v>1110101</v>
      </c>
      <c r="I2481" s="12" t="s">
        <v>35</v>
      </c>
      <c r="J2481" s="10" t="n">
        <v>1509266</v>
      </c>
      <c r="L2481" s="10" t="n">
        <v>1509266</v>
      </c>
      <c r="M2481" s="12" t="s">
        <v>36</v>
      </c>
      <c r="N2481" s="12" t="s">
        <v>37</v>
      </c>
      <c r="P2481" s="10" t="n">
        <v>104</v>
      </c>
      <c r="Q2481" s="12" t="s">
        <v>38</v>
      </c>
      <c r="R2481" s="12" t="s">
        <v>149</v>
      </c>
      <c r="S2481" s="10" t="n">
        <v>1120601</v>
      </c>
      <c r="T2481" s="12" t="s">
        <v>150</v>
      </c>
      <c r="U2481" s="13" t="n">
        <v>350</v>
      </c>
      <c r="W2481" s="13" t="n">
        <v>350</v>
      </c>
      <c r="X2481" s="12" t="s">
        <v>2190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ACAI DE ANORI</v>
      </c>
      <c r="AC2481" s="1" t="n">
        <v>5443</v>
      </c>
    </row>
    <row r="2482" customFormat="false" ht="12.75" hidden="false" customHeight="true" outlineLevel="0" collapsed="false">
      <c r="A2482" s="10" t="n">
        <v>1</v>
      </c>
      <c r="B2482" s="11" t="n">
        <v>46230</v>
      </c>
      <c r="C2482" s="11" t="n">
        <v>46237</v>
      </c>
      <c r="D2482" s="10" t="n">
        <v>1614</v>
      </c>
      <c r="E2482" s="12" t="s">
        <v>89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1460045</v>
      </c>
      <c r="L2482" s="10" t="n">
        <v>11479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713.31</v>
      </c>
      <c r="W2482" s="13" t="n">
        <v>0</v>
      </c>
      <c r="X2482" s="12" t="s">
        <v>2191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SORV. KARU SUPREME1L</v>
      </c>
      <c r="AC2482" s="1" t="n">
        <v>11479</v>
      </c>
    </row>
    <row r="2483" customFormat="false" ht="12.75" hidden="false" customHeight="true" outlineLevel="0" collapsed="false">
      <c r="A2483" s="10" t="n">
        <v>1</v>
      </c>
      <c r="B2483" s="11" t="n">
        <v>46230</v>
      </c>
      <c r="C2483" s="11" t="n">
        <v>46237</v>
      </c>
      <c r="D2483" s="10" t="n">
        <v>1631</v>
      </c>
      <c r="E2483" s="12" t="s">
        <v>101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1460073</v>
      </c>
      <c r="L2483" s="10" t="n">
        <v>15181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730</v>
      </c>
      <c r="W2483" s="13" t="n">
        <v>0</v>
      </c>
      <c r="X2483" s="12" t="s">
        <v>2192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IOGURTE AMAZONGURT D</v>
      </c>
      <c r="AC2483" s="1" t="n">
        <v>15181</v>
      </c>
    </row>
    <row r="2484" customFormat="false" ht="12.75" hidden="false" customHeight="true" outlineLevel="0" collapsed="false">
      <c r="A2484" s="10" t="n">
        <v>1</v>
      </c>
      <c r="B2484" s="11" t="n">
        <v>46230</v>
      </c>
      <c r="C2484" s="11" t="n">
        <v>46237</v>
      </c>
      <c r="D2484" s="10" t="n">
        <v>218</v>
      </c>
      <c r="E2484" s="12" t="s">
        <v>2035</v>
      </c>
      <c r="F2484" s="10" t="n">
        <v>34</v>
      </c>
      <c r="G2484" s="12" t="s">
        <v>94</v>
      </c>
      <c r="H2484" s="10" t="n">
        <v>2110405</v>
      </c>
      <c r="I2484" s="12" t="s">
        <v>106</v>
      </c>
      <c r="J2484" s="10" t="n">
        <v>1459621</v>
      </c>
      <c r="L2484" s="10" t="n">
        <v>600416</v>
      </c>
      <c r="M2484" s="12" t="s">
        <v>36</v>
      </c>
      <c r="N2484" s="12" t="s">
        <v>66</v>
      </c>
      <c r="P2484" s="10" t="n">
        <v>101</v>
      </c>
      <c r="Q2484" s="12" t="s">
        <v>107</v>
      </c>
      <c r="R2484" s="12" t="s">
        <v>43</v>
      </c>
      <c r="S2484" s="10" t="n">
        <v>4210301</v>
      </c>
      <c r="T2484" s="12" t="s">
        <v>333</v>
      </c>
      <c r="U2484" s="13" t="n">
        <v>4296.29</v>
      </c>
      <c r="W2484" s="13" t="n">
        <v>0</v>
      </c>
      <c r="X2484" s="12" t="s">
        <v>2193</v>
      </c>
      <c r="Z2484" s="1" t="str">
        <f aca="false">IF($T2484="","",IFERROR(INDEX('Resumo Grupos'!$AC$3:$AC$200,MATCH($T2484,'Resumo Grupos'!$AB$3:$AB$200,0)),"n/d"))</f>
        <v>Salários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46216</v>
      </c>
      <c r="C2485" s="11" t="n">
        <v>46237</v>
      </c>
      <c r="D2485" s="10" t="n">
        <v>1608</v>
      </c>
      <c r="E2485" s="12" t="s">
        <v>75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1393857</v>
      </c>
      <c r="L2485" s="10" t="n">
        <v>1690878</v>
      </c>
      <c r="M2485" s="12" t="s">
        <v>59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1039.09</v>
      </c>
      <c r="W2485" s="13" t="n">
        <v>0</v>
      </c>
      <c r="X2485" s="12" t="s">
        <v>2194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SAZON CALDO CARNE 32</v>
      </c>
      <c r="AC2485" s="1" t="n">
        <v>1690878</v>
      </c>
    </row>
    <row r="2486" customFormat="false" ht="12.75" hidden="false" customHeight="true" outlineLevel="0" collapsed="false">
      <c r="A2486" s="10" t="n">
        <v>1</v>
      </c>
      <c r="B2486" s="11" t="n">
        <v>46220</v>
      </c>
      <c r="C2486" s="11" t="n">
        <v>46237</v>
      </c>
      <c r="D2486" s="10" t="n">
        <v>10014</v>
      </c>
      <c r="E2486" s="12" t="s">
        <v>436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1411209</v>
      </c>
      <c r="L2486" s="10" t="n">
        <v>3541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1630.16</v>
      </c>
      <c r="W2486" s="13" t="n">
        <v>0</v>
      </c>
      <c r="X2486" s="12" t="s">
        <v>2195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PAO HAMBURGUER SANTO PAO</v>
      </c>
      <c r="AC2486" s="1" t="n">
        <v>3541</v>
      </c>
    </row>
    <row r="2487" customFormat="false" ht="12.75" hidden="false" customHeight="true" outlineLevel="0" collapsed="false">
      <c r="A2487" s="10" t="n">
        <v>1</v>
      </c>
      <c r="B2487" s="11" t="n">
        <v>46226</v>
      </c>
      <c r="C2487" s="11" t="n">
        <v>46237</v>
      </c>
      <c r="D2487" s="10" t="n">
        <v>1287</v>
      </c>
      <c r="E2487" s="12" t="s">
        <v>694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1439598</v>
      </c>
      <c r="L2487" s="10" t="n">
        <v>281541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39</v>
      </c>
      <c r="S2487" s="10" t="n">
        <v>4210228</v>
      </c>
      <c r="T2487" s="12" t="s">
        <v>506</v>
      </c>
      <c r="U2487" s="13" t="n">
        <v>175</v>
      </c>
      <c r="W2487" s="13" t="n">
        <v>0</v>
      </c>
      <c r="X2487" s="12" t="s">
        <v>2196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46223</v>
      </c>
      <c r="C2488" s="11" t="n">
        <v>46237</v>
      </c>
      <c r="D2488" s="10" t="n">
        <v>1699</v>
      </c>
      <c r="E2488" s="12" t="s">
        <v>428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1424330</v>
      </c>
      <c r="L2488" s="10" t="n">
        <v>308176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1529.2</v>
      </c>
      <c r="W2488" s="13" t="n">
        <v>0</v>
      </c>
      <c r="X2488" s="12" t="s">
        <v>2197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CONS CARNE BO320G</v>
      </c>
      <c r="AC2488" s="1" t="n">
        <v>308176</v>
      </c>
    </row>
    <row r="2489" customFormat="false" ht="12.75" hidden="false" customHeight="true" outlineLevel="0" collapsed="false">
      <c r="A2489" s="10" t="n">
        <v>1</v>
      </c>
      <c r="B2489" s="11" t="n">
        <v>46224</v>
      </c>
      <c r="C2489" s="11" t="n">
        <v>46237</v>
      </c>
      <c r="D2489" s="10" t="n">
        <v>1740</v>
      </c>
      <c r="E2489" s="12" t="s">
        <v>296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1431693</v>
      </c>
      <c r="L2489" s="10" t="n">
        <v>1249231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2044.9</v>
      </c>
      <c r="W2489" s="13" t="n">
        <v>0</v>
      </c>
      <c r="X2489" s="12" t="s">
        <v>2198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LINGUI DE FRANGO KG</v>
      </c>
      <c r="AC2489" s="1" t="n">
        <v>1249231</v>
      </c>
    </row>
    <row r="2490" customFormat="false" ht="12.75" hidden="false" customHeight="true" outlineLevel="0" collapsed="false">
      <c r="A2490" s="10" t="n">
        <v>1</v>
      </c>
      <c r="B2490" s="11" t="n">
        <v>46225</v>
      </c>
      <c r="C2490" s="11" t="n">
        <v>46237</v>
      </c>
      <c r="D2490" s="10" t="n">
        <v>1666</v>
      </c>
      <c r="E2490" s="12" t="s">
        <v>56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1435035</v>
      </c>
      <c r="L2490" s="10" t="n">
        <v>567587</v>
      </c>
      <c r="M2490" s="12" t="s">
        <v>59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5740.89</v>
      </c>
      <c r="W2490" s="13" t="n">
        <v>0</v>
      </c>
      <c r="X2490" s="12" t="s">
        <v>2199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DUNHILL CARLTON BLEN</v>
      </c>
      <c r="AC2490" s="1" t="n">
        <v>567587</v>
      </c>
    </row>
    <row r="2491" customFormat="false" ht="12.75" hidden="false" customHeight="true" outlineLevel="0" collapsed="false">
      <c r="A2491" s="10" t="n">
        <v>1</v>
      </c>
      <c r="B2491" s="11" t="n">
        <v>46227</v>
      </c>
      <c r="C2491" s="11" t="n">
        <v>46237</v>
      </c>
      <c r="D2491" s="10" t="n">
        <v>1723</v>
      </c>
      <c r="E2491" s="12" t="s">
        <v>302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1445157</v>
      </c>
      <c r="L2491" s="10" t="n">
        <v>173742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5892.2</v>
      </c>
      <c r="W2491" s="13" t="n">
        <v>0</v>
      </c>
      <c r="X2491" s="12" t="s">
        <v>2200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1650</v>
      </c>
      <c r="E2492" s="12" t="s">
        <v>99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1460090</v>
      </c>
      <c r="L2492" s="10" t="n">
        <v>227030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331.14</v>
      </c>
      <c r="W2492" s="13" t="n">
        <v>0</v>
      </c>
      <c r="X2492" s="12" t="s">
        <v>2201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IOG.B.COMODORO SAC</v>
      </c>
      <c r="AC2492" s="1" t="n">
        <v>227030</v>
      </c>
    </row>
    <row r="2493" customFormat="false" ht="12.75" hidden="false" customHeight="true" outlineLevel="0" collapsed="false">
      <c r="A2493" s="10" t="n">
        <v>1</v>
      </c>
      <c r="B2493" s="11" t="n">
        <v>46230</v>
      </c>
      <c r="C2493" s="11" t="n">
        <v>46237</v>
      </c>
      <c r="D2493" s="10" t="n">
        <v>1123</v>
      </c>
      <c r="E2493" s="12" t="s">
        <v>247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1460097</v>
      </c>
      <c r="L2493" s="10" t="n">
        <v>44711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1380</v>
      </c>
      <c r="W2493" s="13" t="n">
        <v>0</v>
      </c>
      <c r="X2493" s="12" t="s">
        <v>2202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/>
      <c r="AC2493" s="1"/>
    </row>
    <row r="2494" customFormat="false" ht="12.75" hidden="false" customHeight="true" outlineLevel="0" collapsed="false">
      <c r="A2494" s="10" t="n">
        <v>1</v>
      </c>
      <c r="B2494" s="11" t="n">
        <v>46230</v>
      </c>
      <c r="C2494" s="11" t="n">
        <v>46237</v>
      </c>
      <c r="D2494" s="10" t="n">
        <v>1276</v>
      </c>
      <c r="E2494" s="12" t="s">
        <v>440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1460111</v>
      </c>
      <c r="L2494" s="10" t="n">
        <v>3104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1408.5</v>
      </c>
      <c r="W2494" s="13" t="n">
        <v>0</v>
      </c>
      <c r="X2494" s="12" t="s">
        <v>2203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PRESUNTO DE PERU 200</v>
      </c>
      <c r="AC2494" s="1" t="n">
        <v>3104</v>
      </c>
    </row>
    <row r="2495" customFormat="false" ht="12.75" hidden="false" customHeight="true" outlineLevel="0" collapsed="false">
      <c r="A2495" s="10" t="n">
        <v>1</v>
      </c>
      <c r="B2495" s="11" t="n">
        <v>46230</v>
      </c>
      <c r="C2495" s="11" t="n">
        <v>46237</v>
      </c>
      <c r="D2495" s="10" t="n">
        <v>1625</v>
      </c>
      <c r="E2495" s="12" t="s">
        <v>243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1460223</v>
      </c>
      <c r="L2495" s="10" t="n">
        <v>14838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2393.6</v>
      </c>
      <c r="W2495" s="13" t="n">
        <v>0</v>
      </c>
      <c r="X2495" s="12" t="s">
        <v>2204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TRASEIRO DE BOI L1</v>
      </c>
      <c r="AC2495" s="1" t="n">
        <v>14838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1810</v>
      </c>
      <c r="E2496" s="12" t="s">
        <v>280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1469140</v>
      </c>
      <c r="L2496" s="10" t="n">
        <v>85345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184.5</v>
      </c>
      <c r="W2496" s="13" t="n">
        <v>0</v>
      </c>
      <c r="X2496" s="12" t="s">
        <v>2205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MILHO PRA PIPOCA DON</v>
      </c>
      <c r="AC2496" s="1" t="n">
        <v>85345</v>
      </c>
    </row>
    <row r="2497" customFormat="false" ht="12.75" hidden="false" customHeight="true" outlineLevel="0" collapsed="false">
      <c r="A2497" s="10" t="n">
        <v>1</v>
      </c>
      <c r="B2497" s="11" t="n">
        <v>46232</v>
      </c>
      <c r="C2497" s="11" t="n">
        <v>46237</v>
      </c>
      <c r="D2497" s="10" t="n">
        <v>1328</v>
      </c>
      <c r="E2497" s="12" t="s">
        <v>363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1469791</v>
      </c>
      <c r="L2497" s="10" t="n">
        <v>4203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299.5</v>
      </c>
      <c r="W2497" s="13" t="n">
        <v>0</v>
      </c>
      <c r="X2497" s="12" t="s">
        <v>2206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PAO DE FORMABODEGA</v>
      </c>
      <c r="AC2497" s="1" t="n">
        <v>4203</v>
      </c>
    </row>
    <row r="2498" customFormat="false" ht="12.75" hidden="false" customHeight="true" outlineLevel="0" collapsed="false">
      <c r="A2498" s="10" t="n">
        <v>1</v>
      </c>
      <c r="B2498" s="11" t="n">
        <v>46232</v>
      </c>
      <c r="C2498" s="11" t="n">
        <v>46237</v>
      </c>
      <c r="D2498" s="10" t="n">
        <v>1658</v>
      </c>
      <c r="E2498" s="12" t="s">
        <v>438</v>
      </c>
      <c r="F2498" s="10" t="n">
        <v>24</v>
      </c>
      <c r="G2498" s="12" t="s">
        <v>57</v>
      </c>
      <c r="H2498" s="10" t="n">
        <v>2110405</v>
      </c>
      <c r="I2498" s="12" t="s">
        <v>106</v>
      </c>
      <c r="J2498" s="10" t="n">
        <v>1470157</v>
      </c>
      <c r="L2498" s="10" t="n">
        <v>145468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728.4</v>
      </c>
      <c r="W2498" s="13" t="n">
        <v>0</v>
      </c>
      <c r="X2498" s="12" t="s">
        <v>2207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REFRIGERANTE TETE COLA 2L</v>
      </c>
      <c r="AC2498" s="1" t="n">
        <v>145468</v>
      </c>
    </row>
    <row r="2499" customFormat="false" ht="12.75" hidden="false" customHeight="true" outlineLevel="0" collapsed="false">
      <c r="A2499" s="10" t="n">
        <v>1</v>
      </c>
      <c r="B2499" s="11" t="n">
        <v>46232</v>
      </c>
      <c r="C2499" s="11" t="n">
        <v>46237</v>
      </c>
      <c r="D2499" s="10" t="n">
        <v>1899</v>
      </c>
      <c r="E2499" s="12" t="s">
        <v>97</v>
      </c>
      <c r="F2499" s="10" t="n">
        <v>24</v>
      </c>
      <c r="G2499" s="12" t="s">
        <v>57</v>
      </c>
      <c r="H2499" s="10" t="n">
        <v>2110405</v>
      </c>
      <c r="I2499" s="12" t="s">
        <v>106</v>
      </c>
      <c r="J2499" s="10" t="n">
        <v>1470177</v>
      </c>
      <c r="L2499" s="10" t="n">
        <v>736</v>
      </c>
      <c r="M2499" s="12" t="s">
        <v>36</v>
      </c>
      <c r="N2499" s="12" t="s">
        <v>66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329.7</v>
      </c>
      <c r="W2499" s="13" t="n">
        <v>0</v>
      </c>
      <c r="X2499" s="12" t="s">
        <v>2208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PAO FORMA REAL MADRI</v>
      </c>
      <c r="AC2499" s="1" t="n">
        <v>736</v>
      </c>
    </row>
    <row r="2500" customFormat="false" ht="12.75" hidden="false" customHeight="true" outlineLevel="0" collapsed="false">
      <c r="A2500" s="10" t="n">
        <v>1</v>
      </c>
      <c r="B2500" s="11" t="n">
        <v>46233</v>
      </c>
      <c r="C2500" s="11" t="n">
        <v>46237</v>
      </c>
      <c r="D2500" s="10" t="n">
        <v>1614</v>
      </c>
      <c r="E2500" s="12" t="s">
        <v>89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1473362</v>
      </c>
      <c r="L2500" s="10" t="n">
        <v>11493</v>
      </c>
      <c r="M2500" s="12" t="s">
        <v>36</v>
      </c>
      <c r="N2500" s="12" t="s">
        <v>66</v>
      </c>
      <c r="P2500" s="10" t="n">
        <v>103</v>
      </c>
      <c r="Q2500" s="12" t="s">
        <v>61</v>
      </c>
      <c r="R2500" s="12" t="s">
        <v>62</v>
      </c>
      <c r="S2500" s="10" t="n">
        <v>1130101</v>
      </c>
      <c r="T2500" s="12" t="s">
        <v>63</v>
      </c>
      <c r="U2500" s="13" t="n">
        <v>285.48</v>
      </c>
      <c r="W2500" s="13" t="n">
        <v>0</v>
      </c>
      <c r="X2500" s="12" t="s">
        <v>2209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SORVETE KARU BRIGADE</v>
      </c>
      <c r="AC2500" s="1" t="n">
        <v>11493</v>
      </c>
    </row>
    <row r="2501" customFormat="false" ht="12.75" hidden="false" customHeight="true" outlineLevel="0" collapsed="false">
      <c r="A2501" s="10" t="n">
        <v>1</v>
      </c>
      <c r="B2501" s="11" t="n">
        <v>46233</v>
      </c>
      <c r="C2501" s="11" t="n">
        <v>46237</v>
      </c>
      <c r="D2501" s="10" t="n">
        <v>10018</v>
      </c>
      <c r="E2501" s="12" t="s">
        <v>368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1474514</v>
      </c>
      <c r="L2501" s="10" t="n">
        <v>352</v>
      </c>
      <c r="M2501" s="12" t="s">
        <v>36</v>
      </c>
      <c r="N2501" s="12" t="s">
        <v>66</v>
      </c>
      <c r="P2501" s="10" t="n">
        <v>103</v>
      </c>
      <c r="Q2501" s="12" t="s">
        <v>61</v>
      </c>
      <c r="R2501" s="12" t="s">
        <v>62</v>
      </c>
      <c r="S2501" s="10" t="n">
        <v>1130101</v>
      </c>
      <c r="T2501" s="12" t="s">
        <v>63</v>
      </c>
      <c r="U2501" s="13" t="n">
        <v>4244.34</v>
      </c>
      <c r="W2501" s="13" t="n">
        <v>0</v>
      </c>
      <c r="X2501" s="12" t="s">
        <v>2210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CARVAO VEGETAL 3KG</v>
      </c>
      <c r="AC2501" s="1" t="n">
        <v>352</v>
      </c>
    </row>
    <row r="2502" customFormat="false" ht="12.75" hidden="false" customHeight="true" outlineLevel="0" collapsed="false">
      <c r="A2502" s="10" t="n">
        <v>1</v>
      </c>
      <c r="B2502" s="11" t="n">
        <v>46234</v>
      </c>
      <c r="C2502" s="11" t="n">
        <v>46237</v>
      </c>
      <c r="D2502" s="10" t="n">
        <v>33</v>
      </c>
      <c r="E2502" s="12" t="s">
        <v>93</v>
      </c>
      <c r="F2502" s="10" t="n">
        <v>34</v>
      </c>
      <c r="G2502" s="12" t="s">
        <v>94</v>
      </c>
      <c r="H2502" s="10" t="n">
        <v>2110101</v>
      </c>
      <c r="I2502" s="12" t="s">
        <v>58</v>
      </c>
      <c r="J2502" s="10" t="n">
        <v>1479224</v>
      </c>
      <c r="L2502" s="10" t="n">
        <v>5421</v>
      </c>
      <c r="M2502" s="12" t="s">
        <v>36</v>
      </c>
      <c r="N2502" s="12" t="s">
        <v>60</v>
      </c>
      <c r="P2502" s="10" t="n">
        <v>103</v>
      </c>
      <c r="Q2502" s="12" t="s">
        <v>61</v>
      </c>
      <c r="R2502" s="12" t="s">
        <v>62</v>
      </c>
      <c r="S2502" s="10" t="n">
        <v>1130101</v>
      </c>
      <c r="T2502" s="12" t="s">
        <v>63</v>
      </c>
      <c r="U2502" s="13" t="n">
        <v>600</v>
      </c>
      <c r="W2502" s="13" t="n">
        <v>0</v>
      </c>
      <c r="X2502" s="12" t="s">
        <v>2211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1936</v>
      </c>
      <c r="E2503" s="12" t="s">
        <v>1217</v>
      </c>
      <c r="F2503" s="10" t="n">
        <v>24</v>
      </c>
      <c r="G2503" s="12" t="s">
        <v>57</v>
      </c>
      <c r="H2503" s="10" t="n">
        <v>2110405</v>
      </c>
      <c r="I2503" s="12" t="s">
        <v>106</v>
      </c>
      <c r="J2503" s="10" t="n">
        <v>1493456</v>
      </c>
      <c r="L2503" s="10" t="n">
        <v>612897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62</v>
      </c>
      <c r="S2503" s="10" t="n">
        <v>1130101</v>
      </c>
      <c r="T2503" s="12" t="s">
        <v>63</v>
      </c>
      <c r="U2503" s="13" t="n">
        <v>600.5</v>
      </c>
      <c r="W2503" s="13" t="n">
        <v>0</v>
      </c>
      <c r="X2503" s="12" t="s">
        <v>2212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10006</v>
      </c>
      <c r="E2504" s="12" t="s">
        <v>312</v>
      </c>
      <c r="F2504" s="10" t="n">
        <v>34</v>
      </c>
      <c r="G2504" s="12" t="s">
        <v>94</v>
      </c>
      <c r="H2504" s="10" t="n">
        <v>2110405</v>
      </c>
      <c r="I2504" s="12" t="s">
        <v>106</v>
      </c>
      <c r="J2504" s="10" t="n">
        <v>1495150</v>
      </c>
      <c r="L2504" s="10" t="n">
        <v>613093</v>
      </c>
      <c r="M2504" s="12" t="s">
        <v>36</v>
      </c>
      <c r="N2504" s="12" t="s">
        <v>66</v>
      </c>
      <c r="P2504" s="10" t="n">
        <v>102</v>
      </c>
      <c r="Q2504" s="12" t="s">
        <v>125</v>
      </c>
      <c r="R2504" s="12" t="s">
        <v>39</v>
      </c>
      <c r="S2504" s="10" t="n">
        <v>4210232</v>
      </c>
      <c r="T2504" s="12" t="s">
        <v>503</v>
      </c>
      <c r="U2504" s="13" t="n">
        <v>1200</v>
      </c>
      <c r="W2504" s="13" t="n">
        <v>0</v>
      </c>
      <c r="X2504" s="12" t="s">
        <v>2213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/>
      <c r="AC2504" s="1"/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103</v>
      </c>
      <c r="E2505" s="12" t="s">
        <v>2214</v>
      </c>
      <c r="F2505" s="10" t="n">
        <v>34</v>
      </c>
      <c r="G2505" s="12" t="s">
        <v>94</v>
      </c>
      <c r="H2505" s="10" t="n">
        <v>2110405</v>
      </c>
      <c r="I2505" s="12" t="s">
        <v>106</v>
      </c>
      <c r="J2505" s="10" t="n">
        <v>1495399</v>
      </c>
      <c r="L2505" s="10" t="n">
        <v>613142</v>
      </c>
      <c r="M2505" s="12" t="s">
        <v>36</v>
      </c>
      <c r="N2505" s="12" t="s">
        <v>66</v>
      </c>
      <c r="P2505" s="10" t="n">
        <v>102</v>
      </c>
      <c r="Q2505" s="12" t="s">
        <v>125</v>
      </c>
      <c r="R2505" s="12" t="s">
        <v>43</v>
      </c>
      <c r="S2505" s="10" t="n">
        <v>4210310</v>
      </c>
      <c r="T2505" s="12" t="s">
        <v>397</v>
      </c>
      <c r="U2505" s="13" t="n">
        <v>515</v>
      </c>
      <c r="W2505" s="13" t="n">
        <v>0</v>
      </c>
      <c r="X2505" s="12" t="s">
        <v>2215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0" t="n">
        <v>1</v>
      </c>
      <c r="B2506" s="11" t="n">
        <v>46237</v>
      </c>
      <c r="C2506" s="11" t="n">
        <v>46237</v>
      </c>
      <c r="D2506" s="10" t="n">
        <v>515</v>
      </c>
      <c r="E2506" s="12" t="s">
        <v>124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1495579</v>
      </c>
      <c r="L2506" s="10" t="n">
        <v>613197</v>
      </c>
      <c r="M2506" s="12" t="s">
        <v>36</v>
      </c>
      <c r="N2506" s="12" t="s">
        <v>66</v>
      </c>
      <c r="P2506" s="10" t="n">
        <v>102</v>
      </c>
      <c r="Q2506" s="12" t="s">
        <v>125</v>
      </c>
      <c r="R2506" s="12" t="s">
        <v>112</v>
      </c>
      <c r="S2506" s="10" t="n">
        <v>4220199</v>
      </c>
      <c r="T2506" s="12" t="s">
        <v>113</v>
      </c>
      <c r="U2506" s="13" t="n">
        <v>338</v>
      </c>
      <c r="W2506" s="13" t="n">
        <v>0</v>
      </c>
      <c r="X2506" s="12" t="s">
        <v>2216</v>
      </c>
      <c r="Z2506" s="1" t="str">
        <f aca="false">IF($T2506="","",IFERROR(INDEX('Resumo Grupos'!$AC$3:$AC$200,MATCH($T2506,'Resumo Grupos'!$AB$3:$AB$200,0)),"n/d"))</f>
        <v>Pagamentos outros não operacionais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46237</v>
      </c>
      <c r="C2507" s="11" t="n">
        <v>46237</v>
      </c>
      <c r="D2507" s="10" t="n">
        <v>10096</v>
      </c>
      <c r="E2507" s="12" t="s">
        <v>1716</v>
      </c>
      <c r="F2507" s="10" t="n">
        <v>13</v>
      </c>
      <c r="G2507" s="12" t="s">
        <v>119</v>
      </c>
      <c r="H2507" s="10" t="n">
        <v>2110101</v>
      </c>
      <c r="I2507" s="12" t="s">
        <v>58</v>
      </c>
      <c r="J2507" s="10" t="n">
        <v>1508508</v>
      </c>
      <c r="L2507" s="10" t="n">
        <v>114</v>
      </c>
      <c r="M2507" s="12" t="s">
        <v>36</v>
      </c>
      <c r="N2507" s="12" t="s">
        <v>60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300</v>
      </c>
      <c r="W2507" s="13" t="n">
        <v>0</v>
      </c>
      <c r="X2507" s="12" t="s">
        <v>2217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BOLO MIYAZAKI GRANDE</v>
      </c>
      <c r="AC2507" s="1" t="n">
        <v>114</v>
      </c>
    </row>
    <row r="2508" customFormat="false" ht="36.75" hidden="false" customHeight="true" outlineLevel="0" collapsed="false">
      <c r="A2508" s="10" t="n">
        <v>1</v>
      </c>
      <c r="B2508" s="11" t="n">
        <v>46237</v>
      </c>
      <c r="C2508" s="11" t="n">
        <v>46237</v>
      </c>
      <c r="D2508" s="10" t="n">
        <v>978</v>
      </c>
      <c r="E2508" s="12" t="s">
        <v>118</v>
      </c>
      <c r="F2508" s="10" t="n">
        <v>13</v>
      </c>
      <c r="G2508" s="12" t="s">
        <v>119</v>
      </c>
      <c r="H2508" s="10" t="n">
        <v>2110101</v>
      </c>
      <c r="I2508" s="12" t="s">
        <v>58</v>
      </c>
      <c r="J2508" s="10" t="n">
        <v>1508593</v>
      </c>
      <c r="L2508" s="10" t="n">
        <v>426</v>
      </c>
      <c r="M2508" s="12" t="s">
        <v>36</v>
      </c>
      <c r="N2508" s="12" t="s">
        <v>60</v>
      </c>
      <c r="P2508" s="10" t="n">
        <v>104</v>
      </c>
      <c r="Q2508" s="12" t="s">
        <v>38</v>
      </c>
      <c r="R2508" s="12" t="s">
        <v>62</v>
      </c>
      <c r="S2508" s="10" t="n">
        <v>1130101</v>
      </c>
      <c r="T2508" s="12" t="s">
        <v>63</v>
      </c>
      <c r="U2508" s="13" t="n">
        <v>564</v>
      </c>
      <c r="W2508" s="13" t="n">
        <v>0</v>
      </c>
      <c r="X2508" s="12" t="s">
        <v>2218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DAN GELO CUBO 5 KG</v>
      </c>
      <c r="AC2508" s="1" t="n">
        <v>426</v>
      </c>
    </row>
    <row r="2509" customFormat="false" ht="54.75" hidden="false" customHeight="true" outlineLevel="0" collapsed="false">
      <c r="A2509" s="10" t="n">
        <v>1</v>
      </c>
      <c r="B2509" s="11" t="n">
        <v>46240</v>
      </c>
      <c r="C2509" s="11" t="n">
        <v>46237</v>
      </c>
      <c r="D2509" s="10" t="n">
        <v>557</v>
      </c>
      <c r="E2509" s="12" t="s">
        <v>263</v>
      </c>
      <c r="F2509" s="10" t="n">
        <v>34</v>
      </c>
      <c r="G2509" s="12" t="s">
        <v>94</v>
      </c>
      <c r="H2509" s="10" t="n">
        <v>2110405</v>
      </c>
      <c r="I2509" s="12" t="s">
        <v>106</v>
      </c>
      <c r="J2509" s="10" t="n">
        <v>1122744</v>
      </c>
      <c r="L2509" s="10" t="n">
        <v>469459</v>
      </c>
      <c r="M2509" s="12" t="s">
        <v>272</v>
      </c>
      <c r="N2509" s="12" t="s">
        <v>66</v>
      </c>
      <c r="P2509" s="10" t="n">
        <v>102</v>
      </c>
      <c r="Q2509" s="12" t="s">
        <v>125</v>
      </c>
      <c r="R2509" s="12" t="s">
        <v>39</v>
      </c>
      <c r="S2509" s="10" t="n">
        <v>4210206</v>
      </c>
      <c r="T2509" s="12" t="s">
        <v>264</v>
      </c>
      <c r="U2509" s="13" t="n">
        <v>258.62</v>
      </c>
      <c r="W2509" s="13" t="n">
        <v>0</v>
      </c>
      <c r="X2509" s="12" t="s">
        <v>265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54.75" hidden="false" customHeight="true" outlineLevel="0" collapsed="false">
      <c r="A2510" s="10" t="n">
        <v>1</v>
      </c>
      <c r="B2510" s="11" t="n">
        <v>46238</v>
      </c>
      <c r="C2510" s="11" t="n">
        <v>46238</v>
      </c>
      <c r="D2510" s="10" t="n">
        <v>0</v>
      </c>
      <c r="E2510" s="12" t="s">
        <v>33</v>
      </c>
      <c r="F2510" s="10" t="n">
        <v>17</v>
      </c>
      <c r="G2510" s="12" t="s">
        <v>34</v>
      </c>
      <c r="H2510" s="10" t="n">
        <v>1110101</v>
      </c>
      <c r="I2510" s="12" t="s">
        <v>35</v>
      </c>
      <c r="J2510" s="10" t="n">
        <v>1536895</v>
      </c>
      <c r="L2510" s="10" t="n">
        <v>1536895</v>
      </c>
      <c r="M2510" s="12" t="s">
        <v>36</v>
      </c>
      <c r="N2510" s="12" t="s">
        <v>37</v>
      </c>
      <c r="P2510" s="10" t="n">
        <v>104</v>
      </c>
      <c r="Q2510" s="12" t="s">
        <v>38</v>
      </c>
      <c r="R2510" s="12" t="s">
        <v>62</v>
      </c>
      <c r="S2510" s="10" t="n">
        <v>1130101</v>
      </c>
      <c r="T2510" s="12" t="s">
        <v>63</v>
      </c>
      <c r="U2510" s="13" t="n">
        <v>375</v>
      </c>
      <c r="W2510" s="13" t="n">
        <v>375</v>
      </c>
      <c r="X2510" s="12" t="s">
        <v>2219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46238</v>
      </c>
      <c r="C2511" s="11" t="n">
        <v>46238</v>
      </c>
      <c r="D2511" s="10" t="n">
        <v>0</v>
      </c>
      <c r="E2511" s="12" t="s">
        <v>33</v>
      </c>
      <c r="F2511" s="10" t="n">
        <v>17</v>
      </c>
      <c r="G2511" s="12" t="s">
        <v>34</v>
      </c>
      <c r="H2511" s="10" t="n">
        <v>1110101</v>
      </c>
      <c r="I2511" s="12" t="s">
        <v>35</v>
      </c>
      <c r="J2511" s="10" t="n">
        <v>1605204</v>
      </c>
      <c r="L2511" s="10" t="n">
        <v>1605204</v>
      </c>
      <c r="M2511" s="12" t="s">
        <v>36</v>
      </c>
      <c r="N2511" s="12" t="s">
        <v>37</v>
      </c>
      <c r="P2511" s="10" t="n">
        <v>104</v>
      </c>
      <c r="Q2511" s="12" t="s">
        <v>38</v>
      </c>
      <c r="R2511" s="12" t="s">
        <v>43</v>
      </c>
      <c r="S2511" s="10" t="n">
        <v>4210318</v>
      </c>
      <c r="T2511" s="12" t="s">
        <v>449</v>
      </c>
      <c r="U2511" s="13" t="n">
        <v>100</v>
      </c>
      <c r="W2511" s="13" t="n">
        <v>100</v>
      </c>
      <c r="X2511" s="12" t="s">
        <v>832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46204</v>
      </c>
      <c r="C2512" s="11" t="n">
        <v>46238</v>
      </c>
      <c r="D2512" s="10" t="n">
        <v>607</v>
      </c>
      <c r="E2512" s="12" t="s">
        <v>214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1335231</v>
      </c>
      <c r="L2512" s="10" t="n">
        <v>11002</v>
      </c>
      <c r="M2512" s="12" t="s">
        <v>59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1849.57</v>
      </c>
      <c r="W2512" s="13" t="n">
        <v>1849.57</v>
      </c>
      <c r="X2512" s="12" t="s">
        <v>2220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FINO TRATO BIFINHO CARNE 65G</v>
      </c>
      <c r="AC2512" s="1" t="n">
        <v>11002</v>
      </c>
    </row>
    <row r="2513" customFormat="false" ht="54.75" hidden="false" customHeight="true" outlineLevel="0" collapsed="false">
      <c r="A2513" s="10" t="n">
        <v>1</v>
      </c>
      <c r="B2513" s="11" t="n">
        <v>46209</v>
      </c>
      <c r="C2513" s="11" t="n">
        <v>46238</v>
      </c>
      <c r="D2513" s="10" t="n">
        <v>1611</v>
      </c>
      <c r="E2513" s="12" t="s">
        <v>238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1360267</v>
      </c>
      <c r="L2513" s="10" t="n">
        <v>561687</v>
      </c>
      <c r="M2513" s="12" t="s">
        <v>153</v>
      </c>
      <c r="N2513" s="12" t="s">
        <v>66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3184.12</v>
      </c>
      <c r="W2513" s="13" t="n">
        <v>3184.12</v>
      </c>
      <c r="X2513" s="12" t="s">
        <v>2221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46209</v>
      </c>
      <c r="C2514" s="11" t="n">
        <v>46238</v>
      </c>
      <c r="D2514" s="10" t="n">
        <v>816</v>
      </c>
      <c r="E2514" s="12" t="s">
        <v>274</v>
      </c>
      <c r="F2514" s="10" t="n">
        <v>34</v>
      </c>
      <c r="G2514" s="12" t="s">
        <v>94</v>
      </c>
      <c r="H2514" s="10" t="n">
        <v>2110405</v>
      </c>
      <c r="I2514" s="12" t="s">
        <v>106</v>
      </c>
      <c r="J2514" s="10" t="n">
        <v>480233</v>
      </c>
      <c r="L2514" s="10" t="n">
        <v>216087</v>
      </c>
      <c r="M2514" s="12" t="s">
        <v>272</v>
      </c>
      <c r="N2514" s="12" t="s">
        <v>66</v>
      </c>
      <c r="P2514" s="10" t="n">
        <v>102</v>
      </c>
      <c r="Q2514" s="12" t="s">
        <v>125</v>
      </c>
      <c r="R2514" s="12" t="s">
        <v>112</v>
      </c>
      <c r="S2514" s="10" t="n">
        <v>4220199</v>
      </c>
      <c r="T2514" s="12" t="s">
        <v>113</v>
      </c>
      <c r="U2514" s="13" t="n">
        <v>2000</v>
      </c>
      <c r="W2514" s="13" t="n">
        <v>2000</v>
      </c>
      <c r="X2514" s="12" t="s">
        <v>275</v>
      </c>
      <c r="Z2514" s="1" t="str">
        <f aca="false">IF($T2514="","",IFERROR(INDEX('Resumo Grupos'!$AC$3:$AC$200,MATCH($T2514,'Resumo Grupos'!$AB$3:$AB$200,0)),"n/d"))</f>
        <v>Pagamentos outros não operacionais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46211</v>
      </c>
      <c r="C2515" s="11" t="n">
        <v>46238</v>
      </c>
      <c r="D2515" s="10" t="n">
        <v>1705</v>
      </c>
      <c r="E2515" s="12" t="s">
        <v>173</v>
      </c>
      <c r="F2515" s="10" t="n">
        <v>24</v>
      </c>
      <c r="G2515" s="12" t="s">
        <v>57</v>
      </c>
      <c r="H2515" s="10" t="n">
        <v>2110101</v>
      </c>
      <c r="I2515" s="12" t="s">
        <v>58</v>
      </c>
      <c r="J2515" s="10" t="n">
        <v>1369139</v>
      </c>
      <c r="L2515" s="10" t="n">
        <v>1190625</v>
      </c>
      <c r="M2515" s="12" t="s">
        <v>36</v>
      </c>
      <c r="N2515" s="12" t="s">
        <v>60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94.32</v>
      </c>
      <c r="W2515" s="13" t="n">
        <v>94.32</v>
      </c>
      <c r="X2515" s="12" t="s">
        <v>2222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APER CAMPARI VD 748M</v>
      </c>
      <c r="AC2515" s="1" t="n">
        <v>1190625</v>
      </c>
    </row>
    <row r="2516" customFormat="false" ht="63.75" hidden="false" customHeight="true" outlineLevel="0" collapsed="false">
      <c r="A2516" s="10" t="n">
        <v>1</v>
      </c>
      <c r="B2516" s="11" t="n">
        <v>46211</v>
      </c>
      <c r="C2516" s="11" t="n">
        <v>46238</v>
      </c>
      <c r="D2516" s="10" t="n">
        <v>1636</v>
      </c>
      <c r="E2516" s="12" t="s">
        <v>91</v>
      </c>
      <c r="F2516" s="10" t="n">
        <v>24</v>
      </c>
      <c r="G2516" s="12" t="s">
        <v>57</v>
      </c>
      <c r="H2516" s="10" t="n">
        <v>2110101</v>
      </c>
      <c r="I2516" s="12" t="s">
        <v>58</v>
      </c>
      <c r="J2516" s="10" t="n">
        <v>1370892</v>
      </c>
      <c r="L2516" s="10" t="n">
        <v>3216535</v>
      </c>
      <c r="M2516" s="12" t="s">
        <v>36</v>
      </c>
      <c r="N2516" s="12" t="s">
        <v>60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2406.33</v>
      </c>
      <c r="W2516" s="13" t="n">
        <v>2406.33</v>
      </c>
      <c r="X2516" s="12" t="s">
        <v>2223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BISC. RICHESTER RECH QUAD CHOCO ANI 130G</v>
      </c>
      <c r="AC2516" s="1" t="n">
        <v>3216535</v>
      </c>
    </row>
    <row r="2517" customFormat="false" ht="45.75" hidden="false" customHeight="true" outlineLevel="0" collapsed="false">
      <c r="A2517" s="10" t="n">
        <v>1</v>
      </c>
      <c r="B2517" s="11" t="n">
        <v>46216</v>
      </c>
      <c r="C2517" s="11" t="n">
        <v>46238</v>
      </c>
      <c r="D2517" s="10" t="n">
        <v>1624</v>
      </c>
      <c r="E2517" s="12" t="s">
        <v>282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1393007</v>
      </c>
      <c r="L2517" s="10" t="n">
        <v>662479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823.64</v>
      </c>
      <c r="W2517" s="13" t="n">
        <v>823.64</v>
      </c>
      <c r="X2517" s="12" t="s">
        <v>2224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RACAO DOG MIX PREMIUM AGRANEL</v>
      </c>
      <c r="AC2517" s="1" t="n">
        <v>662479</v>
      </c>
    </row>
    <row r="2518" customFormat="false" ht="54.75" hidden="false" customHeight="true" outlineLevel="0" collapsed="false">
      <c r="A2518" s="10" t="n">
        <v>1</v>
      </c>
      <c r="B2518" s="11" t="n">
        <v>46217</v>
      </c>
      <c r="C2518" s="11" t="n">
        <v>46238</v>
      </c>
      <c r="D2518" s="10" t="n">
        <v>1458</v>
      </c>
      <c r="E2518" s="12" t="s">
        <v>2225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1397060</v>
      </c>
      <c r="L2518" s="10" t="n">
        <v>10861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909.9</v>
      </c>
      <c r="W2518" s="13" t="n">
        <v>909.9</v>
      </c>
      <c r="X2518" s="12" t="s">
        <v>2226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/>
      <c r="AC2518" s="1"/>
    </row>
    <row r="2519" customFormat="false" ht="54.75" hidden="false" customHeight="true" outlineLevel="0" collapsed="false">
      <c r="A2519" s="10" t="n">
        <v>1</v>
      </c>
      <c r="B2519" s="11" t="n">
        <v>46218</v>
      </c>
      <c r="C2519" s="11" t="n">
        <v>46238</v>
      </c>
      <c r="D2519" s="10" t="n">
        <v>1612</v>
      </c>
      <c r="E2519" s="12" t="s">
        <v>225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1401084</v>
      </c>
      <c r="L2519" s="10" t="n">
        <v>2300748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2237.12</v>
      </c>
      <c r="W2519" s="13" t="n">
        <v>2237.12</v>
      </c>
      <c r="X2519" s="12" t="s">
        <v>2227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RED BULL SUGAR FREE</v>
      </c>
      <c r="AC2519" s="1" t="n">
        <v>2300748</v>
      </c>
    </row>
    <row r="2520" customFormat="false" ht="54.75" hidden="false" customHeight="true" outlineLevel="0" collapsed="false">
      <c r="A2520" s="10" t="n">
        <v>1</v>
      </c>
      <c r="B2520" s="11" t="n">
        <v>46218</v>
      </c>
      <c r="C2520" s="11" t="n">
        <v>46238</v>
      </c>
      <c r="D2520" s="10" t="n">
        <v>1612</v>
      </c>
      <c r="E2520" s="12" t="s">
        <v>225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1401597</v>
      </c>
      <c r="L2520" s="10" t="n">
        <v>2300749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555.15</v>
      </c>
      <c r="W2520" s="13" t="n">
        <v>555.15</v>
      </c>
      <c r="X2520" s="12" t="s">
        <v>2228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AGUA SANI BRILUX1L</v>
      </c>
      <c r="AC2520" s="1" t="n">
        <v>2300749</v>
      </c>
    </row>
    <row r="2521" customFormat="false" ht="45.75" hidden="false" customHeight="true" outlineLevel="0" collapsed="false">
      <c r="A2521" s="10" t="n">
        <v>1</v>
      </c>
      <c r="B2521" s="11" t="n">
        <v>46218</v>
      </c>
      <c r="C2521" s="11" t="n">
        <v>46238</v>
      </c>
      <c r="D2521" s="10" t="n">
        <v>1667</v>
      </c>
      <c r="E2521" s="12" t="s">
        <v>65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1401680</v>
      </c>
      <c r="L2521" s="10" t="n">
        <v>396457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1224.01</v>
      </c>
      <c r="W2521" s="13" t="n">
        <v>1224.01</v>
      </c>
      <c r="X2521" s="12" t="s">
        <v>2229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ACHO MARATA SCH 200G</v>
      </c>
      <c r="AC2521" s="1" t="n">
        <v>396457</v>
      </c>
    </row>
    <row r="2522" customFormat="false" ht="36.75" hidden="false" customHeight="true" outlineLevel="0" collapsed="false">
      <c r="A2522" s="10" t="n">
        <v>1</v>
      </c>
      <c r="B2522" s="11" t="n">
        <v>46219</v>
      </c>
      <c r="C2522" s="11" t="n">
        <v>46238</v>
      </c>
      <c r="D2522" s="10" t="n">
        <v>1637</v>
      </c>
      <c r="E2522" s="12" t="s">
        <v>68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1406548</v>
      </c>
      <c r="L2522" s="10" t="n">
        <v>1905834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479.64</v>
      </c>
      <c r="W2522" s="13" t="n">
        <v>479.64</v>
      </c>
      <c r="X2522" s="12" t="s">
        <v>2230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CAFE DO NORT 250G</v>
      </c>
      <c r="AC2522" s="1" t="n">
        <v>1905834</v>
      </c>
    </row>
    <row r="2523" customFormat="false" ht="45.75" hidden="false" customHeight="true" outlineLevel="0" collapsed="false">
      <c r="A2523" s="10" t="n">
        <v>1</v>
      </c>
      <c r="B2523" s="11" t="n">
        <v>46224</v>
      </c>
      <c r="C2523" s="11" t="n">
        <v>46238</v>
      </c>
      <c r="D2523" s="10" t="n">
        <v>1114</v>
      </c>
      <c r="E2523" s="12" t="s">
        <v>169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1430968</v>
      </c>
      <c r="L2523" s="10" t="n">
        <v>41617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3510.17</v>
      </c>
      <c r="W2523" s="13" t="n">
        <v>3510.17</v>
      </c>
      <c r="X2523" s="12" t="s">
        <v>2231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PAO MASSA FINA 70127</v>
      </c>
      <c r="AC2523" s="1" t="n">
        <v>41617</v>
      </c>
    </row>
    <row r="2524" customFormat="false" ht="36.75" hidden="false" customHeight="true" outlineLevel="0" collapsed="false">
      <c r="A2524" s="10" t="n">
        <v>1</v>
      </c>
      <c r="B2524" s="11" t="n">
        <v>46225</v>
      </c>
      <c r="C2524" s="11" t="n">
        <v>46238</v>
      </c>
      <c r="D2524" s="10" t="n">
        <v>1671</v>
      </c>
      <c r="E2524" s="12" t="s">
        <v>385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1433691</v>
      </c>
      <c r="L2524" s="10" t="n">
        <v>581016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621.07</v>
      </c>
      <c r="W2524" s="13" t="n">
        <v>621.07</v>
      </c>
      <c r="X2524" s="12" t="s">
        <v>2232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MAMADEIRA FIONA 240M</v>
      </c>
      <c r="AC2524" s="1" t="n">
        <v>581016</v>
      </c>
    </row>
    <row r="2525" customFormat="false" ht="45.75" hidden="false" customHeight="true" outlineLevel="0" collapsed="false">
      <c r="A2525" s="10" t="n">
        <v>1</v>
      </c>
      <c r="B2525" s="11" t="n">
        <v>46225</v>
      </c>
      <c r="C2525" s="11" t="n">
        <v>46238</v>
      </c>
      <c r="D2525" s="10" t="n">
        <v>1672</v>
      </c>
      <c r="E2525" s="12" t="s">
        <v>171</v>
      </c>
      <c r="F2525" s="10" t="n">
        <v>24</v>
      </c>
      <c r="G2525" s="12" t="s">
        <v>57</v>
      </c>
      <c r="H2525" s="10" t="n">
        <v>2110405</v>
      </c>
      <c r="I2525" s="12" t="s">
        <v>106</v>
      </c>
      <c r="J2525" s="10" t="n">
        <v>1435975</v>
      </c>
      <c r="L2525" s="10" t="n">
        <v>1398219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62</v>
      </c>
      <c r="S2525" s="10" t="n">
        <v>1130101</v>
      </c>
      <c r="T2525" s="12" t="s">
        <v>63</v>
      </c>
      <c r="U2525" s="13" t="n">
        <v>2113.2</v>
      </c>
      <c r="W2525" s="13" t="n">
        <v>2113.2</v>
      </c>
      <c r="X2525" s="12" t="s">
        <v>2233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AGUAYARA GALAO 20L</v>
      </c>
      <c r="AC2525" s="1" t="n">
        <v>1398219</v>
      </c>
    </row>
    <row r="2526" customFormat="false" ht="36.75" hidden="false" customHeight="true" outlineLevel="0" collapsed="false">
      <c r="A2526" s="10" t="n">
        <v>1</v>
      </c>
      <c r="B2526" s="11" t="n">
        <v>46226</v>
      </c>
      <c r="C2526" s="11" t="n">
        <v>46238</v>
      </c>
      <c r="D2526" s="10" t="n">
        <v>1665</v>
      </c>
      <c r="E2526" s="12" t="s">
        <v>278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1439198</v>
      </c>
      <c r="L2526" s="10" t="n">
        <v>134892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194.4</v>
      </c>
      <c r="W2526" s="13" t="n">
        <v>194.4</v>
      </c>
      <c r="X2526" s="12" t="s">
        <v>2234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REQUEIJÃO CATUPIRY C</v>
      </c>
      <c r="AC2526" s="1" t="n">
        <v>134892</v>
      </c>
    </row>
    <row r="2527" customFormat="false" ht="54.75" hidden="false" customHeight="true" outlineLevel="0" collapsed="false">
      <c r="A2527" s="10" t="n">
        <v>1</v>
      </c>
      <c r="B2527" s="11" t="n">
        <v>46226</v>
      </c>
      <c r="C2527" s="11" t="n">
        <v>46238</v>
      </c>
      <c r="D2527" s="10" t="n">
        <v>1643</v>
      </c>
      <c r="E2527" s="12" t="s">
        <v>1206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1439214</v>
      </c>
      <c r="L2527" s="10" t="n">
        <v>10753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228</v>
      </c>
      <c r="W2527" s="13" t="n">
        <v>228</v>
      </c>
      <c r="X2527" s="12" t="s">
        <v>2235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COCADA CASMORENINH</v>
      </c>
      <c r="AC2527" s="1" t="n">
        <v>10753</v>
      </c>
    </row>
    <row r="2528" customFormat="false" ht="36.75" hidden="false" customHeight="true" outlineLevel="0" collapsed="false">
      <c r="A2528" s="10" t="n">
        <v>1</v>
      </c>
      <c r="B2528" s="11" t="n">
        <v>46226</v>
      </c>
      <c r="C2528" s="11" t="n">
        <v>46238</v>
      </c>
      <c r="D2528" s="10" t="n">
        <v>1402</v>
      </c>
      <c r="E2528" s="12" t="s">
        <v>716</v>
      </c>
      <c r="F2528" s="10" t="n">
        <v>24</v>
      </c>
      <c r="G2528" s="12" t="s">
        <v>57</v>
      </c>
      <c r="H2528" s="10" t="n">
        <v>2110101</v>
      </c>
      <c r="I2528" s="12" t="s">
        <v>58</v>
      </c>
      <c r="J2528" s="10" t="n">
        <v>1439539</v>
      </c>
      <c r="L2528" s="10" t="n">
        <v>3735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39</v>
      </c>
      <c r="S2528" s="10" t="n">
        <v>4210299</v>
      </c>
      <c r="T2528" s="12" t="s">
        <v>2236</v>
      </c>
      <c r="U2528" s="13" t="n">
        <v>2771.05</v>
      </c>
      <c r="W2528" s="13" t="n">
        <v>2771.05</v>
      </c>
      <c r="X2528" s="12" t="s">
        <v>2237</v>
      </c>
      <c r="Z2528" s="1" t="str">
        <f aca="false">IF($T2528="","",IFERROR(INDEX('Resumo Grupos'!$AC$3:$AC$200,MATCH($T2528,'Resumo Grupos'!$AB$3:$AB$200,0)),"n/d"))</f>
        <v>Despesa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45.75" hidden="false" customHeight="true" outlineLevel="0" collapsed="false">
      <c r="A2529" s="10" t="n">
        <v>1</v>
      </c>
      <c r="B2529" s="11" t="n">
        <v>46232</v>
      </c>
      <c r="C2529" s="11" t="n">
        <v>46238</v>
      </c>
      <c r="D2529" s="10" t="n">
        <v>1642</v>
      </c>
      <c r="E2529" s="12" t="s">
        <v>184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1469751</v>
      </c>
      <c r="L2529" s="10" t="n">
        <v>1033944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554.3</v>
      </c>
      <c r="W2529" s="13" t="n">
        <v>554.3</v>
      </c>
      <c r="X2529" s="12" t="s">
        <v>2238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PAO DE FORMA BROTHER</v>
      </c>
      <c r="AC2529" s="1" t="n">
        <v>1033944</v>
      </c>
    </row>
    <row r="2530" customFormat="false" ht="45.75" hidden="false" customHeight="true" outlineLevel="0" collapsed="false">
      <c r="A2530" s="10" t="n">
        <v>1</v>
      </c>
      <c r="B2530" s="11" t="n">
        <v>46232</v>
      </c>
      <c r="C2530" s="11" t="n">
        <v>46238</v>
      </c>
      <c r="D2530" s="10" t="n">
        <v>1286</v>
      </c>
      <c r="E2530" s="12" t="s">
        <v>359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1469776</v>
      </c>
      <c r="L2530" s="10" t="n">
        <v>10419</v>
      </c>
      <c r="M2530" s="12" t="s">
        <v>36</v>
      </c>
      <c r="N2530" s="12" t="s">
        <v>66</v>
      </c>
      <c r="P2530" s="10" t="n">
        <v>103</v>
      </c>
      <c r="Q2530" s="12" t="s">
        <v>61</v>
      </c>
      <c r="R2530" s="12" t="s">
        <v>62</v>
      </c>
      <c r="S2530" s="10" t="n">
        <v>1130101</v>
      </c>
      <c r="T2530" s="12" t="s">
        <v>63</v>
      </c>
      <c r="U2530" s="13" t="n">
        <v>864</v>
      </c>
      <c r="W2530" s="13" t="n">
        <v>864</v>
      </c>
      <c r="X2530" s="12" t="s">
        <v>2239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PAO FRANCES CONG 80G</v>
      </c>
      <c r="AC2530" s="1" t="n">
        <v>10419</v>
      </c>
    </row>
    <row r="2531" customFormat="false" ht="45.75" hidden="false" customHeight="true" outlineLevel="0" collapsed="false">
      <c r="A2531" s="10" t="n">
        <v>1</v>
      </c>
      <c r="B2531" s="11" t="n">
        <v>46233</v>
      </c>
      <c r="C2531" s="11" t="n">
        <v>46238</v>
      </c>
      <c r="D2531" s="10" t="n">
        <v>1899</v>
      </c>
      <c r="E2531" s="12" t="s">
        <v>97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1474627</v>
      </c>
      <c r="L2531" s="10" t="n">
        <v>738</v>
      </c>
      <c r="M2531" s="12" t="s">
        <v>36</v>
      </c>
      <c r="N2531" s="12" t="s">
        <v>66</v>
      </c>
      <c r="P2531" s="10" t="n">
        <v>103</v>
      </c>
      <c r="Q2531" s="12" t="s">
        <v>61</v>
      </c>
      <c r="R2531" s="12" t="s">
        <v>62</v>
      </c>
      <c r="S2531" s="10" t="n">
        <v>1130101</v>
      </c>
      <c r="T2531" s="12" t="s">
        <v>63</v>
      </c>
      <c r="U2531" s="13" t="n">
        <v>700</v>
      </c>
      <c r="W2531" s="13" t="n">
        <v>700</v>
      </c>
      <c r="X2531" s="12" t="s">
        <v>2240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PAO CASEIRO AMANT</v>
      </c>
      <c r="AC2531" s="1" t="n">
        <v>738</v>
      </c>
    </row>
    <row r="2532" customFormat="false" ht="45.75" hidden="false" customHeight="true" outlineLevel="0" collapsed="false">
      <c r="A2532" s="10" t="n">
        <v>1</v>
      </c>
      <c r="B2532" s="11" t="n">
        <v>46235</v>
      </c>
      <c r="C2532" s="11" t="n">
        <v>46238</v>
      </c>
      <c r="D2532" s="10" t="n">
        <v>642</v>
      </c>
      <c r="E2532" s="12" t="s">
        <v>186</v>
      </c>
      <c r="F2532" s="10" t="n">
        <v>24</v>
      </c>
      <c r="G2532" s="12" t="s">
        <v>57</v>
      </c>
      <c r="H2532" s="10" t="n">
        <v>2110405</v>
      </c>
      <c r="I2532" s="12" t="s">
        <v>106</v>
      </c>
      <c r="J2532" s="10" t="n">
        <v>1481714</v>
      </c>
      <c r="L2532" s="10" t="n">
        <v>568</v>
      </c>
      <c r="M2532" s="12" t="s">
        <v>36</v>
      </c>
      <c r="N2532" s="12" t="s">
        <v>66</v>
      </c>
      <c r="P2532" s="10" t="n">
        <v>103</v>
      </c>
      <c r="Q2532" s="12" t="s">
        <v>61</v>
      </c>
      <c r="R2532" s="12" t="s">
        <v>62</v>
      </c>
      <c r="S2532" s="10" t="n">
        <v>1130101</v>
      </c>
      <c r="T2532" s="12" t="s">
        <v>63</v>
      </c>
      <c r="U2532" s="13" t="n">
        <v>840</v>
      </c>
      <c r="W2532" s="13" t="n">
        <v>840</v>
      </c>
      <c r="X2532" s="12" t="s">
        <v>2241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BLOOM 600G</v>
      </c>
      <c r="AC2532" s="1" t="n">
        <v>568</v>
      </c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862</v>
      </c>
      <c r="E2533" s="12" t="s">
        <v>502</v>
      </c>
      <c r="F2533" s="10" t="n">
        <v>24</v>
      </c>
      <c r="G2533" s="12" t="s">
        <v>57</v>
      </c>
      <c r="H2533" s="10" t="n">
        <v>2110405</v>
      </c>
      <c r="I2533" s="12" t="s">
        <v>106</v>
      </c>
      <c r="J2533" s="10" t="n">
        <v>1498819</v>
      </c>
      <c r="L2533" s="10" t="n">
        <v>614572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39</v>
      </c>
      <c r="S2533" s="10" t="n">
        <v>4210233</v>
      </c>
      <c r="T2533" s="12" t="s">
        <v>313</v>
      </c>
      <c r="U2533" s="13" t="n">
        <v>270.9</v>
      </c>
      <c r="W2533" s="13" t="n">
        <v>270.9</v>
      </c>
      <c r="X2533" s="12" t="s">
        <v>2242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16</v>
      </c>
      <c r="E2534" s="12" t="s">
        <v>111</v>
      </c>
      <c r="F2534" s="10" t="n">
        <v>24</v>
      </c>
      <c r="G2534" s="12" t="s">
        <v>57</v>
      </c>
      <c r="H2534" s="10" t="n">
        <v>2110405</v>
      </c>
      <c r="I2534" s="12" t="s">
        <v>106</v>
      </c>
      <c r="J2534" s="10" t="n">
        <v>1498827</v>
      </c>
      <c r="L2534" s="10" t="n">
        <v>614573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262.5</v>
      </c>
      <c r="W2534" s="13" t="n">
        <v>262.5</v>
      </c>
      <c r="X2534" s="12" t="s">
        <v>2243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33</v>
      </c>
      <c r="E2535" s="12" t="s">
        <v>93</v>
      </c>
      <c r="F2535" s="10" t="n">
        <v>13</v>
      </c>
      <c r="G2535" s="12" t="s">
        <v>119</v>
      </c>
      <c r="H2535" s="10" t="n">
        <v>2110101</v>
      </c>
      <c r="I2535" s="12" t="s">
        <v>58</v>
      </c>
      <c r="J2535" s="10" t="n">
        <v>1499090</v>
      </c>
      <c r="L2535" s="10" t="n">
        <v>5427</v>
      </c>
      <c r="M2535" s="12" t="s">
        <v>36</v>
      </c>
      <c r="N2535" s="12" t="s">
        <v>60</v>
      </c>
      <c r="P2535" s="10" t="n">
        <v>104</v>
      </c>
      <c r="Q2535" s="12" t="s">
        <v>38</v>
      </c>
      <c r="R2535" s="12" t="s">
        <v>62</v>
      </c>
      <c r="S2535" s="10" t="n">
        <v>1130101</v>
      </c>
      <c r="T2535" s="12" t="s">
        <v>63</v>
      </c>
      <c r="U2535" s="13" t="n">
        <v>200</v>
      </c>
      <c r="W2535" s="13" t="n">
        <v>200</v>
      </c>
      <c r="X2535" s="12" t="s">
        <v>2244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1961</v>
      </c>
      <c r="E2536" s="12" t="s">
        <v>1148</v>
      </c>
      <c r="F2536" s="10" t="n">
        <v>34</v>
      </c>
      <c r="G2536" s="12" t="s">
        <v>94</v>
      </c>
      <c r="H2536" s="10" t="n">
        <v>2110405</v>
      </c>
      <c r="I2536" s="12" t="s">
        <v>106</v>
      </c>
      <c r="J2536" s="10" t="n">
        <v>1500417</v>
      </c>
      <c r="L2536" s="10" t="n">
        <v>615017</v>
      </c>
      <c r="M2536" s="12" t="s">
        <v>36</v>
      </c>
      <c r="N2536" s="12" t="s">
        <v>66</v>
      </c>
      <c r="P2536" s="10" t="n">
        <v>101</v>
      </c>
      <c r="Q2536" s="12" t="s">
        <v>107</v>
      </c>
      <c r="R2536" s="12" t="s">
        <v>43</v>
      </c>
      <c r="S2536" s="10" t="n">
        <v>4210310</v>
      </c>
      <c r="T2536" s="12" t="s">
        <v>397</v>
      </c>
      <c r="U2536" s="13" t="n">
        <v>380</v>
      </c>
      <c r="W2536" s="13" t="n">
        <v>380</v>
      </c>
      <c r="X2536" s="12" t="s">
        <v>2245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514</v>
      </c>
      <c r="E2537" s="12" t="s">
        <v>731</v>
      </c>
      <c r="F2537" s="10" t="n">
        <v>34</v>
      </c>
      <c r="G2537" s="12" t="s">
        <v>94</v>
      </c>
      <c r="H2537" s="10" t="n">
        <v>2110405</v>
      </c>
      <c r="I2537" s="12" t="s">
        <v>106</v>
      </c>
      <c r="J2537" s="10" t="n">
        <v>1500532</v>
      </c>
      <c r="L2537" s="10" t="n">
        <v>615044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50</v>
      </c>
      <c r="W2537" s="13" t="n">
        <v>50</v>
      </c>
      <c r="X2537" s="12" t="s">
        <v>2246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17</v>
      </c>
      <c r="E2538" s="12" t="s">
        <v>115</v>
      </c>
      <c r="F2538" s="10" t="n">
        <v>34</v>
      </c>
      <c r="G2538" s="12" t="s">
        <v>94</v>
      </c>
      <c r="H2538" s="10" t="n">
        <v>2110405</v>
      </c>
      <c r="I2538" s="12" t="s">
        <v>106</v>
      </c>
      <c r="J2538" s="10" t="n">
        <v>1500762</v>
      </c>
      <c r="L2538" s="10" t="n">
        <v>615096</v>
      </c>
      <c r="M2538" s="12" t="s">
        <v>36</v>
      </c>
      <c r="N2538" s="12" t="s">
        <v>66</v>
      </c>
      <c r="P2538" s="10" t="n">
        <v>101</v>
      </c>
      <c r="Q2538" s="12" t="s">
        <v>107</v>
      </c>
      <c r="R2538" s="12" t="s">
        <v>39</v>
      </c>
      <c r="S2538" s="10" t="n">
        <v>4210222</v>
      </c>
      <c r="T2538" s="12" t="s">
        <v>2247</v>
      </c>
      <c r="U2538" s="13" t="n">
        <v>514.36</v>
      </c>
      <c r="W2538" s="13" t="n">
        <v>514.36</v>
      </c>
      <c r="X2538" s="12" t="s">
        <v>2248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33</v>
      </c>
      <c r="E2539" s="12" t="s">
        <v>93</v>
      </c>
      <c r="F2539" s="10" t="n">
        <v>34</v>
      </c>
      <c r="G2539" s="12" t="s">
        <v>94</v>
      </c>
      <c r="H2539" s="10" t="n">
        <v>2110101</v>
      </c>
      <c r="I2539" s="12" t="s">
        <v>58</v>
      </c>
      <c r="J2539" s="10" t="n">
        <v>1500738</v>
      </c>
      <c r="L2539" s="10" t="n">
        <v>5432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2770</v>
      </c>
      <c r="W2539" s="13" t="n">
        <v>2770</v>
      </c>
      <c r="X2539" s="12" t="s">
        <v>2249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17</v>
      </c>
      <c r="E2540" s="12" t="s">
        <v>115</v>
      </c>
      <c r="F2540" s="10" t="n">
        <v>34</v>
      </c>
      <c r="G2540" s="12" t="s">
        <v>94</v>
      </c>
      <c r="H2540" s="10" t="n">
        <v>1110202</v>
      </c>
      <c r="I2540" s="12" t="s">
        <v>497</v>
      </c>
      <c r="J2540" s="10" t="n">
        <v>1500772</v>
      </c>
      <c r="L2540" s="10" t="n">
        <v>615100</v>
      </c>
      <c r="M2540" s="12" t="s">
        <v>36</v>
      </c>
      <c r="N2540" s="12" t="s">
        <v>66</v>
      </c>
      <c r="P2540" s="10" t="n">
        <v>101</v>
      </c>
      <c r="Q2540" s="12" t="s">
        <v>107</v>
      </c>
      <c r="R2540" s="12" t="s">
        <v>112</v>
      </c>
      <c r="S2540" s="10" t="n">
        <v>4220199</v>
      </c>
      <c r="T2540" s="12" t="s">
        <v>113</v>
      </c>
      <c r="U2540" s="13" t="n">
        <v>10000</v>
      </c>
      <c r="W2540" s="13" t="n">
        <v>10000</v>
      </c>
      <c r="X2540" s="12" t="s">
        <v>2250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33</v>
      </c>
      <c r="E2541" s="12" t="s">
        <v>93</v>
      </c>
      <c r="F2541" s="10" t="n">
        <v>34</v>
      </c>
      <c r="G2541" s="12" t="s">
        <v>94</v>
      </c>
      <c r="H2541" s="10" t="n">
        <v>2110101</v>
      </c>
      <c r="I2541" s="12" t="s">
        <v>58</v>
      </c>
      <c r="J2541" s="10" t="n">
        <v>1500873</v>
      </c>
      <c r="L2541" s="10" t="n">
        <v>5437</v>
      </c>
      <c r="M2541" s="12" t="s">
        <v>36</v>
      </c>
      <c r="N2541" s="12" t="s">
        <v>60</v>
      </c>
      <c r="P2541" s="10" t="n">
        <v>104</v>
      </c>
      <c r="Q2541" s="12" t="s">
        <v>38</v>
      </c>
      <c r="R2541" s="12" t="s">
        <v>62</v>
      </c>
      <c r="S2541" s="10" t="n">
        <v>1130101</v>
      </c>
      <c r="T2541" s="12" t="s">
        <v>63</v>
      </c>
      <c r="U2541" s="13" t="n">
        <v>710</v>
      </c>
      <c r="W2541" s="13" t="n">
        <v>710</v>
      </c>
      <c r="X2541" s="12" t="s">
        <v>2251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1639</v>
      </c>
      <c r="E2542" s="12" t="s">
        <v>1224</v>
      </c>
      <c r="F2542" s="10" t="n">
        <v>13</v>
      </c>
      <c r="G2542" s="12" t="s">
        <v>119</v>
      </c>
      <c r="H2542" s="10" t="n">
        <v>2110101</v>
      </c>
      <c r="I2542" s="12" t="s">
        <v>58</v>
      </c>
      <c r="J2542" s="10" t="n">
        <v>1508490</v>
      </c>
      <c r="L2542" s="10" t="n">
        <v>7322</v>
      </c>
      <c r="M2542" s="12" t="s">
        <v>36</v>
      </c>
      <c r="N2542" s="12" t="s">
        <v>60</v>
      </c>
      <c r="P2542" s="10" t="n">
        <v>104</v>
      </c>
      <c r="Q2542" s="12" t="s">
        <v>38</v>
      </c>
      <c r="R2542" s="12" t="s">
        <v>62</v>
      </c>
      <c r="S2542" s="10" t="n">
        <v>1130101</v>
      </c>
      <c r="T2542" s="12" t="s">
        <v>63</v>
      </c>
      <c r="U2542" s="13" t="n">
        <v>205</v>
      </c>
      <c r="W2542" s="13" t="n">
        <v>0</v>
      </c>
      <c r="X2542" s="12" t="s">
        <v>2252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BISCOITO AGUA E SAL PRINCESINHA 400G</v>
      </c>
      <c r="AC2542" s="1" t="n">
        <v>7322</v>
      </c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1509501</v>
      </c>
      <c r="L2543" s="10" t="n">
        <v>618408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32.17</v>
      </c>
      <c r="W2543" s="13" t="n">
        <v>32.17</v>
      </c>
      <c r="X2543" s="12" t="s">
        <v>2253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515</v>
      </c>
      <c r="E2544" s="12" t="s">
        <v>124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1509530</v>
      </c>
      <c r="L2544" s="10" t="n">
        <v>618414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126</v>
      </c>
      <c r="S2544" s="10" t="n">
        <v>4210505</v>
      </c>
      <c r="T2544" s="12" t="s">
        <v>201</v>
      </c>
      <c r="U2544" s="13" t="n">
        <v>584.66</v>
      </c>
      <c r="W2544" s="13" t="n">
        <v>584.66</v>
      </c>
      <c r="X2544" s="12" t="s">
        <v>2254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46238</v>
      </c>
      <c r="C2545" s="11" t="n">
        <v>46238</v>
      </c>
      <c r="D2545" s="10" t="n">
        <v>515</v>
      </c>
      <c r="E2545" s="12" t="s">
        <v>124</v>
      </c>
      <c r="F2545" s="10" t="n">
        <v>34</v>
      </c>
      <c r="G2545" s="12" t="s">
        <v>94</v>
      </c>
      <c r="H2545" s="10" t="n">
        <v>2110405</v>
      </c>
      <c r="I2545" s="12" t="s">
        <v>106</v>
      </c>
      <c r="J2545" s="10" t="n">
        <v>1509530</v>
      </c>
      <c r="L2545" s="10" t="n">
        <v>618414</v>
      </c>
      <c r="M2545" s="12" t="s">
        <v>59</v>
      </c>
      <c r="N2545" s="12" t="s">
        <v>66</v>
      </c>
      <c r="P2545" s="10" t="n">
        <v>102</v>
      </c>
      <c r="Q2545" s="12" t="s">
        <v>125</v>
      </c>
      <c r="R2545" s="12" t="s">
        <v>126</v>
      </c>
      <c r="S2545" s="10" t="n">
        <v>4210505</v>
      </c>
      <c r="T2545" s="12" t="s">
        <v>201</v>
      </c>
      <c r="U2545" s="13" t="n">
        <v>835.34</v>
      </c>
      <c r="W2545" s="13" t="n">
        <v>835.34</v>
      </c>
      <c r="X2545" s="12" t="s">
        <v>2255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0" t="n">
        <v>1</v>
      </c>
      <c r="B2546" s="11" t="n">
        <v>46238</v>
      </c>
      <c r="C2546" s="11" t="n">
        <v>46238</v>
      </c>
      <c r="D2546" s="10" t="n">
        <v>515</v>
      </c>
      <c r="E2546" s="12" t="s">
        <v>124</v>
      </c>
      <c r="F2546" s="10" t="n">
        <v>34</v>
      </c>
      <c r="G2546" s="12" t="s">
        <v>94</v>
      </c>
      <c r="H2546" s="10" t="n">
        <v>2110405</v>
      </c>
      <c r="I2546" s="12" t="s">
        <v>106</v>
      </c>
      <c r="J2546" s="10" t="n">
        <v>1509548</v>
      </c>
      <c r="L2546" s="10" t="n">
        <v>618425</v>
      </c>
      <c r="M2546" s="12" t="s">
        <v>36</v>
      </c>
      <c r="N2546" s="12" t="s">
        <v>66</v>
      </c>
      <c r="P2546" s="10" t="n">
        <v>102</v>
      </c>
      <c r="Q2546" s="12" t="s">
        <v>125</v>
      </c>
      <c r="R2546" s="12" t="s">
        <v>126</v>
      </c>
      <c r="S2546" s="10" t="n">
        <v>4210504</v>
      </c>
      <c r="T2546" s="12" t="s">
        <v>199</v>
      </c>
      <c r="U2546" s="13" t="n">
        <v>1774.03</v>
      </c>
      <c r="W2546" s="13" t="n">
        <v>1774.03</v>
      </c>
      <c r="X2546" s="12" t="s">
        <v>2256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45.75" hidden="false" customHeight="true" outlineLevel="0" collapsed="false">
      <c r="A2547" s="10" t="n">
        <v>1</v>
      </c>
      <c r="B2547" s="11" t="n">
        <v>46238</v>
      </c>
      <c r="C2547" s="11" t="n">
        <v>46238</v>
      </c>
      <c r="D2547" s="10" t="n">
        <v>16</v>
      </c>
      <c r="E2547" s="12" t="s">
        <v>111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1509655</v>
      </c>
      <c r="L2547" s="10" t="n">
        <v>618452</v>
      </c>
      <c r="M2547" s="12" t="s">
        <v>36</v>
      </c>
      <c r="N2547" s="12" t="s">
        <v>66</v>
      </c>
      <c r="P2547" s="10" t="n">
        <v>102</v>
      </c>
      <c r="Q2547" s="12" t="s">
        <v>125</v>
      </c>
      <c r="R2547" s="12" t="s">
        <v>112</v>
      </c>
      <c r="S2547" s="10" t="n">
        <v>4220199</v>
      </c>
      <c r="T2547" s="12" t="s">
        <v>113</v>
      </c>
      <c r="U2547" s="13" t="n">
        <v>4761</v>
      </c>
      <c r="W2547" s="13" t="n">
        <v>4761</v>
      </c>
      <c r="X2547" s="12" t="s">
        <v>2257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46239</v>
      </c>
      <c r="C2548" s="11" t="n">
        <v>46239</v>
      </c>
      <c r="D2548" s="10" t="n">
        <v>0</v>
      </c>
      <c r="E2548" s="12" t="s">
        <v>33</v>
      </c>
      <c r="F2548" s="10" t="n">
        <v>17</v>
      </c>
      <c r="G2548" s="12" t="s">
        <v>34</v>
      </c>
      <c r="H2548" s="10" t="n">
        <v>1110101</v>
      </c>
      <c r="I2548" s="12" t="s">
        <v>35</v>
      </c>
      <c r="J2548" s="10" t="n">
        <v>1509372</v>
      </c>
      <c r="L2548" s="10" t="n">
        <v>1509372</v>
      </c>
      <c r="M2548" s="12" t="s">
        <v>36</v>
      </c>
      <c r="N2548" s="12" t="s">
        <v>37</v>
      </c>
      <c r="P2548" s="10" t="n">
        <v>104</v>
      </c>
      <c r="Q2548" s="12" t="s">
        <v>38</v>
      </c>
      <c r="R2548" s="12" t="s">
        <v>149</v>
      </c>
      <c r="S2548" s="10" t="n">
        <v>1120601</v>
      </c>
      <c r="T2548" s="12" t="s">
        <v>150</v>
      </c>
      <c r="U2548" s="13" t="n">
        <v>350</v>
      </c>
      <c r="W2548" s="13" t="n">
        <v>350</v>
      </c>
      <c r="X2548" s="12" t="s">
        <v>2258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ACAI DE ANORI</v>
      </c>
      <c r="AC2548" s="1" t="n">
        <v>5444</v>
      </c>
    </row>
    <row r="2549" customFormat="false" ht="45.75" hidden="false" customHeight="true" outlineLevel="0" collapsed="false">
      <c r="A2549" s="10" t="n">
        <v>1</v>
      </c>
      <c r="B2549" s="11" t="n">
        <v>46142</v>
      </c>
      <c r="C2549" s="11" t="n">
        <v>46239</v>
      </c>
      <c r="D2549" s="10" t="n">
        <v>607</v>
      </c>
      <c r="E2549" s="12" t="s">
        <v>214</v>
      </c>
      <c r="F2549" s="10" t="n">
        <v>24</v>
      </c>
      <c r="G2549" s="12" t="s">
        <v>57</v>
      </c>
      <c r="H2549" s="10" t="n">
        <v>2110101</v>
      </c>
      <c r="I2549" s="12" t="s">
        <v>58</v>
      </c>
      <c r="J2549" s="10" t="n">
        <v>1028242</v>
      </c>
      <c r="L2549" s="10" t="n">
        <v>10262</v>
      </c>
      <c r="M2549" s="12" t="s">
        <v>215</v>
      </c>
      <c r="N2549" s="12" t="s">
        <v>60</v>
      </c>
      <c r="P2549" s="10" t="n">
        <v>103</v>
      </c>
      <c r="Q2549" s="12" t="s">
        <v>61</v>
      </c>
      <c r="R2549" s="12" t="s">
        <v>62</v>
      </c>
      <c r="S2549" s="10" t="n">
        <v>1130101</v>
      </c>
      <c r="T2549" s="12" t="s">
        <v>63</v>
      </c>
      <c r="U2549" s="13" t="n">
        <v>1488.3</v>
      </c>
      <c r="W2549" s="13" t="n">
        <v>0</v>
      </c>
      <c r="X2549" s="12" t="s">
        <v>2259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nao encontrado</v>
      </c>
      <c r="AC2549" s="1" t="n">
        <v>10262</v>
      </c>
    </row>
    <row r="2550" customFormat="false" ht="36.75" hidden="false" customHeight="true" outlineLevel="0" collapsed="false">
      <c r="A2550" s="10" t="n">
        <v>1</v>
      </c>
      <c r="B2550" s="11" t="n">
        <v>46147</v>
      </c>
      <c r="C2550" s="11" t="n">
        <v>46239</v>
      </c>
      <c r="D2550" s="10" t="n">
        <v>956</v>
      </c>
      <c r="E2550" s="12" t="s">
        <v>327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1053484</v>
      </c>
      <c r="L2550" s="10" t="n">
        <v>443312</v>
      </c>
      <c r="M2550" s="12" t="s">
        <v>153</v>
      </c>
      <c r="N2550" s="12" t="s">
        <v>66</v>
      </c>
      <c r="P2550" s="10" t="n">
        <v>101</v>
      </c>
      <c r="Q2550" s="12" t="s">
        <v>107</v>
      </c>
      <c r="R2550" s="12" t="s">
        <v>328</v>
      </c>
      <c r="S2550" s="10" t="n">
        <v>4210111</v>
      </c>
      <c r="T2550" s="12" t="s">
        <v>329</v>
      </c>
      <c r="U2550" s="13" t="n">
        <v>4300</v>
      </c>
      <c r="W2550" s="13" t="n">
        <v>0</v>
      </c>
      <c r="X2550" s="12" t="s">
        <v>330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46185</v>
      </c>
      <c r="C2551" s="11" t="n">
        <v>46239</v>
      </c>
      <c r="D2551" s="10" t="n">
        <v>1768</v>
      </c>
      <c r="E2551" s="12" t="s">
        <v>628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1240158</v>
      </c>
      <c r="L2551" s="10" t="n">
        <v>515079</v>
      </c>
      <c r="M2551" s="12" t="s">
        <v>59</v>
      </c>
      <c r="N2551" s="12" t="s">
        <v>66</v>
      </c>
      <c r="P2551" s="10" t="n">
        <v>102</v>
      </c>
      <c r="Q2551" s="12" t="s">
        <v>125</v>
      </c>
      <c r="R2551" s="12" t="s">
        <v>39</v>
      </c>
      <c r="S2551" s="10" t="n">
        <v>4210202</v>
      </c>
      <c r="T2551" s="12" t="s">
        <v>629</v>
      </c>
      <c r="U2551" s="13" t="n">
        <v>2431.5</v>
      </c>
      <c r="W2551" s="13" t="n">
        <v>0</v>
      </c>
      <c r="X2551" s="12" t="s">
        <v>630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46208</v>
      </c>
      <c r="C2552" s="11" t="n">
        <v>46239</v>
      </c>
      <c r="D2552" s="10" t="n">
        <v>17</v>
      </c>
      <c r="E2552" s="12" t="s">
        <v>115</v>
      </c>
      <c r="F2552" s="10" t="n">
        <v>24</v>
      </c>
      <c r="G2552" s="12" t="s">
        <v>57</v>
      </c>
      <c r="H2552" s="10" t="n">
        <v>2110405</v>
      </c>
      <c r="I2552" s="12" t="s">
        <v>106</v>
      </c>
      <c r="J2552" s="10" t="n">
        <v>1359969</v>
      </c>
      <c r="L2552" s="10" t="n">
        <v>561604</v>
      </c>
      <c r="M2552" s="12" t="s">
        <v>59</v>
      </c>
      <c r="N2552" s="12" t="s">
        <v>66</v>
      </c>
      <c r="P2552" s="10" t="n">
        <v>101</v>
      </c>
      <c r="Q2552" s="12" t="s">
        <v>107</v>
      </c>
      <c r="R2552" s="12" t="s">
        <v>112</v>
      </c>
      <c r="S2552" s="10" t="n">
        <v>4220199</v>
      </c>
      <c r="T2552" s="12" t="s">
        <v>113</v>
      </c>
      <c r="U2552" s="13" t="n">
        <v>631.05</v>
      </c>
      <c r="W2552" s="13" t="n">
        <v>0</v>
      </c>
      <c r="X2552" s="12" t="s">
        <v>1299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46209</v>
      </c>
      <c r="C2553" s="11" t="n">
        <v>46239</v>
      </c>
      <c r="D2553" s="10" t="n">
        <v>714</v>
      </c>
      <c r="E2553" s="12" t="s">
        <v>370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1207135</v>
      </c>
      <c r="L2553" s="10" t="n">
        <v>502146</v>
      </c>
      <c r="M2553" s="12" t="s">
        <v>153</v>
      </c>
      <c r="N2553" s="12" t="s">
        <v>66</v>
      </c>
      <c r="P2553" s="10" t="n">
        <v>102</v>
      </c>
      <c r="Q2553" s="12" t="s">
        <v>125</v>
      </c>
      <c r="R2553" s="12" t="s">
        <v>328</v>
      </c>
      <c r="S2553" s="10" t="n">
        <v>4210111</v>
      </c>
      <c r="T2553" s="12" t="s">
        <v>329</v>
      </c>
      <c r="U2553" s="13" t="n">
        <v>3000</v>
      </c>
      <c r="W2553" s="13" t="n">
        <v>0</v>
      </c>
      <c r="X2553" s="12" t="s">
        <v>371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46209</v>
      </c>
      <c r="C2554" s="11" t="n">
        <v>46239</v>
      </c>
      <c r="D2554" s="10" t="n">
        <v>16</v>
      </c>
      <c r="E2554" s="12" t="s">
        <v>111</v>
      </c>
      <c r="F2554" s="10" t="n">
        <v>34</v>
      </c>
      <c r="G2554" s="12" t="s">
        <v>94</v>
      </c>
      <c r="H2554" s="10" t="n">
        <v>2110405</v>
      </c>
      <c r="I2554" s="12" t="s">
        <v>106</v>
      </c>
      <c r="J2554" s="10" t="n">
        <v>1207139</v>
      </c>
      <c r="L2554" s="10" t="n">
        <v>502148</v>
      </c>
      <c r="M2554" s="12" t="s">
        <v>153</v>
      </c>
      <c r="N2554" s="12" t="s">
        <v>66</v>
      </c>
      <c r="P2554" s="10" t="n">
        <v>102</v>
      </c>
      <c r="Q2554" s="12" t="s">
        <v>125</v>
      </c>
      <c r="R2554" s="12" t="s">
        <v>112</v>
      </c>
      <c r="S2554" s="10" t="n">
        <v>4220199</v>
      </c>
      <c r="T2554" s="12" t="s">
        <v>113</v>
      </c>
      <c r="U2554" s="13" t="n">
        <v>350</v>
      </c>
      <c r="W2554" s="13" t="n">
        <v>0</v>
      </c>
      <c r="X2554" s="12" t="s">
        <v>373</v>
      </c>
      <c r="Z2554" s="1" t="str">
        <f aca="false">IF($T2554="","",IFERROR(INDEX('Resumo Grupos'!$AC$3:$AC$200,MATCH($T2554,'Resumo Grupos'!$AB$3:$AB$200,0)),"n/d"))</f>
        <v>Pagamentos outros não operacionais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46212</v>
      </c>
      <c r="C2555" s="11" t="n">
        <v>46239</v>
      </c>
      <c r="D2555" s="10" t="n">
        <v>911</v>
      </c>
      <c r="E2555" s="12" t="s">
        <v>223</v>
      </c>
      <c r="F2555" s="10" t="n">
        <v>24</v>
      </c>
      <c r="G2555" s="12" t="s">
        <v>57</v>
      </c>
      <c r="H2555" s="10" t="n">
        <v>2110101</v>
      </c>
      <c r="I2555" s="12" t="s">
        <v>58</v>
      </c>
      <c r="J2555" s="10" t="n">
        <v>1374163</v>
      </c>
      <c r="L2555" s="10" t="n">
        <v>53383</v>
      </c>
      <c r="M2555" s="12" t="s">
        <v>36</v>
      </c>
      <c r="N2555" s="12" t="s">
        <v>60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990.72</v>
      </c>
      <c r="W2555" s="13" t="n">
        <v>0</v>
      </c>
      <c r="X2555" s="12" t="s">
        <v>2260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SUCO TAMPICO 1L</v>
      </c>
      <c r="AC2555" s="1" t="n">
        <v>53383</v>
      </c>
    </row>
    <row r="2556" customFormat="false" ht="54.75" hidden="false" customHeight="true" outlineLevel="0" collapsed="false">
      <c r="A2556" s="10" t="n">
        <v>1</v>
      </c>
      <c r="B2556" s="11" t="n">
        <v>46230</v>
      </c>
      <c r="C2556" s="11" t="n">
        <v>46239</v>
      </c>
      <c r="D2556" s="10" t="n">
        <v>218</v>
      </c>
      <c r="E2556" s="12" t="s">
        <v>2035</v>
      </c>
      <c r="F2556" s="10" t="n">
        <v>34</v>
      </c>
      <c r="G2556" s="12" t="s">
        <v>94</v>
      </c>
      <c r="H2556" s="10" t="n">
        <v>2110405</v>
      </c>
      <c r="I2556" s="12" t="s">
        <v>106</v>
      </c>
      <c r="J2556" s="10" t="n">
        <v>1459638</v>
      </c>
      <c r="L2556" s="10" t="n">
        <v>600419</v>
      </c>
      <c r="M2556" s="12" t="s">
        <v>36</v>
      </c>
      <c r="N2556" s="12" t="s">
        <v>66</v>
      </c>
      <c r="P2556" s="10" t="n">
        <v>101</v>
      </c>
      <c r="Q2556" s="12" t="s">
        <v>107</v>
      </c>
      <c r="R2556" s="12" t="s">
        <v>43</v>
      </c>
      <c r="S2556" s="10" t="n">
        <v>4210301</v>
      </c>
      <c r="T2556" s="12" t="s">
        <v>333</v>
      </c>
      <c r="U2556" s="13" t="n">
        <v>4070.48</v>
      </c>
      <c r="W2556" s="13" t="n">
        <v>0</v>
      </c>
      <c r="X2556" s="12" t="s">
        <v>2261</v>
      </c>
      <c r="Z2556" s="1" t="str">
        <f aca="false">IF($T2556="","",IFERROR(INDEX('Resumo Grupos'!$AC$3:$AC$200,MATCH($T2556,'Resumo Grupos'!$AB$3:$AB$200,0)),"n/d"))</f>
        <v>Salários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54.75" hidden="false" customHeight="true" outlineLevel="0" collapsed="false">
      <c r="A2557" s="10" t="n">
        <v>1</v>
      </c>
      <c r="B2557" s="11" t="n">
        <v>46218</v>
      </c>
      <c r="C2557" s="11" t="n">
        <v>46239</v>
      </c>
      <c r="D2557" s="10" t="n">
        <v>1699</v>
      </c>
      <c r="E2557" s="12" t="s">
        <v>428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1401907</v>
      </c>
      <c r="L2557" s="10" t="n">
        <v>307805</v>
      </c>
      <c r="M2557" s="12" t="s">
        <v>153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732.46</v>
      </c>
      <c r="W2557" s="13" t="n">
        <v>0</v>
      </c>
      <c r="X2557" s="12" t="s">
        <v>2262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SUCO JANDAIA GOIABA 500ML</v>
      </c>
      <c r="AC2557" s="1" t="n">
        <v>307805</v>
      </c>
    </row>
    <row r="2558" customFormat="false" ht="36.75" hidden="false" customHeight="true" outlineLevel="0" collapsed="false">
      <c r="A2558" s="10" t="n">
        <v>1</v>
      </c>
      <c r="B2558" s="11" t="n">
        <v>46218</v>
      </c>
      <c r="C2558" s="11" t="n">
        <v>46239</v>
      </c>
      <c r="D2558" s="10" t="n">
        <v>957</v>
      </c>
      <c r="E2558" s="12" t="s">
        <v>157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1402587</v>
      </c>
      <c r="L2558" s="10" t="n">
        <v>21048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1475.42</v>
      </c>
      <c r="W2558" s="13" t="n">
        <v>0</v>
      </c>
      <c r="X2558" s="12" t="s">
        <v>2263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RAÇÃO CHAMP CÃO FILHOTE 900G</v>
      </c>
      <c r="AC2558" s="1" t="n">
        <v>21048</v>
      </c>
    </row>
    <row r="2559" customFormat="false" ht="36.75" hidden="false" customHeight="true" outlineLevel="0" collapsed="false">
      <c r="A2559" s="10" t="n">
        <v>1</v>
      </c>
      <c r="B2559" s="11" t="n">
        <v>46219</v>
      </c>
      <c r="C2559" s="11" t="n">
        <v>46239</v>
      </c>
      <c r="D2559" s="10" t="n">
        <v>1605</v>
      </c>
      <c r="E2559" s="12" t="s">
        <v>2264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1405688</v>
      </c>
      <c r="L2559" s="10" t="n">
        <v>218815</v>
      </c>
      <c r="M2559" s="12" t="s">
        <v>36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527.04</v>
      </c>
      <c r="W2559" s="13" t="n">
        <v>0</v>
      </c>
      <c r="X2559" s="12" t="s">
        <v>2265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ACHOC ITALAKIN 200ML</v>
      </c>
      <c r="AC2559" s="1" t="n">
        <v>218815</v>
      </c>
    </row>
    <row r="2560" customFormat="false" ht="54.75" hidden="false" customHeight="true" outlineLevel="0" collapsed="false">
      <c r="A2560" s="10" t="n">
        <v>1</v>
      </c>
      <c r="B2560" s="11" t="n">
        <v>46219</v>
      </c>
      <c r="C2560" s="11" t="n">
        <v>46239</v>
      </c>
      <c r="D2560" s="10" t="n">
        <v>1612</v>
      </c>
      <c r="E2560" s="12" t="s">
        <v>225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1406414</v>
      </c>
      <c r="L2560" s="10" t="n">
        <v>2301161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1828.54</v>
      </c>
      <c r="W2560" s="13" t="n">
        <v>0</v>
      </c>
      <c r="X2560" s="12" t="s">
        <v>2266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KIBON CREMOSÍSSIMO NAPOL 1,5L</v>
      </c>
      <c r="AC2560" s="1" t="n">
        <v>2301161</v>
      </c>
    </row>
    <row r="2561" customFormat="false" ht="45.75" hidden="false" customHeight="true" outlineLevel="0" collapsed="false">
      <c r="A2561" s="10" t="n">
        <v>1</v>
      </c>
      <c r="B2561" s="11" t="n">
        <v>46219</v>
      </c>
      <c r="C2561" s="11" t="n">
        <v>46239</v>
      </c>
      <c r="D2561" s="10" t="n">
        <v>1601</v>
      </c>
      <c r="E2561" s="12" t="s">
        <v>227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1407173</v>
      </c>
      <c r="L2561" s="10" t="n">
        <v>854259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546.17</v>
      </c>
      <c r="W2561" s="13" t="n">
        <v>0</v>
      </c>
      <c r="X2561" s="12" t="s">
        <v>2267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SARD ROBIN CRUS 125G</v>
      </c>
      <c r="AC2561" s="1" t="n">
        <v>854259</v>
      </c>
    </row>
    <row r="2562" customFormat="false" ht="63.75" hidden="false" customHeight="true" outlineLevel="0" collapsed="false">
      <c r="A2562" s="10" t="n">
        <v>1</v>
      </c>
      <c r="B2562" s="11" t="n">
        <v>46220</v>
      </c>
      <c r="C2562" s="11" t="n">
        <v>46239</v>
      </c>
      <c r="D2562" s="10" t="n">
        <v>1613</v>
      </c>
      <c r="E2562" s="12" t="s">
        <v>240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1411781</v>
      </c>
      <c r="L2562" s="10" t="n">
        <v>1608648</v>
      </c>
      <c r="M2562" s="12" t="s">
        <v>59</v>
      </c>
      <c r="N2562" s="12" t="s">
        <v>66</v>
      </c>
      <c r="P2562" s="10" t="n">
        <v>103</v>
      </c>
      <c r="Q2562" s="12" t="s">
        <v>61</v>
      </c>
      <c r="R2562" s="12" t="s">
        <v>62</v>
      </c>
      <c r="S2562" s="10" t="n">
        <v>1130101</v>
      </c>
      <c r="T2562" s="12" t="s">
        <v>63</v>
      </c>
      <c r="U2562" s="13" t="n">
        <v>4171.51</v>
      </c>
      <c r="W2562" s="13" t="n">
        <v>0</v>
      </c>
      <c r="X2562" s="12" t="s">
        <v>2268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FILE PEITOA GRANEL</v>
      </c>
      <c r="AC2562" s="1" t="n">
        <v>1608648</v>
      </c>
    </row>
    <row r="2563" customFormat="false" ht="36.75" hidden="false" customHeight="true" outlineLevel="0" collapsed="false">
      <c r="A2563" s="10" t="n">
        <v>1</v>
      </c>
      <c r="B2563" s="11" t="n">
        <v>46223</v>
      </c>
      <c r="C2563" s="11" t="n">
        <v>46239</v>
      </c>
      <c r="D2563" s="10" t="n">
        <v>1637</v>
      </c>
      <c r="E2563" s="12" t="s">
        <v>68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1424302</v>
      </c>
      <c r="L2563" s="10" t="n">
        <v>1906316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832.4</v>
      </c>
      <c r="W2563" s="13" t="n">
        <v>0</v>
      </c>
      <c r="X2563" s="12" t="s">
        <v>2269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CREM LEIT MOCOCA200G</v>
      </c>
      <c r="AC2563" s="1" t="n">
        <v>1906316</v>
      </c>
    </row>
    <row r="2564" customFormat="false" ht="36.75" hidden="false" customHeight="true" outlineLevel="0" collapsed="false">
      <c r="A2564" s="10" t="n">
        <v>1</v>
      </c>
      <c r="B2564" s="11" t="n">
        <v>46225</v>
      </c>
      <c r="C2564" s="11" t="n">
        <v>46239</v>
      </c>
      <c r="D2564" s="10" t="n">
        <v>1659</v>
      </c>
      <c r="E2564" s="12" t="s">
        <v>78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1435386</v>
      </c>
      <c r="L2564" s="10" t="n">
        <v>886068</v>
      </c>
      <c r="M2564" s="12" t="s">
        <v>36</v>
      </c>
      <c r="N2564" s="12" t="s">
        <v>66</v>
      </c>
      <c r="P2564" s="10" t="n">
        <v>103</v>
      </c>
      <c r="Q2564" s="12" t="s">
        <v>61</v>
      </c>
      <c r="R2564" s="12" t="s">
        <v>62</v>
      </c>
      <c r="S2564" s="10" t="n">
        <v>1130101</v>
      </c>
      <c r="T2564" s="12" t="s">
        <v>63</v>
      </c>
      <c r="U2564" s="13" t="n">
        <v>1420.57</v>
      </c>
      <c r="W2564" s="13" t="n">
        <v>0</v>
      </c>
      <c r="X2564" s="12" t="s">
        <v>2270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SAB BARRA ECON 500G</v>
      </c>
      <c r="AC2564" s="1" t="n">
        <v>886068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1671</v>
      </c>
      <c r="E2565" s="12" t="s">
        <v>385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1439103</v>
      </c>
      <c r="L2565" s="10" t="n">
        <v>592343</v>
      </c>
      <c r="M2565" s="12" t="s">
        <v>36</v>
      </c>
      <c r="N2565" s="12" t="s">
        <v>66</v>
      </c>
      <c r="P2565" s="10" t="n">
        <v>104</v>
      </c>
      <c r="Q2565" s="12" t="s">
        <v>38</v>
      </c>
      <c r="R2565" s="12" t="s">
        <v>62</v>
      </c>
      <c r="S2565" s="10" t="n">
        <v>1130101</v>
      </c>
      <c r="T2565" s="12" t="s">
        <v>63</v>
      </c>
      <c r="U2565" s="13" t="n">
        <v>1471.39</v>
      </c>
      <c r="W2565" s="13" t="n">
        <v>0</v>
      </c>
      <c r="X2565" s="12" t="s">
        <v>2271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SABONETE PROTEX CREAM 85G</v>
      </c>
      <c r="AC2565" s="1" t="n">
        <v>581288</v>
      </c>
    </row>
    <row r="2566" customFormat="false" ht="45.75" hidden="false" customHeight="true" outlineLevel="0" collapsed="false">
      <c r="A2566" s="10" t="n">
        <v>1</v>
      </c>
      <c r="B2566" s="11" t="n">
        <v>46226</v>
      </c>
      <c r="C2566" s="11" t="n">
        <v>46239</v>
      </c>
      <c r="D2566" s="10" t="n">
        <v>1749</v>
      </c>
      <c r="E2566" s="12" t="s">
        <v>800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1439282</v>
      </c>
      <c r="L2566" s="10" t="n">
        <v>2785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2195.6</v>
      </c>
      <c r="W2566" s="13" t="n">
        <v>0</v>
      </c>
      <c r="X2566" s="12" t="s">
        <v>2272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46226</v>
      </c>
      <c r="C2567" s="11" t="n">
        <v>46239</v>
      </c>
      <c r="D2567" s="10" t="n">
        <v>1608</v>
      </c>
      <c r="E2567" s="12" t="s">
        <v>75</v>
      </c>
      <c r="F2567" s="10" t="n">
        <v>24</v>
      </c>
      <c r="G2567" s="12" t="s">
        <v>57</v>
      </c>
      <c r="H2567" s="10" t="n">
        <v>2110405</v>
      </c>
      <c r="I2567" s="12" t="s">
        <v>106</v>
      </c>
      <c r="J2567" s="10" t="n">
        <v>1439448</v>
      </c>
      <c r="L2567" s="10" t="n">
        <v>592413</v>
      </c>
      <c r="M2567" s="12" t="s">
        <v>36</v>
      </c>
      <c r="N2567" s="12" t="s">
        <v>66</v>
      </c>
      <c r="P2567" s="10" t="n">
        <v>104</v>
      </c>
      <c r="Q2567" s="12" t="s">
        <v>38</v>
      </c>
      <c r="R2567" s="12" t="s">
        <v>62</v>
      </c>
      <c r="S2567" s="10" t="n">
        <v>1130101</v>
      </c>
      <c r="T2567" s="12" t="s">
        <v>63</v>
      </c>
      <c r="U2567" s="13" t="n">
        <v>1790.09</v>
      </c>
      <c r="W2567" s="13" t="n">
        <v>0</v>
      </c>
      <c r="X2567" s="12" t="s">
        <v>2273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GALINHA</v>
      </c>
      <c r="AC2567" s="1" t="n">
        <v>1696462</v>
      </c>
    </row>
    <row r="2568" customFormat="false" ht="45.75" hidden="false" customHeight="true" outlineLevel="0" collapsed="false">
      <c r="A2568" s="10" t="n">
        <v>1</v>
      </c>
      <c r="B2568" s="11" t="n">
        <v>46226</v>
      </c>
      <c r="C2568" s="11" t="n">
        <v>46239</v>
      </c>
      <c r="D2568" s="10" t="n">
        <v>1745</v>
      </c>
      <c r="E2568" s="12" t="s">
        <v>284</v>
      </c>
      <c r="F2568" s="10" t="n">
        <v>24</v>
      </c>
      <c r="G2568" s="12" t="s">
        <v>57</v>
      </c>
      <c r="H2568" s="10" t="n">
        <v>2110405</v>
      </c>
      <c r="I2568" s="12" t="s">
        <v>106</v>
      </c>
      <c r="J2568" s="10" t="n">
        <v>1440158</v>
      </c>
      <c r="L2568" s="10" t="n">
        <v>353326</v>
      </c>
      <c r="M2568" s="12" t="s">
        <v>36</v>
      </c>
      <c r="N2568" s="12" t="s">
        <v>66</v>
      </c>
      <c r="P2568" s="10" t="n">
        <v>103</v>
      </c>
      <c r="Q2568" s="12" t="s">
        <v>61</v>
      </c>
      <c r="R2568" s="12" t="s">
        <v>62</v>
      </c>
      <c r="S2568" s="10" t="n">
        <v>1130101</v>
      </c>
      <c r="T2568" s="12" t="s">
        <v>63</v>
      </c>
      <c r="U2568" s="13" t="n">
        <v>2063.42</v>
      </c>
      <c r="W2568" s="13" t="n">
        <v>0</v>
      </c>
      <c r="X2568" s="12" t="s">
        <v>2274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46227</v>
      </c>
      <c r="C2569" s="11" t="n">
        <v>46239</v>
      </c>
      <c r="D2569" s="10" t="n">
        <v>1613</v>
      </c>
      <c r="E2569" s="12" t="s">
        <v>240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1443677</v>
      </c>
      <c r="L2569" s="10" t="n">
        <v>1611343</v>
      </c>
      <c r="M2569" s="12" t="s">
        <v>36</v>
      </c>
      <c r="N2569" s="12" t="s">
        <v>66</v>
      </c>
      <c r="P2569" s="10" t="n">
        <v>103</v>
      </c>
      <c r="Q2569" s="12" t="s">
        <v>61</v>
      </c>
      <c r="R2569" s="12" t="s">
        <v>62</v>
      </c>
      <c r="S2569" s="10" t="n">
        <v>1130101</v>
      </c>
      <c r="T2569" s="12" t="s">
        <v>63</v>
      </c>
      <c r="U2569" s="13" t="n">
        <v>447.25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NUGGETS DE FRANGO SA</v>
      </c>
      <c r="AC2569" s="1" t="n">
        <v>1611343</v>
      </c>
    </row>
    <row r="2570" customFormat="false" ht="54.75" hidden="false" customHeight="true" outlineLevel="0" collapsed="false">
      <c r="A2570" s="10" t="n">
        <v>1</v>
      </c>
      <c r="B2570" s="11" t="n">
        <v>46228</v>
      </c>
      <c r="C2570" s="11" t="n">
        <v>46239</v>
      </c>
      <c r="D2570" s="10" t="n">
        <v>1061</v>
      </c>
      <c r="E2570" s="12" t="s">
        <v>331</v>
      </c>
      <c r="F2570" s="10" t="n">
        <v>34</v>
      </c>
      <c r="G2570" s="12" t="s">
        <v>94</v>
      </c>
      <c r="H2570" s="10" t="n">
        <v>2110405</v>
      </c>
      <c r="I2570" s="12" t="s">
        <v>106</v>
      </c>
      <c r="J2570" s="10" t="n">
        <v>1448839</v>
      </c>
      <c r="L2570" s="10" t="n">
        <v>596058</v>
      </c>
      <c r="M2570" s="12" t="s">
        <v>36</v>
      </c>
      <c r="N2570" s="12" t="s">
        <v>66</v>
      </c>
      <c r="P2570" s="10" t="n">
        <v>101</v>
      </c>
      <c r="Q2570" s="12" t="s">
        <v>107</v>
      </c>
      <c r="R2570" s="12" t="s">
        <v>112</v>
      </c>
      <c r="S2570" s="10" t="n">
        <v>4220199</v>
      </c>
      <c r="T2570" s="12" t="s">
        <v>113</v>
      </c>
      <c r="U2570" s="13" t="n">
        <v>1500</v>
      </c>
      <c r="W2570" s="13" t="n">
        <v>0</v>
      </c>
      <c r="X2570" s="12" t="s">
        <v>332</v>
      </c>
      <c r="Z2570" s="1" t="str">
        <f aca="false">IF($T2570="","",IFERROR(INDEX('Resumo Grupos'!$AC$3:$AC$200,MATCH($T2570,'Resumo Grupos'!$AB$3:$AB$200,0)),"n/d"))</f>
        <v>Pagamentos outros não operacionais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46228</v>
      </c>
      <c r="C2571" s="11" t="n">
        <v>46239</v>
      </c>
      <c r="D2571" s="10" t="n">
        <v>16</v>
      </c>
      <c r="E2571" s="12" t="s">
        <v>111</v>
      </c>
      <c r="F2571" s="10" t="n">
        <v>34</v>
      </c>
      <c r="G2571" s="12" t="s">
        <v>94</v>
      </c>
      <c r="H2571" s="10" t="n">
        <v>2110405</v>
      </c>
      <c r="I2571" s="12" t="s">
        <v>106</v>
      </c>
      <c r="J2571" s="10" t="n">
        <v>1448856</v>
      </c>
      <c r="L2571" s="10" t="n">
        <v>596062</v>
      </c>
      <c r="M2571" s="12" t="s">
        <v>36</v>
      </c>
      <c r="N2571" s="12" t="s">
        <v>66</v>
      </c>
      <c r="P2571" s="10" t="n">
        <v>101</v>
      </c>
      <c r="Q2571" s="12" t="s">
        <v>107</v>
      </c>
      <c r="R2571" s="12" t="s">
        <v>43</v>
      </c>
      <c r="S2571" s="10" t="n">
        <v>4210301</v>
      </c>
      <c r="T2571" s="12" t="s">
        <v>333</v>
      </c>
      <c r="U2571" s="13" t="n">
        <v>500</v>
      </c>
      <c r="W2571" s="13" t="n">
        <v>0</v>
      </c>
      <c r="X2571" s="12" t="s">
        <v>2276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1778</v>
      </c>
      <c r="E2572" s="12" t="s">
        <v>304</v>
      </c>
      <c r="F2572" s="10" t="n">
        <v>24</v>
      </c>
      <c r="G2572" s="12" t="s">
        <v>57</v>
      </c>
      <c r="H2572" s="10" t="n">
        <v>2110405</v>
      </c>
      <c r="I2572" s="12" t="s">
        <v>106</v>
      </c>
      <c r="J2572" s="10" t="n">
        <v>1469191</v>
      </c>
      <c r="L2572" s="10" t="n">
        <v>124472855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39</v>
      </c>
      <c r="S2572" s="10" t="n">
        <v>4210207</v>
      </c>
      <c r="T2572" s="12" t="s">
        <v>305</v>
      </c>
      <c r="U2572" s="13" t="n">
        <v>196.58</v>
      </c>
      <c r="W2572" s="13" t="n">
        <v>0</v>
      </c>
      <c r="X2572" s="12" t="s">
        <v>2277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46232</v>
      </c>
      <c r="C2573" s="11" t="n">
        <v>46239</v>
      </c>
      <c r="D2573" s="10" t="n">
        <v>33</v>
      </c>
      <c r="E2573" s="12" t="s">
        <v>93</v>
      </c>
      <c r="F2573" s="10" t="n">
        <v>24</v>
      </c>
      <c r="G2573" s="12" t="s">
        <v>57</v>
      </c>
      <c r="H2573" s="10" t="n">
        <v>2110101</v>
      </c>
      <c r="I2573" s="12" t="s">
        <v>58</v>
      </c>
      <c r="J2573" s="10" t="n">
        <v>1469574</v>
      </c>
      <c r="L2573" s="10" t="n">
        <v>5387</v>
      </c>
      <c r="M2573" s="12" t="s">
        <v>36</v>
      </c>
      <c r="N2573" s="12" t="s">
        <v>60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280</v>
      </c>
      <c r="W2573" s="13" t="n">
        <v>0</v>
      </c>
      <c r="X2573" s="12" t="s">
        <v>2278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54.75" hidden="false" customHeight="true" outlineLevel="0" collapsed="false">
      <c r="A2574" s="10" t="n">
        <v>1</v>
      </c>
      <c r="B2574" s="11" t="n">
        <v>46232</v>
      </c>
      <c r="C2574" s="11" t="n">
        <v>46239</v>
      </c>
      <c r="D2574" s="10" t="n">
        <v>754</v>
      </c>
      <c r="E2574" s="12" t="s">
        <v>182</v>
      </c>
      <c r="F2574" s="10" t="n">
        <v>24</v>
      </c>
      <c r="G2574" s="12" t="s">
        <v>57</v>
      </c>
      <c r="H2574" s="10" t="n">
        <v>2110405</v>
      </c>
      <c r="I2574" s="12" t="s">
        <v>106</v>
      </c>
      <c r="J2574" s="10" t="n">
        <v>1469648</v>
      </c>
      <c r="L2574" s="10" t="n">
        <v>32114</v>
      </c>
      <c r="M2574" s="12" t="s">
        <v>36</v>
      </c>
      <c r="N2574" s="12" t="s">
        <v>66</v>
      </c>
      <c r="P2574" s="10" t="n">
        <v>103</v>
      </c>
      <c r="Q2574" s="12" t="s">
        <v>61</v>
      </c>
      <c r="R2574" s="12" t="s">
        <v>62</v>
      </c>
      <c r="S2574" s="10" t="n">
        <v>1130101</v>
      </c>
      <c r="T2574" s="12" t="s">
        <v>63</v>
      </c>
      <c r="U2574" s="13" t="n">
        <v>3642.5</v>
      </c>
      <c r="W2574" s="13" t="n">
        <v>0</v>
      </c>
      <c r="X2574" s="12" t="s">
        <v>2279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46232</v>
      </c>
      <c r="C2575" s="11" t="n">
        <v>46239</v>
      </c>
      <c r="D2575" s="10" t="n">
        <v>714</v>
      </c>
      <c r="E2575" s="12" t="s">
        <v>370</v>
      </c>
      <c r="F2575" s="10" t="n">
        <v>34</v>
      </c>
      <c r="G2575" s="12" t="s">
        <v>94</v>
      </c>
      <c r="H2575" s="10" t="n">
        <v>2110405</v>
      </c>
      <c r="I2575" s="12" t="s">
        <v>106</v>
      </c>
      <c r="J2575" s="10" t="n">
        <v>1470158</v>
      </c>
      <c r="L2575" s="10" t="n">
        <v>604127</v>
      </c>
      <c r="M2575" s="12" t="s">
        <v>36</v>
      </c>
      <c r="N2575" s="12" t="s">
        <v>66</v>
      </c>
      <c r="P2575" s="10" t="n">
        <v>101</v>
      </c>
      <c r="Q2575" s="12" t="s">
        <v>107</v>
      </c>
      <c r="R2575" s="12" t="s">
        <v>112</v>
      </c>
      <c r="S2575" s="10" t="n">
        <v>4220199</v>
      </c>
      <c r="T2575" s="12" t="s">
        <v>113</v>
      </c>
      <c r="U2575" s="13" t="n">
        <v>6150</v>
      </c>
      <c r="W2575" s="13" t="n">
        <v>0</v>
      </c>
      <c r="X2575" s="12" t="s">
        <v>372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46235</v>
      </c>
      <c r="C2576" s="11" t="n">
        <v>46239</v>
      </c>
      <c r="D2576" s="10" t="n">
        <v>1363</v>
      </c>
      <c r="E2576" s="12" t="s">
        <v>180</v>
      </c>
      <c r="F2576" s="10" t="n">
        <v>24</v>
      </c>
      <c r="G2576" s="12" t="s">
        <v>57</v>
      </c>
      <c r="H2576" s="10" t="n">
        <v>2110405</v>
      </c>
      <c r="I2576" s="12" t="s">
        <v>106</v>
      </c>
      <c r="J2576" s="10" t="n">
        <v>1481738</v>
      </c>
      <c r="L2576" s="10" t="n">
        <v>3624</v>
      </c>
      <c r="M2576" s="12" t="s">
        <v>36</v>
      </c>
      <c r="N2576" s="12" t="s">
        <v>66</v>
      </c>
      <c r="P2576" s="10" t="n">
        <v>103</v>
      </c>
      <c r="Q2576" s="12" t="s">
        <v>61</v>
      </c>
      <c r="R2576" s="12" t="s">
        <v>62</v>
      </c>
      <c r="S2576" s="10" t="n">
        <v>1130101</v>
      </c>
      <c r="T2576" s="12" t="s">
        <v>63</v>
      </c>
      <c r="U2576" s="13" t="n">
        <v>287</v>
      </c>
      <c r="W2576" s="13" t="n">
        <v>0</v>
      </c>
      <c r="X2576" s="12" t="s">
        <v>2280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PAO HAMBURGUER SANTO PAO</v>
      </c>
      <c r="AC2576" s="1" t="n">
        <v>3624</v>
      </c>
    </row>
    <row r="2577" customFormat="false" ht="45.75" hidden="false" customHeight="true" outlineLevel="0" collapsed="false">
      <c r="A2577" s="10" t="n">
        <v>1</v>
      </c>
      <c r="B2577" s="11" t="n">
        <v>46238</v>
      </c>
      <c r="C2577" s="11" t="n">
        <v>46239</v>
      </c>
      <c r="D2577" s="10" t="n">
        <v>33</v>
      </c>
      <c r="E2577" s="12" t="s">
        <v>93</v>
      </c>
      <c r="F2577" s="10" t="n">
        <v>34</v>
      </c>
      <c r="G2577" s="12" t="s">
        <v>94</v>
      </c>
      <c r="H2577" s="10" t="n">
        <v>2110101</v>
      </c>
      <c r="I2577" s="12" t="s">
        <v>58</v>
      </c>
      <c r="J2577" s="10" t="n">
        <v>1501635</v>
      </c>
      <c r="L2577" s="10" t="n">
        <v>5438</v>
      </c>
      <c r="M2577" s="12" t="s">
        <v>36</v>
      </c>
      <c r="N2577" s="12" t="s">
        <v>60</v>
      </c>
      <c r="P2577" s="10" t="n">
        <v>104</v>
      </c>
      <c r="Q2577" s="12" t="s">
        <v>38</v>
      </c>
      <c r="R2577" s="12" t="s">
        <v>62</v>
      </c>
      <c r="S2577" s="10" t="n">
        <v>1130101</v>
      </c>
      <c r="T2577" s="12" t="s">
        <v>63</v>
      </c>
      <c r="U2577" s="13" t="n">
        <v>1581</v>
      </c>
      <c r="W2577" s="13" t="n">
        <v>0</v>
      </c>
      <c r="X2577" s="12" t="s">
        <v>252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46238</v>
      </c>
      <c r="C2578" s="11" t="n">
        <v>46239</v>
      </c>
      <c r="D2578" s="10" t="n">
        <v>1615</v>
      </c>
      <c r="E2578" s="12" t="s">
        <v>253</v>
      </c>
      <c r="F2578" s="10" t="n">
        <v>34</v>
      </c>
      <c r="G2578" s="12" t="s">
        <v>94</v>
      </c>
      <c r="H2578" s="10" t="n">
        <v>2110101</v>
      </c>
      <c r="I2578" s="12" t="s">
        <v>58</v>
      </c>
      <c r="J2578" s="10" t="n">
        <v>1501658</v>
      </c>
      <c r="L2578" s="10" t="n">
        <v>15021</v>
      </c>
      <c r="M2578" s="12" t="s">
        <v>36</v>
      </c>
      <c r="N2578" s="12" t="s">
        <v>60</v>
      </c>
      <c r="P2578" s="10" t="n">
        <v>104</v>
      </c>
      <c r="Q2578" s="12" t="s">
        <v>38</v>
      </c>
      <c r="R2578" s="12" t="s">
        <v>62</v>
      </c>
      <c r="S2578" s="10" t="n">
        <v>1130101</v>
      </c>
      <c r="T2578" s="12" t="s">
        <v>63</v>
      </c>
      <c r="U2578" s="13" t="n">
        <v>750</v>
      </c>
      <c r="W2578" s="13" t="n">
        <v>0</v>
      </c>
      <c r="X2578" s="12" t="s">
        <v>2281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ALHO KG</v>
      </c>
      <c r="AC2578" s="1" t="n">
        <v>15021</v>
      </c>
    </row>
    <row r="2579" customFormat="false" ht="45.75" hidden="false" customHeight="true" outlineLevel="0" collapsed="false">
      <c r="A2579" s="10" t="n">
        <v>1</v>
      </c>
      <c r="B2579" s="11" t="n">
        <v>46238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2110405</v>
      </c>
      <c r="I2579" s="12" t="s">
        <v>106</v>
      </c>
      <c r="J2579" s="10" t="n">
        <v>1501680</v>
      </c>
      <c r="L2579" s="10" t="n">
        <v>615474</v>
      </c>
      <c r="M2579" s="12" t="s">
        <v>36</v>
      </c>
      <c r="N2579" s="12" t="s">
        <v>66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70</v>
      </c>
      <c r="W2579" s="13" t="n">
        <v>0</v>
      </c>
      <c r="X2579" s="12" t="s">
        <v>1183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10067</v>
      </c>
      <c r="E2580" s="12" t="s">
        <v>2282</v>
      </c>
      <c r="F2580" s="10" t="n">
        <v>24</v>
      </c>
      <c r="G2580" s="12" t="s">
        <v>57</v>
      </c>
      <c r="H2580" s="10" t="n">
        <v>2110101</v>
      </c>
      <c r="I2580" s="12" t="s">
        <v>58</v>
      </c>
      <c r="J2580" s="10" t="n">
        <v>1503907</v>
      </c>
      <c r="L2580" s="10" t="n">
        <v>616391</v>
      </c>
      <c r="M2580" s="12" t="s">
        <v>36</v>
      </c>
      <c r="N2580" s="12" t="s">
        <v>66</v>
      </c>
      <c r="P2580" s="10" t="n">
        <v>102</v>
      </c>
      <c r="Q2580" s="12" t="s">
        <v>125</v>
      </c>
      <c r="R2580" s="12" t="s">
        <v>39</v>
      </c>
      <c r="S2580" s="10" t="n">
        <v>4210227</v>
      </c>
      <c r="T2580" s="12" t="s">
        <v>40</v>
      </c>
      <c r="U2580" s="13" t="n">
        <v>216.48</v>
      </c>
      <c r="W2580" s="13" t="n">
        <v>0</v>
      </c>
      <c r="X2580" s="12" t="s">
        <v>2283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17</v>
      </c>
      <c r="E2581" s="12" t="s">
        <v>115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1504687</v>
      </c>
      <c r="L2581" s="10" t="n">
        <v>616564</v>
      </c>
      <c r="M2581" s="12" t="s">
        <v>36</v>
      </c>
      <c r="N2581" s="12" t="s">
        <v>66</v>
      </c>
      <c r="P2581" s="10" t="n">
        <v>101</v>
      </c>
      <c r="Q2581" s="12" t="s">
        <v>107</v>
      </c>
      <c r="R2581" s="12" t="s">
        <v>112</v>
      </c>
      <c r="S2581" s="10" t="n">
        <v>4220199</v>
      </c>
      <c r="T2581" s="12" t="s">
        <v>113</v>
      </c>
      <c r="U2581" s="13" t="n">
        <v>220</v>
      </c>
      <c r="W2581" s="13" t="n">
        <v>0</v>
      </c>
      <c r="X2581" s="12" t="s">
        <v>2284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46239</v>
      </c>
      <c r="C2582" s="11" t="n">
        <v>46239</v>
      </c>
      <c r="D2582" s="10" t="n">
        <v>33</v>
      </c>
      <c r="E2582" s="12" t="s">
        <v>93</v>
      </c>
      <c r="F2582" s="10" t="n">
        <v>34</v>
      </c>
      <c r="G2582" s="12" t="s">
        <v>94</v>
      </c>
      <c r="H2582" s="10" t="n">
        <v>2110101</v>
      </c>
      <c r="I2582" s="12" t="s">
        <v>58</v>
      </c>
      <c r="J2582" s="10" t="n">
        <v>1505339</v>
      </c>
      <c r="L2582" s="10" t="n">
        <v>5439</v>
      </c>
      <c r="M2582" s="12" t="s">
        <v>36</v>
      </c>
      <c r="N2582" s="12" t="s">
        <v>60</v>
      </c>
      <c r="P2582" s="10" t="n">
        <v>104</v>
      </c>
      <c r="Q2582" s="12" t="s">
        <v>38</v>
      </c>
      <c r="R2582" s="12" t="s">
        <v>62</v>
      </c>
      <c r="S2582" s="10" t="n">
        <v>1130101</v>
      </c>
      <c r="T2582" s="12" t="s">
        <v>63</v>
      </c>
      <c r="U2582" s="13" t="n">
        <v>500</v>
      </c>
      <c r="W2582" s="13" t="n">
        <v>0</v>
      </c>
      <c r="X2582" s="12" t="s">
        <v>2285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46239</v>
      </c>
      <c r="C2583" s="11" t="n">
        <v>46239</v>
      </c>
      <c r="D2583" s="10" t="n">
        <v>10096</v>
      </c>
      <c r="E2583" s="12" t="s">
        <v>1716</v>
      </c>
      <c r="F2583" s="10" t="n">
        <v>13</v>
      </c>
      <c r="G2583" s="12" t="s">
        <v>119</v>
      </c>
      <c r="H2583" s="10" t="n">
        <v>2110101</v>
      </c>
      <c r="I2583" s="12" t="s">
        <v>58</v>
      </c>
      <c r="J2583" s="10" t="n">
        <v>1508427</v>
      </c>
      <c r="L2583" s="10" t="n">
        <v>122</v>
      </c>
      <c r="M2583" s="12" t="s">
        <v>36</v>
      </c>
      <c r="N2583" s="12" t="s">
        <v>60</v>
      </c>
      <c r="P2583" s="10" t="n">
        <v>104</v>
      </c>
      <c r="Q2583" s="12" t="s">
        <v>38</v>
      </c>
      <c r="R2583" s="12" t="s">
        <v>62</v>
      </c>
      <c r="S2583" s="10" t="n">
        <v>1130101</v>
      </c>
      <c r="T2583" s="12" t="s">
        <v>63</v>
      </c>
      <c r="U2583" s="13" t="n">
        <v>280</v>
      </c>
      <c r="W2583" s="13" t="n">
        <v>0</v>
      </c>
      <c r="X2583" s="12" t="s">
        <v>2286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LIMAO KG</v>
      </c>
      <c r="AC2583" s="1" t="n">
        <v>122</v>
      </c>
    </row>
    <row r="2584" customFormat="false" ht="12.75" hidden="false" customHeight="true" outlineLevel="0" collapsed="false">
      <c r="A2584" s="10" t="n">
        <v>1</v>
      </c>
      <c r="B2584" s="11" t="n">
        <v>46239</v>
      </c>
      <c r="C2584" s="11" t="n">
        <v>46239</v>
      </c>
      <c r="D2584" s="10" t="n">
        <v>717</v>
      </c>
      <c r="E2584" s="12" t="s">
        <v>131</v>
      </c>
      <c r="F2584" s="10" t="n">
        <v>34</v>
      </c>
      <c r="G2584" s="12" t="s">
        <v>94</v>
      </c>
      <c r="H2584" s="10" t="n">
        <v>2110405</v>
      </c>
      <c r="I2584" s="12" t="s">
        <v>106</v>
      </c>
      <c r="J2584" s="10" t="n">
        <v>1509165</v>
      </c>
      <c r="L2584" s="10" t="n">
        <v>618316</v>
      </c>
      <c r="M2584" s="12" t="s">
        <v>36</v>
      </c>
      <c r="N2584" s="12" t="s">
        <v>66</v>
      </c>
      <c r="P2584" s="10" t="n">
        <v>102</v>
      </c>
      <c r="Q2584" s="12" t="s">
        <v>125</v>
      </c>
      <c r="R2584" s="12" t="s">
        <v>112</v>
      </c>
      <c r="S2584" s="10" t="n">
        <v>4220199</v>
      </c>
      <c r="T2584" s="12" t="s">
        <v>113</v>
      </c>
      <c r="U2584" s="13" t="n">
        <v>610</v>
      </c>
      <c r="W2584" s="13" t="n">
        <v>0</v>
      </c>
      <c r="X2584" s="12" t="s">
        <v>2287</v>
      </c>
      <c r="Z2584" s="1" t="str">
        <f aca="false">IF($T2584="","",IFERROR(INDEX('Resumo Grupos'!$AC$3:$AC$200,MATCH($T2584,'Resumo Grupos'!$AB$3:$AB$200,0)),"n/d"))</f>
        <v>Pagamentos outros não operacionais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1510381</v>
      </c>
      <c r="L2585" s="10" t="n">
        <v>1510381</v>
      </c>
      <c r="M2585" s="12" t="s">
        <v>36</v>
      </c>
      <c r="N2585" s="12" t="s">
        <v>37</v>
      </c>
      <c r="P2585" s="10" t="n">
        <v>101</v>
      </c>
      <c r="Q2585" s="12" t="s">
        <v>107</v>
      </c>
      <c r="R2585" s="12" t="s">
        <v>149</v>
      </c>
      <c r="S2585" s="10" t="n">
        <v>1120602</v>
      </c>
      <c r="T2585" s="12" t="s">
        <v>2288</v>
      </c>
      <c r="U2585" s="13" t="n">
        <v>1233.98</v>
      </c>
      <c r="W2585" s="13" t="n">
        <v>1233.98</v>
      </c>
      <c r="X2585" s="12" t="s">
        <v>2289</v>
      </c>
      <c r="Z2585" s="1" t="str">
        <f aca="false">IF($T2585="","",IFERROR(INDEX('Resumo Grupos'!$AC$3:$AC$200,MATCH($T2585,'Resumo Grupos'!$AB$3:$AB$200,0)),"n/d"))</f>
        <v>Salários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46240</v>
      </c>
      <c r="C2586" s="11" t="n">
        <v>46240</v>
      </c>
      <c r="D2586" s="10" t="n">
        <v>0</v>
      </c>
      <c r="E2586" s="12" t="s">
        <v>33</v>
      </c>
      <c r="F2586" s="10" t="n">
        <v>17</v>
      </c>
      <c r="G2586" s="12" t="s">
        <v>34</v>
      </c>
      <c r="H2586" s="10" t="n">
        <v>1110101</v>
      </c>
      <c r="I2586" s="12" t="s">
        <v>35</v>
      </c>
      <c r="J2586" s="10" t="n">
        <v>1510396</v>
      </c>
      <c r="L2586" s="10" t="n">
        <v>1510396</v>
      </c>
      <c r="M2586" s="12" t="s">
        <v>36</v>
      </c>
      <c r="N2586" s="12" t="s">
        <v>37</v>
      </c>
      <c r="P2586" s="10" t="n">
        <v>101</v>
      </c>
      <c r="Q2586" s="12" t="s">
        <v>107</v>
      </c>
      <c r="R2586" s="12" t="s">
        <v>149</v>
      </c>
      <c r="S2586" s="10" t="n">
        <v>1120602</v>
      </c>
      <c r="T2586" s="12" t="s">
        <v>2288</v>
      </c>
      <c r="U2586" s="13" t="n">
        <v>483.68</v>
      </c>
      <c r="W2586" s="13" t="n">
        <v>483.68</v>
      </c>
      <c r="X2586" s="12" t="s">
        <v>2290</v>
      </c>
      <c r="Z2586" s="1" t="str">
        <f aca="false">IF($T2586="","",IFERROR(INDEX('Resumo Grupos'!$AC$3:$AC$200,MATCH($T2586,'Resumo Grupos'!$AB$3:$AB$200,0)),"n/d"))</f>
        <v>Salários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46240</v>
      </c>
      <c r="C2587" s="11" t="n">
        <v>46240</v>
      </c>
      <c r="D2587" s="10" t="n">
        <v>0</v>
      </c>
      <c r="E2587" s="12" t="s">
        <v>33</v>
      </c>
      <c r="F2587" s="10" t="n">
        <v>17</v>
      </c>
      <c r="G2587" s="12" t="s">
        <v>34</v>
      </c>
      <c r="H2587" s="10" t="n">
        <v>1110101</v>
      </c>
      <c r="I2587" s="12" t="s">
        <v>35</v>
      </c>
      <c r="J2587" s="10" t="n">
        <v>1510467</v>
      </c>
      <c r="L2587" s="10" t="n">
        <v>1510467</v>
      </c>
      <c r="M2587" s="12" t="s">
        <v>36</v>
      </c>
      <c r="N2587" s="12" t="s">
        <v>37</v>
      </c>
      <c r="P2587" s="10" t="n">
        <v>101</v>
      </c>
      <c r="Q2587" s="12" t="s">
        <v>107</v>
      </c>
      <c r="R2587" s="12" t="s">
        <v>149</v>
      </c>
      <c r="S2587" s="10" t="n">
        <v>1120602</v>
      </c>
      <c r="T2587" s="12" t="s">
        <v>2288</v>
      </c>
      <c r="U2587" s="13" t="n">
        <v>2450.52</v>
      </c>
      <c r="W2587" s="13" t="n">
        <v>2450.52</v>
      </c>
      <c r="X2587" s="12" t="s">
        <v>2291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46240</v>
      </c>
      <c r="C2588" s="11" t="n">
        <v>46240</v>
      </c>
      <c r="D2588" s="10" t="n">
        <v>0</v>
      </c>
      <c r="E2588" s="12" t="s">
        <v>33</v>
      </c>
      <c r="F2588" s="10" t="n">
        <v>17</v>
      </c>
      <c r="G2588" s="12" t="s">
        <v>34</v>
      </c>
      <c r="H2588" s="10" t="n">
        <v>1110101</v>
      </c>
      <c r="I2588" s="12" t="s">
        <v>35</v>
      </c>
      <c r="J2588" s="10" t="n">
        <v>1528443</v>
      </c>
      <c r="L2588" s="10" t="n">
        <v>1528443</v>
      </c>
      <c r="M2588" s="12" t="s">
        <v>36</v>
      </c>
      <c r="N2588" s="12" t="s">
        <v>37</v>
      </c>
      <c r="P2588" s="10" t="n">
        <v>104</v>
      </c>
      <c r="Q2588" s="12" t="s">
        <v>38</v>
      </c>
      <c r="R2588" s="12" t="s">
        <v>149</v>
      </c>
      <c r="S2588" s="10" t="n">
        <v>1120601</v>
      </c>
      <c r="T2588" s="12" t="s">
        <v>150</v>
      </c>
      <c r="U2588" s="13" t="n">
        <v>300</v>
      </c>
      <c r="W2588" s="13" t="n">
        <v>300</v>
      </c>
      <c r="X2588" s="12" t="s">
        <v>2292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ACAI DE ANORI</v>
      </c>
      <c r="AC2588" s="1" t="n">
        <v>5457</v>
      </c>
    </row>
    <row r="2589" customFormat="false" ht="12.75" hidden="false" customHeight="true" outlineLevel="0" collapsed="false">
      <c r="A2589" s="10" t="n">
        <v>1</v>
      </c>
      <c r="B2589" s="11" t="n">
        <v>46092</v>
      </c>
      <c r="C2589" s="11" t="n">
        <v>46240</v>
      </c>
      <c r="D2589" s="10" t="n">
        <v>16</v>
      </c>
      <c r="E2589" s="12" t="s">
        <v>111</v>
      </c>
      <c r="F2589" s="10" t="n">
        <v>11</v>
      </c>
      <c r="G2589" s="12" t="s">
        <v>195</v>
      </c>
      <c r="H2589" s="10" t="n">
        <v>2110405</v>
      </c>
      <c r="I2589" s="12" t="s">
        <v>106</v>
      </c>
      <c r="J2589" s="10" t="n">
        <v>784488</v>
      </c>
      <c r="L2589" s="10" t="n">
        <v>338625</v>
      </c>
      <c r="M2589" s="12" t="s">
        <v>153</v>
      </c>
      <c r="N2589" s="12" t="s">
        <v>66</v>
      </c>
      <c r="P2589" s="10" t="n">
        <v>101</v>
      </c>
      <c r="Q2589" s="12" t="s">
        <v>107</v>
      </c>
      <c r="R2589" s="12" t="s">
        <v>112</v>
      </c>
      <c r="S2589" s="10" t="n">
        <v>4220199</v>
      </c>
      <c r="T2589" s="12" t="s">
        <v>113</v>
      </c>
      <c r="U2589" s="13" t="n">
        <v>3600</v>
      </c>
      <c r="W2589" s="13" t="n">
        <v>0</v>
      </c>
      <c r="X2589" s="12" t="s">
        <v>2293</v>
      </c>
      <c r="Z2589" s="1" t="str">
        <f aca="false">IF($T2589="","",IFERROR(INDEX('Resumo Grupos'!$AC$3:$AC$200,MATCH($T2589,'Resumo Grupos'!$AB$3:$AB$200,0)),"n/d"))</f>
        <v>Pagamentos outros não operacionais</v>
      </c>
      <c r="AA2589" s="1" t="str">
        <f aca="false">IF($T2589="","",IF(COUNTIF('Resumo Grupos'!$AE$3:$AE$40,$T2589)&gt;0,"NAO","SIM"))</f>
        <v>SIM</v>
      </c>
      <c r="AB2589" s="1"/>
      <c r="AC2589" s="1"/>
    </row>
    <row r="2590" customFormat="false" ht="12.75" hidden="false" customHeight="true" outlineLevel="0" collapsed="false">
      <c r="A2590" s="10" t="n">
        <v>1</v>
      </c>
      <c r="B2590" s="11" t="n">
        <v>46211</v>
      </c>
      <c r="C2590" s="11" t="n">
        <v>46240</v>
      </c>
      <c r="D2590" s="10" t="n">
        <v>1830</v>
      </c>
      <c r="E2590" s="12" t="s">
        <v>138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1370639</v>
      </c>
      <c r="L2590" s="10" t="n">
        <v>1053</v>
      </c>
      <c r="M2590" s="12" t="s">
        <v>36</v>
      </c>
      <c r="N2590" s="12" t="s">
        <v>66</v>
      </c>
      <c r="P2590" s="10" t="n">
        <v>101</v>
      </c>
      <c r="Q2590" s="12" t="s">
        <v>107</v>
      </c>
      <c r="R2590" s="12" t="s">
        <v>43</v>
      </c>
      <c r="S2590" s="10" t="n">
        <v>4210319</v>
      </c>
      <c r="T2590" s="12" t="s">
        <v>703</v>
      </c>
      <c r="U2590" s="13" t="n">
        <v>209</v>
      </c>
      <c r="W2590" s="13" t="n">
        <v>209</v>
      </c>
      <c r="X2590" s="12" t="s">
        <v>2294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  <c r="AB2590" s="1"/>
      <c r="AC2590" s="1"/>
    </row>
    <row r="2591" customFormat="false" ht="12.75" hidden="false" customHeight="true" outlineLevel="0" collapsed="false">
      <c r="A2591" s="10" t="n">
        <v>1</v>
      </c>
      <c r="B2591" s="11" t="n">
        <v>46213</v>
      </c>
      <c r="C2591" s="11" t="n">
        <v>46240</v>
      </c>
      <c r="D2591" s="10" t="n">
        <v>1626</v>
      </c>
      <c r="E2591" s="12" t="s">
        <v>65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1376626</v>
      </c>
      <c r="L2591" s="10" t="n">
        <v>312590</v>
      </c>
      <c r="M2591" s="12" t="s">
        <v>153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1643.75</v>
      </c>
      <c r="W2591" s="13" t="n">
        <v>1643.75</v>
      </c>
      <c r="X2591" s="12" t="s">
        <v>2295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CALABRESA SEARA KG</v>
      </c>
      <c r="AC2591" s="1" t="n">
        <v>312590</v>
      </c>
    </row>
    <row r="2592" customFormat="false" ht="12.75" hidden="false" customHeight="true" outlineLevel="0" collapsed="false">
      <c r="A2592" s="10" t="n">
        <v>1</v>
      </c>
      <c r="B2592" s="11" t="n">
        <v>46213</v>
      </c>
      <c r="C2592" s="11" t="n">
        <v>46240</v>
      </c>
      <c r="D2592" s="10" t="n">
        <v>1740</v>
      </c>
      <c r="E2592" s="12" t="s">
        <v>296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1376989</v>
      </c>
      <c r="L2592" s="10" t="n">
        <v>1245715</v>
      </c>
      <c r="M2592" s="12" t="s">
        <v>59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828.44</v>
      </c>
      <c r="W2592" s="13" t="n">
        <v>828.44</v>
      </c>
      <c r="X2592" s="12" t="s">
        <v>2296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IOG NATURAL MEL COPO</v>
      </c>
      <c r="AC2592" s="1" t="n">
        <v>1245715</v>
      </c>
    </row>
    <row r="2593" customFormat="false" ht="12.75" hidden="false" customHeight="true" outlineLevel="0" collapsed="false">
      <c r="A2593" s="10" t="n">
        <v>1</v>
      </c>
      <c r="B2593" s="11" t="n">
        <v>46219</v>
      </c>
      <c r="C2593" s="11" t="n">
        <v>46240</v>
      </c>
      <c r="D2593" s="10" t="n">
        <v>1636</v>
      </c>
      <c r="E2593" s="12" t="s">
        <v>91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1407061</v>
      </c>
      <c r="L2593" s="10" t="n">
        <v>3220224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1757.52</v>
      </c>
      <c r="W2593" s="13" t="n">
        <v>1757.52</v>
      </c>
      <c r="X2593" s="12" t="s">
        <v>2297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AZEITE MARIA TRAD. 5</v>
      </c>
      <c r="AC2593" s="1" t="n">
        <v>3220224</v>
      </c>
    </row>
    <row r="2594" customFormat="false" ht="12.75" hidden="false" customHeight="true" outlineLevel="0" collapsed="false">
      <c r="A2594" s="10" t="n">
        <v>1</v>
      </c>
      <c r="B2594" s="11" t="n">
        <v>46219</v>
      </c>
      <c r="C2594" s="11" t="n">
        <v>46240</v>
      </c>
      <c r="D2594" s="10" t="n">
        <v>1601</v>
      </c>
      <c r="E2594" s="12" t="s">
        <v>227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1407452</v>
      </c>
      <c r="L2594" s="10" t="n">
        <v>854275</v>
      </c>
      <c r="M2594" s="12" t="s">
        <v>59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748.7</v>
      </c>
      <c r="W2594" s="13" t="n">
        <v>748.7</v>
      </c>
      <c r="X2594" s="12" t="s">
        <v>2298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/>
      <c r="AC2594" s="1"/>
    </row>
    <row r="2595" customFormat="false" ht="12.75" hidden="false" customHeight="true" outlineLevel="0" collapsed="false">
      <c r="A2595" s="10" t="n">
        <v>1</v>
      </c>
      <c r="B2595" s="11" t="n">
        <v>46220</v>
      </c>
      <c r="C2595" s="11" t="n">
        <v>46240</v>
      </c>
      <c r="D2595" s="10" t="n">
        <v>1608</v>
      </c>
      <c r="E2595" s="12" t="s">
        <v>75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1410646</v>
      </c>
      <c r="L2595" s="10" t="n">
        <v>1693814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2799.83</v>
      </c>
      <c r="W2595" s="13" t="n">
        <v>2799.83</v>
      </c>
      <c r="X2595" s="12" t="s">
        <v>2299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DANONE GREGO UNID FR</v>
      </c>
      <c r="AC2595" s="1" t="n">
        <v>1693814</v>
      </c>
    </row>
    <row r="2596" customFormat="false" ht="12.75" hidden="false" customHeight="true" outlineLevel="0" collapsed="false">
      <c r="A2596" s="10" t="n">
        <v>1</v>
      </c>
      <c r="B2596" s="11" t="n">
        <v>46221</v>
      </c>
      <c r="C2596" s="11" t="n">
        <v>46240</v>
      </c>
      <c r="D2596" s="10" t="n">
        <v>1675</v>
      </c>
      <c r="E2596" s="12" t="s">
        <v>103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1415719</v>
      </c>
      <c r="L2596" s="10" t="n">
        <v>502189</v>
      </c>
      <c r="M2596" s="12" t="s">
        <v>36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1181.96</v>
      </c>
      <c r="W2596" s="13" t="n">
        <v>1181.96</v>
      </c>
      <c r="X2596" s="12" t="s">
        <v>2300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DS LEITE D ROSAS 60M</v>
      </c>
      <c r="AC2596" s="1" t="n">
        <v>502189</v>
      </c>
    </row>
    <row r="2597" customFormat="false" ht="12.75" hidden="false" customHeight="true" outlineLevel="0" collapsed="false">
      <c r="A2597" s="10" t="n">
        <v>1</v>
      </c>
      <c r="B2597" s="11" t="n">
        <v>46223</v>
      </c>
      <c r="C2597" s="11" t="n">
        <v>46240</v>
      </c>
      <c r="D2597" s="10" t="n">
        <v>1676</v>
      </c>
      <c r="E2597" s="12" t="s">
        <v>231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1424767</v>
      </c>
      <c r="L2597" s="10" t="n">
        <v>10857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1608.44</v>
      </c>
      <c r="W2597" s="13" t="n">
        <v>1608.44</v>
      </c>
      <c r="X2597" s="12" t="s">
        <v>2301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MOLHO DE ALHO CEPERA</v>
      </c>
      <c r="AC2597" s="1" t="n">
        <v>10857</v>
      </c>
    </row>
    <row r="2598" customFormat="false" ht="12.75" hidden="false" customHeight="true" outlineLevel="0" collapsed="false">
      <c r="A2598" s="10" t="n">
        <v>1</v>
      </c>
      <c r="B2598" s="11" t="n">
        <v>46223</v>
      </c>
      <c r="C2598" s="11" t="n">
        <v>46240</v>
      </c>
      <c r="D2598" s="10" t="n">
        <v>1718</v>
      </c>
      <c r="E2598" s="12" t="s">
        <v>159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1425328</v>
      </c>
      <c r="L2598" s="10" t="n">
        <v>682525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698.48</v>
      </c>
      <c r="W2598" s="13" t="n">
        <v>698.48</v>
      </c>
      <c r="X2598" s="12" t="s">
        <v>2302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BISCOITO OREO 36G</v>
      </c>
      <c r="AC2598" s="1" t="n">
        <v>682525</v>
      </c>
    </row>
    <row r="2599" customFormat="false" ht="12.75" hidden="false" customHeight="true" outlineLevel="0" collapsed="false">
      <c r="A2599" s="10" t="n">
        <v>1</v>
      </c>
      <c r="B2599" s="11" t="n">
        <v>46225</v>
      </c>
      <c r="C2599" s="11" t="n">
        <v>46240</v>
      </c>
      <c r="D2599" s="10" t="n">
        <v>10009</v>
      </c>
      <c r="E2599" s="12" t="s">
        <v>233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1434102</v>
      </c>
      <c r="L2599" s="10" t="n">
        <v>1428642</v>
      </c>
      <c r="M2599" s="12" t="s">
        <v>153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957.84</v>
      </c>
      <c r="W2599" s="13" t="n">
        <v>957.84</v>
      </c>
      <c r="X2599" s="12" t="s">
        <v>2303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TEMP MAGGI FONDO120G</v>
      </c>
      <c r="AC2599" s="1" t="n">
        <v>1428642</v>
      </c>
    </row>
    <row r="2600" customFormat="false" ht="12.75" hidden="false" customHeight="true" outlineLevel="0" collapsed="false">
      <c r="A2600" s="10" t="n">
        <v>1</v>
      </c>
      <c r="B2600" s="11" t="n">
        <v>46225</v>
      </c>
      <c r="C2600" s="11" t="n">
        <v>46240</v>
      </c>
      <c r="D2600" s="10" t="n">
        <v>794</v>
      </c>
      <c r="E2600" s="12" t="s">
        <v>365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1435872</v>
      </c>
      <c r="L2600" s="10" t="n">
        <v>8403</v>
      </c>
      <c r="M2600" s="12" t="s">
        <v>36</v>
      </c>
      <c r="N2600" s="12" t="s">
        <v>66</v>
      </c>
      <c r="P2600" s="10" t="n">
        <v>103</v>
      </c>
      <c r="Q2600" s="12" t="s">
        <v>61</v>
      </c>
      <c r="R2600" s="12" t="s">
        <v>62</v>
      </c>
      <c r="S2600" s="10" t="n">
        <v>1130101</v>
      </c>
      <c r="T2600" s="12" t="s">
        <v>63</v>
      </c>
      <c r="U2600" s="13" t="n">
        <v>2621.74</v>
      </c>
      <c r="W2600" s="13" t="n">
        <v>2621.74</v>
      </c>
      <c r="X2600" s="12" t="s">
        <v>2304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46225</v>
      </c>
      <c r="C2601" s="11" t="n">
        <v>46240</v>
      </c>
      <c r="D2601" s="10" t="n">
        <v>1740</v>
      </c>
      <c r="E2601" s="12" t="s">
        <v>296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1435938</v>
      </c>
      <c r="L2601" s="10" t="n">
        <v>1248470</v>
      </c>
      <c r="M2601" s="12" t="s">
        <v>36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662.72</v>
      </c>
      <c r="W2601" s="13" t="n">
        <v>662.72</v>
      </c>
      <c r="X2601" s="12" t="s">
        <v>2305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IOG BI-CAMADA MGO CO</v>
      </c>
      <c r="AC2601" s="1" t="n">
        <v>1248470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1667</v>
      </c>
      <c r="E2602" s="12" t="s">
        <v>65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1439734</v>
      </c>
      <c r="L2602" s="10" t="n">
        <v>396990</v>
      </c>
      <c r="M2602" s="12" t="s">
        <v>36</v>
      </c>
      <c r="N2602" s="12" t="s">
        <v>66</v>
      </c>
      <c r="P2602" s="10" t="n">
        <v>103</v>
      </c>
      <c r="Q2602" s="12" t="s">
        <v>61</v>
      </c>
      <c r="R2602" s="12" t="s">
        <v>62</v>
      </c>
      <c r="S2602" s="10" t="n">
        <v>1130101</v>
      </c>
      <c r="T2602" s="12" t="s">
        <v>63</v>
      </c>
      <c r="U2602" s="13" t="n">
        <v>398.7</v>
      </c>
      <c r="W2602" s="13" t="n">
        <v>398.7</v>
      </c>
      <c r="X2602" s="12" t="s">
        <v>2306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BAR CER CASTANHA/CHO</v>
      </c>
      <c r="AC2602" s="1" t="n">
        <v>396990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1616</v>
      </c>
      <c r="E2603" s="12" t="s">
        <v>590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1440106</v>
      </c>
      <c r="L2603" s="10" t="n">
        <v>592593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605.92</v>
      </c>
      <c r="W2603" s="13" t="n">
        <v>605.92</v>
      </c>
      <c r="X2603" s="12" t="s">
        <v>2307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PINHO BRIL SILVESTRE</v>
      </c>
      <c r="AC2603" s="1" t="n">
        <v>651360</v>
      </c>
    </row>
    <row r="2604" customFormat="false" ht="12.75" hidden="false" customHeight="true" outlineLevel="0" collapsed="false">
      <c r="A2604" s="10" t="n">
        <v>1</v>
      </c>
      <c r="B2604" s="11" t="n">
        <v>46226</v>
      </c>
      <c r="C2604" s="11" t="n">
        <v>46240</v>
      </c>
      <c r="D2604" s="10" t="n">
        <v>10037</v>
      </c>
      <c r="E2604" s="12" t="s">
        <v>615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1440179</v>
      </c>
      <c r="L2604" s="10" t="n">
        <v>2808</v>
      </c>
      <c r="M2604" s="12" t="s">
        <v>59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445.37</v>
      </c>
      <c r="W2604" s="13" t="n">
        <v>445.37</v>
      </c>
      <c r="X2604" s="12" t="s">
        <v>2308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KELLMAT RATOEIRA ADE</v>
      </c>
      <c r="AC2604" s="1" t="n">
        <v>2808</v>
      </c>
    </row>
    <row r="2605" customFormat="false" ht="12.75" hidden="false" customHeight="true" outlineLevel="0" collapsed="false">
      <c r="A2605" s="10" t="n">
        <v>1</v>
      </c>
      <c r="B2605" s="11" t="n">
        <v>46226</v>
      </c>
      <c r="C2605" s="11" t="n">
        <v>46240</v>
      </c>
      <c r="D2605" s="10" t="n">
        <v>1616</v>
      </c>
      <c r="E2605" s="12" t="s">
        <v>590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1440186</v>
      </c>
      <c r="L2605" s="10" t="n">
        <v>592618</v>
      </c>
      <c r="M2605" s="12" t="s">
        <v>36</v>
      </c>
      <c r="N2605" s="12" t="s">
        <v>66</v>
      </c>
      <c r="P2605" s="10" t="n">
        <v>104</v>
      </c>
      <c r="Q2605" s="12" t="s">
        <v>38</v>
      </c>
      <c r="R2605" s="12" t="s">
        <v>62</v>
      </c>
      <c r="S2605" s="10" t="n">
        <v>1130101</v>
      </c>
      <c r="T2605" s="12" t="s">
        <v>63</v>
      </c>
      <c r="U2605" s="13" t="n">
        <v>434.05</v>
      </c>
      <c r="W2605" s="13" t="n">
        <v>434.05</v>
      </c>
      <c r="X2605" s="12" t="s">
        <v>2309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AZEITE GALLO TU 200ML LT</v>
      </c>
      <c r="AC2605" s="1" t="n">
        <v>651362</v>
      </c>
    </row>
    <row r="2606" customFormat="false" ht="12.75" hidden="false" customHeight="true" outlineLevel="0" collapsed="false">
      <c r="A2606" s="10" t="n">
        <v>1</v>
      </c>
      <c r="B2606" s="11" t="n">
        <v>46226</v>
      </c>
      <c r="C2606" s="11" t="n">
        <v>46240</v>
      </c>
      <c r="D2606" s="10" t="n">
        <v>1626</v>
      </c>
      <c r="E2606" s="12" t="s">
        <v>65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1440328</v>
      </c>
      <c r="L2606" s="10" t="n">
        <v>592650</v>
      </c>
      <c r="M2606" s="12" t="s">
        <v>36</v>
      </c>
      <c r="N2606" s="12" t="s">
        <v>66</v>
      </c>
      <c r="P2606" s="10" t="n">
        <v>104</v>
      </c>
      <c r="Q2606" s="12" t="s">
        <v>38</v>
      </c>
      <c r="R2606" s="12" t="s">
        <v>62</v>
      </c>
      <c r="S2606" s="10" t="n">
        <v>1130101</v>
      </c>
      <c r="T2606" s="12" t="s">
        <v>63</v>
      </c>
      <c r="U2606" s="13" t="n">
        <v>907.87</v>
      </c>
      <c r="W2606" s="13" t="n">
        <v>907.87</v>
      </c>
      <c r="X2606" s="12" t="s">
        <v>2310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TEKITOS TRAD 300G</v>
      </c>
      <c r="AC2606" s="1" t="n">
        <v>314382</v>
      </c>
    </row>
    <row r="2607" customFormat="false" ht="12.75" hidden="false" customHeight="true" outlineLevel="0" collapsed="false">
      <c r="A2607" s="10" t="n">
        <v>1</v>
      </c>
      <c r="B2607" s="11" t="n">
        <v>46228</v>
      </c>
      <c r="C2607" s="11" t="n">
        <v>46240</v>
      </c>
      <c r="D2607" s="10" t="n">
        <v>1668</v>
      </c>
      <c r="E2607" s="12" t="s">
        <v>81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1449563</v>
      </c>
      <c r="L2607" s="10" t="n">
        <v>739552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340</v>
      </c>
      <c r="W2607" s="13" t="n">
        <v>340</v>
      </c>
      <c r="X2607" s="12" t="s">
        <v>2311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MARMITEX ISOP COPOBRAS C/10UND</v>
      </c>
      <c r="AC2607" s="1" t="n">
        <v>739552</v>
      </c>
    </row>
    <row r="2608" customFormat="false" ht="12.75" hidden="false" customHeight="true" outlineLevel="0" collapsed="false">
      <c r="A2608" s="10" t="n">
        <v>1</v>
      </c>
      <c r="B2608" s="11" t="n">
        <v>46228</v>
      </c>
      <c r="C2608" s="11" t="n">
        <v>46240</v>
      </c>
      <c r="D2608" s="10" t="n">
        <v>10009</v>
      </c>
      <c r="E2608" s="12" t="s">
        <v>233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1449995</v>
      </c>
      <c r="L2608" s="10" t="n">
        <v>1431708</v>
      </c>
      <c r="M2608" s="12" t="s">
        <v>59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1721.47</v>
      </c>
      <c r="W2608" s="13" t="n">
        <v>1721.47</v>
      </c>
      <c r="X2608" s="12" t="s">
        <v>2312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SOPAO MAGGI CARN 200</v>
      </c>
      <c r="AC2608" s="1" t="n">
        <v>1431708</v>
      </c>
    </row>
    <row r="2609" customFormat="false" ht="12.75" hidden="false" customHeight="true" outlineLevel="0" collapsed="false">
      <c r="A2609" s="10" t="n">
        <v>1</v>
      </c>
      <c r="B2609" s="11" t="n">
        <v>46233</v>
      </c>
      <c r="C2609" s="11" t="n">
        <v>46240</v>
      </c>
      <c r="D2609" s="10" t="n">
        <v>1614</v>
      </c>
      <c r="E2609" s="12" t="s">
        <v>89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1473362</v>
      </c>
      <c r="L2609" s="10" t="n">
        <v>11493</v>
      </c>
      <c r="M2609" s="12" t="s">
        <v>59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285.48</v>
      </c>
      <c r="W2609" s="13" t="n">
        <v>285.48</v>
      </c>
      <c r="X2609" s="12" t="s">
        <v>2313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SORVETE KARU BRIGADE</v>
      </c>
      <c r="AC2609" s="1" t="n">
        <v>11493</v>
      </c>
    </row>
    <row r="2610" customFormat="false" ht="12.75" hidden="false" customHeight="true" outlineLevel="0" collapsed="false">
      <c r="A2610" s="10" t="n">
        <v>1</v>
      </c>
      <c r="B2610" s="11" t="n">
        <v>46233</v>
      </c>
      <c r="C2610" s="11" t="n">
        <v>46240</v>
      </c>
      <c r="D2610" s="10" t="n">
        <v>1609</v>
      </c>
      <c r="E2610" s="12" t="s">
        <v>87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1474673</v>
      </c>
      <c r="L2610" s="10" t="n">
        <v>5888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365</v>
      </c>
      <c r="W2610" s="13" t="n">
        <v>365</v>
      </c>
      <c r="X2610" s="12" t="s">
        <v>2314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FAZENDINH LAR 500 ML</v>
      </c>
      <c r="AC2610" s="1" t="n">
        <v>5888</v>
      </c>
    </row>
    <row r="2611" customFormat="false" ht="12.75" hidden="false" customHeight="true" outlineLevel="0" collapsed="false">
      <c r="A2611" s="10" t="n">
        <v>1</v>
      </c>
      <c r="B2611" s="11" t="n">
        <v>46233</v>
      </c>
      <c r="C2611" s="11" t="n">
        <v>46240</v>
      </c>
      <c r="D2611" s="10" t="n">
        <v>1625</v>
      </c>
      <c r="E2611" s="12" t="s">
        <v>243</v>
      </c>
      <c r="F2611" s="10" t="n">
        <v>24</v>
      </c>
      <c r="G2611" s="12" t="s">
        <v>57</v>
      </c>
      <c r="H2611" s="10" t="n">
        <v>2110405</v>
      </c>
      <c r="I2611" s="12" t="s">
        <v>106</v>
      </c>
      <c r="J2611" s="10" t="n">
        <v>1474777</v>
      </c>
      <c r="L2611" s="10" t="n">
        <v>14881</v>
      </c>
      <c r="M2611" s="12" t="s">
        <v>36</v>
      </c>
      <c r="N2611" s="12" t="s">
        <v>66</v>
      </c>
      <c r="P2611" s="10" t="n">
        <v>103</v>
      </c>
      <c r="Q2611" s="12" t="s">
        <v>61</v>
      </c>
      <c r="R2611" s="12" t="s">
        <v>62</v>
      </c>
      <c r="S2611" s="10" t="n">
        <v>1130101</v>
      </c>
      <c r="T2611" s="12" t="s">
        <v>63</v>
      </c>
      <c r="U2611" s="13" t="n">
        <v>4726.7</v>
      </c>
      <c r="W2611" s="13" t="n">
        <v>4726.7</v>
      </c>
      <c r="X2611" s="12" t="s">
        <v>2315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14881</v>
      </c>
    </row>
    <row r="2612" customFormat="false" ht="12.75" hidden="false" customHeight="true" outlineLevel="0" collapsed="false">
      <c r="A2612" s="10" t="n">
        <v>1</v>
      </c>
      <c r="B2612" s="11" t="n">
        <v>46235</v>
      </c>
      <c r="C2612" s="11" t="n">
        <v>46240</v>
      </c>
      <c r="D2612" s="10" t="n">
        <v>1899</v>
      </c>
      <c r="E2612" s="12" t="s">
        <v>97</v>
      </c>
      <c r="F2612" s="10" t="n">
        <v>24</v>
      </c>
      <c r="G2612" s="12" t="s">
        <v>57</v>
      </c>
      <c r="H2612" s="10" t="n">
        <v>2110405</v>
      </c>
      <c r="I2612" s="12" t="s">
        <v>106</v>
      </c>
      <c r="J2612" s="10" t="n">
        <v>1481751</v>
      </c>
      <c r="L2612" s="10" t="n">
        <v>739</v>
      </c>
      <c r="M2612" s="12" t="s">
        <v>36</v>
      </c>
      <c r="N2612" s="12" t="s">
        <v>66</v>
      </c>
      <c r="P2612" s="10" t="n">
        <v>103</v>
      </c>
      <c r="Q2612" s="12" t="s">
        <v>61</v>
      </c>
      <c r="R2612" s="12" t="s">
        <v>62</v>
      </c>
      <c r="S2612" s="10" t="n">
        <v>1130101</v>
      </c>
      <c r="T2612" s="12" t="s">
        <v>63</v>
      </c>
      <c r="U2612" s="13" t="n">
        <v>739.15</v>
      </c>
      <c r="W2612" s="13" t="n">
        <v>739.15</v>
      </c>
      <c r="X2612" s="12" t="s">
        <v>2316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PAO FORMA REAL MADRI</v>
      </c>
      <c r="AC2612" s="1" t="n">
        <v>739</v>
      </c>
    </row>
    <row r="2613" customFormat="false" ht="12.75" hidden="false" customHeight="true" outlineLevel="0" collapsed="false">
      <c r="A2613" s="10" t="n">
        <v>1</v>
      </c>
      <c r="B2613" s="11" t="n">
        <v>46238</v>
      </c>
      <c r="C2613" s="11" t="n">
        <v>46240</v>
      </c>
      <c r="D2613" s="10" t="n">
        <v>642</v>
      </c>
      <c r="E2613" s="12" t="s">
        <v>186</v>
      </c>
      <c r="F2613" s="10" t="n">
        <v>24</v>
      </c>
      <c r="G2613" s="12" t="s">
        <v>57</v>
      </c>
      <c r="H2613" s="10" t="n">
        <v>2110405</v>
      </c>
      <c r="I2613" s="12" t="s">
        <v>106</v>
      </c>
      <c r="J2613" s="10" t="n">
        <v>1500381</v>
      </c>
      <c r="L2613" s="10" t="n">
        <v>576</v>
      </c>
      <c r="M2613" s="12" t="s">
        <v>36</v>
      </c>
      <c r="N2613" s="12" t="s">
        <v>66</v>
      </c>
      <c r="P2613" s="10" t="n">
        <v>103</v>
      </c>
      <c r="Q2613" s="12" t="s">
        <v>61</v>
      </c>
      <c r="R2613" s="12" t="s">
        <v>62</v>
      </c>
      <c r="S2613" s="10" t="n">
        <v>1130101</v>
      </c>
      <c r="T2613" s="12" t="s">
        <v>63</v>
      </c>
      <c r="U2613" s="13" t="n">
        <v>816</v>
      </c>
      <c r="W2613" s="13" t="n">
        <v>816</v>
      </c>
      <c r="X2613" s="12" t="s">
        <v>2317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BOLO BLOOM 600G</v>
      </c>
      <c r="AC2613" s="1" t="n">
        <v>576</v>
      </c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1137</v>
      </c>
      <c r="E2614" s="12" t="s">
        <v>105</v>
      </c>
      <c r="F2614" s="10" t="n">
        <v>34</v>
      </c>
      <c r="G2614" s="12" t="s">
        <v>94</v>
      </c>
      <c r="H2614" s="10" t="n">
        <v>2110405</v>
      </c>
      <c r="I2614" s="12" t="s">
        <v>106</v>
      </c>
      <c r="J2614" s="10" t="n">
        <v>1508284</v>
      </c>
      <c r="L2614" s="10" t="n">
        <v>618072</v>
      </c>
      <c r="M2614" s="12" t="s">
        <v>36</v>
      </c>
      <c r="N2614" s="12" t="s">
        <v>66</v>
      </c>
      <c r="P2614" s="10" t="n">
        <v>101</v>
      </c>
      <c r="Q2614" s="12" t="s">
        <v>107</v>
      </c>
      <c r="R2614" s="12" t="s">
        <v>43</v>
      </c>
      <c r="S2614" s="10" t="n">
        <v>4210301</v>
      </c>
      <c r="T2614" s="12" t="s">
        <v>333</v>
      </c>
      <c r="U2614" s="13" t="n">
        <v>1284.5</v>
      </c>
      <c r="W2614" s="13" t="n">
        <v>1284.5</v>
      </c>
      <c r="X2614" s="12" t="s">
        <v>2318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1137</v>
      </c>
      <c r="E2615" s="12" t="s">
        <v>105</v>
      </c>
      <c r="F2615" s="10" t="n">
        <v>34</v>
      </c>
      <c r="G2615" s="12" t="s">
        <v>94</v>
      </c>
      <c r="H2615" s="10" t="n">
        <v>2110405</v>
      </c>
      <c r="I2615" s="12" t="s">
        <v>106</v>
      </c>
      <c r="J2615" s="10" t="n">
        <v>1508287</v>
      </c>
      <c r="L2615" s="10" t="n">
        <v>618073</v>
      </c>
      <c r="M2615" s="12" t="s">
        <v>36</v>
      </c>
      <c r="N2615" s="12" t="s">
        <v>66</v>
      </c>
      <c r="P2615" s="10" t="n">
        <v>101</v>
      </c>
      <c r="Q2615" s="12" t="s">
        <v>107</v>
      </c>
      <c r="R2615" s="12" t="s">
        <v>43</v>
      </c>
      <c r="S2615" s="10" t="n">
        <v>4210301</v>
      </c>
      <c r="T2615" s="12" t="s">
        <v>333</v>
      </c>
      <c r="U2615" s="13" t="n">
        <v>378.58</v>
      </c>
      <c r="W2615" s="13" t="n">
        <v>378.58</v>
      </c>
      <c r="X2615" s="12" t="s">
        <v>2318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1961</v>
      </c>
      <c r="E2616" s="12" t="s">
        <v>1148</v>
      </c>
      <c r="F2616" s="10" t="n">
        <v>34</v>
      </c>
      <c r="G2616" s="12" t="s">
        <v>94</v>
      </c>
      <c r="H2616" s="10" t="n">
        <v>2110405</v>
      </c>
      <c r="I2616" s="12" t="s">
        <v>106</v>
      </c>
      <c r="J2616" s="10" t="n">
        <v>1508789</v>
      </c>
      <c r="L2616" s="10" t="n">
        <v>618218</v>
      </c>
      <c r="M2616" s="12" t="s">
        <v>36</v>
      </c>
      <c r="N2616" s="12" t="s">
        <v>66</v>
      </c>
      <c r="P2616" s="10" t="n">
        <v>101</v>
      </c>
      <c r="Q2616" s="12" t="s">
        <v>107</v>
      </c>
      <c r="R2616" s="12" t="s">
        <v>43</v>
      </c>
      <c r="S2616" s="10" t="n">
        <v>4210310</v>
      </c>
      <c r="T2616" s="12" t="s">
        <v>397</v>
      </c>
      <c r="U2616" s="13" t="n">
        <v>220</v>
      </c>
      <c r="W2616" s="13" t="n">
        <v>220</v>
      </c>
      <c r="X2616" s="12" t="s">
        <v>2319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1509045</v>
      </c>
      <c r="L2617" s="10" t="n">
        <v>5440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2320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33</v>
      </c>
      <c r="E2618" s="12" t="s">
        <v>93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1509219</v>
      </c>
      <c r="L2618" s="10" t="n">
        <v>5442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420</v>
      </c>
      <c r="W2618" s="13" t="n">
        <v>420</v>
      </c>
      <c r="X2618" s="12" t="s">
        <v>2321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/>
      <c r="AC2618" s="1"/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33</v>
      </c>
      <c r="E2619" s="12" t="s">
        <v>93</v>
      </c>
      <c r="F2619" s="10" t="n">
        <v>13</v>
      </c>
      <c r="G2619" s="12" t="s">
        <v>119</v>
      </c>
      <c r="H2619" s="10" t="n">
        <v>2110101</v>
      </c>
      <c r="I2619" s="12" t="s">
        <v>58</v>
      </c>
      <c r="J2619" s="10" t="n">
        <v>1509244</v>
      </c>
      <c r="L2619" s="10" t="n">
        <v>5443</v>
      </c>
      <c r="M2619" s="12" t="s">
        <v>36</v>
      </c>
      <c r="N2619" s="12" t="s">
        <v>60</v>
      </c>
      <c r="P2619" s="10" t="n">
        <v>104</v>
      </c>
      <c r="Q2619" s="12" t="s">
        <v>38</v>
      </c>
      <c r="R2619" s="12" t="s">
        <v>62</v>
      </c>
      <c r="S2619" s="10" t="n">
        <v>1130101</v>
      </c>
      <c r="T2619" s="12" t="s">
        <v>63</v>
      </c>
      <c r="U2619" s="13" t="n">
        <v>350</v>
      </c>
      <c r="W2619" s="13" t="n">
        <v>350</v>
      </c>
      <c r="X2619" s="12" t="s">
        <v>2322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33</v>
      </c>
      <c r="E2620" s="12" t="s">
        <v>93</v>
      </c>
      <c r="F2620" s="10" t="n">
        <v>13</v>
      </c>
      <c r="G2620" s="12" t="s">
        <v>119</v>
      </c>
      <c r="H2620" s="10" t="n">
        <v>2110101</v>
      </c>
      <c r="I2620" s="12" t="s">
        <v>58</v>
      </c>
      <c r="J2620" s="10" t="n">
        <v>1509334</v>
      </c>
      <c r="L2620" s="10" t="n">
        <v>5444</v>
      </c>
      <c r="M2620" s="12" t="s">
        <v>36</v>
      </c>
      <c r="N2620" s="12" t="s">
        <v>60</v>
      </c>
      <c r="P2620" s="10" t="n">
        <v>104</v>
      </c>
      <c r="Q2620" s="12" t="s">
        <v>38</v>
      </c>
      <c r="R2620" s="12" t="s">
        <v>62</v>
      </c>
      <c r="S2620" s="10" t="n">
        <v>1130101</v>
      </c>
      <c r="T2620" s="12" t="s">
        <v>63</v>
      </c>
      <c r="U2620" s="13" t="n">
        <v>350</v>
      </c>
      <c r="W2620" s="13" t="n">
        <v>350</v>
      </c>
      <c r="X2620" s="12" t="s">
        <v>2323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978</v>
      </c>
      <c r="E2621" s="12" t="s">
        <v>118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1509405</v>
      </c>
      <c r="L2621" s="10" t="n">
        <v>443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405.5</v>
      </c>
      <c r="W2621" s="13" t="n">
        <v>0</v>
      </c>
      <c r="X2621" s="12" t="s">
        <v>2324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DAN GELO CUBO 5 KG</v>
      </c>
      <c r="AC2621" s="1" t="n">
        <v>443</v>
      </c>
    </row>
    <row r="2622" customFormat="false" ht="12.75" hidden="false" customHeight="true" outlineLevel="0" collapsed="false">
      <c r="A2622" s="10" t="n">
        <v>1</v>
      </c>
      <c r="B2622" s="11" t="n">
        <v>46240</v>
      </c>
      <c r="C2622" s="11" t="n">
        <v>46240</v>
      </c>
      <c r="D2622" s="10" t="n">
        <v>1137</v>
      </c>
      <c r="E2622" s="12" t="s">
        <v>105</v>
      </c>
      <c r="F2622" s="10" t="n">
        <v>34</v>
      </c>
      <c r="G2622" s="12" t="s">
        <v>94</v>
      </c>
      <c r="H2622" s="10" t="n">
        <v>2110405</v>
      </c>
      <c r="I2622" s="12" t="s">
        <v>106</v>
      </c>
      <c r="J2622" s="10" t="n">
        <v>1510054</v>
      </c>
      <c r="L2622" s="10" t="n">
        <v>618572</v>
      </c>
      <c r="M2622" s="12" t="s">
        <v>36</v>
      </c>
      <c r="N2622" s="12" t="s">
        <v>66</v>
      </c>
      <c r="P2622" s="10" t="n">
        <v>101</v>
      </c>
      <c r="Q2622" s="12" t="s">
        <v>107</v>
      </c>
      <c r="R2622" s="12" t="s">
        <v>43</v>
      </c>
      <c r="S2622" s="10" t="n">
        <v>4210301</v>
      </c>
      <c r="T2622" s="12" t="s">
        <v>333</v>
      </c>
      <c r="U2622" s="13" t="n">
        <v>21294.16</v>
      </c>
      <c r="W2622" s="13" t="n">
        <v>21294.16</v>
      </c>
      <c r="X2622" s="12" t="s">
        <v>2325</v>
      </c>
      <c r="Z2622" s="1" t="str">
        <f aca="false">IF($T2622="","",IFERROR(INDEX('Resumo Grupos'!$AC$3:$AC$200,MATCH($T2622,'Resumo Grupos'!$AB$3:$AB$200,0)),"n/d"))</f>
        <v>Salários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0" t="n">
        <v>1</v>
      </c>
      <c r="B2623" s="11" t="n">
        <v>46240</v>
      </c>
      <c r="C2623" s="11" t="n">
        <v>46240</v>
      </c>
      <c r="D2623" s="10" t="n">
        <v>1936</v>
      </c>
      <c r="E2623" s="12" t="s">
        <v>1217</v>
      </c>
      <c r="F2623" s="10" t="n">
        <v>34</v>
      </c>
      <c r="G2623" s="12" t="s">
        <v>94</v>
      </c>
      <c r="H2623" s="10" t="n">
        <v>2110405</v>
      </c>
      <c r="I2623" s="12" t="s">
        <v>106</v>
      </c>
      <c r="J2623" s="10" t="n">
        <v>1513693</v>
      </c>
      <c r="L2623" s="10" t="n">
        <v>619965</v>
      </c>
      <c r="M2623" s="12" t="s">
        <v>36</v>
      </c>
      <c r="N2623" s="12" t="s">
        <v>66</v>
      </c>
      <c r="P2623" s="10" t="n">
        <v>102</v>
      </c>
      <c r="Q2623" s="12" t="s">
        <v>125</v>
      </c>
      <c r="R2623" s="12" t="s">
        <v>62</v>
      </c>
      <c r="S2623" s="10" t="n">
        <v>1130101</v>
      </c>
      <c r="T2623" s="12" t="s">
        <v>63</v>
      </c>
      <c r="U2623" s="13" t="n">
        <v>626.05</v>
      </c>
      <c r="W2623" s="13" t="n">
        <v>626.05</v>
      </c>
      <c r="X2623" s="12" t="s">
        <v>2326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46240</v>
      </c>
      <c r="C2624" s="11" t="n">
        <v>46240</v>
      </c>
      <c r="D2624" s="10" t="n">
        <v>1187</v>
      </c>
      <c r="E2624" s="12" t="s">
        <v>489</v>
      </c>
      <c r="F2624" s="10" t="n">
        <v>13</v>
      </c>
      <c r="G2624" s="12" t="s">
        <v>119</v>
      </c>
      <c r="H2624" s="10" t="n">
        <v>2110101</v>
      </c>
      <c r="I2624" s="12" t="s">
        <v>58</v>
      </c>
      <c r="J2624" s="10" t="n">
        <v>1518718</v>
      </c>
      <c r="L2624" s="10" t="n">
        <v>237</v>
      </c>
      <c r="M2624" s="12" t="s">
        <v>36</v>
      </c>
      <c r="N2624" s="12" t="s">
        <v>60</v>
      </c>
      <c r="P2624" s="10" t="n">
        <v>104</v>
      </c>
      <c r="Q2624" s="12" t="s">
        <v>38</v>
      </c>
      <c r="R2624" s="12" t="s">
        <v>62</v>
      </c>
      <c r="S2624" s="10" t="n">
        <v>1130101</v>
      </c>
      <c r="T2624" s="12" t="s">
        <v>63</v>
      </c>
      <c r="U2624" s="13" t="n">
        <v>750</v>
      </c>
      <c r="W2624" s="13" t="n">
        <v>0</v>
      </c>
      <c r="X2624" s="12" t="s">
        <v>2327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GELO DE MORANGO</v>
      </c>
      <c r="AC2624" s="1" t="n">
        <v>237</v>
      </c>
    </row>
    <row r="2625" customFormat="false" ht="12.75" hidden="false" customHeight="true" outlineLevel="0" collapsed="false">
      <c r="A2625" s="10" t="n">
        <v>1</v>
      </c>
      <c r="B2625" s="11" t="n">
        <v>46241</v>
      </c>
      <c r="C2625" s="11" t="n">
        <v>46241</v>
      </c>
      <c r="D2625" s="10" t="n">
        <v>0</v>
      </c>
      <c r="E2625" s="12" t="s">
        <v>33</v>
      </c>
      <c r="F2625" s="10" t="n">
        <v>17</v>
      </c>
      <c r="G2625" s="12" t="s">
        <v>34</v>
      </c>
      <c r="H2625" s="10" t="n">
        <v>1110101</v>
      </c>
      <c r="I2625" s="12" t="s">
        <v>35</v>
      </c>
      <c r="J2625" s="10" t="n">
        <v>1528666</v>
      </c>
      <c r="L2625" s="10" t="n">
        <v>1528666</v>
      </c>
      <c r="M2625" s="12" t="s">
        <v>36</v>
      </c>
      <c r="N2625" s="12" t="s">
        <v>37</v>
      </c>
      <c r="P2625" s="10" t="n">
        <v>104</v>
      </c>
      <c r="Q2625" s="12" t="s">
        <v>38</v>
      </c>
      <c r="R2625" s="12" t="s">
        <v>149</v>
      </c>
      <c r="S2625" s="10" t="n">
        <v>1120601</v>
      </c>
      <c r="T2625" s="12" t="s">
        <v>150</v>
      </c>
      <c r="U2625" s="13" t="n">
        <v>300</v>
      </c>
      <c r="W2625" s="13" t="n">
        <v>300</v>
      </c>
      <c r="X2625" s="12" t="s">
        <v>2328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ACAI DE ANORI</v>
      </c>
      <c r="AC2625" s="1" t="n">
        <v>5459</v>
      </c>
    </row>
    <row r="2626" customFormat="false" ht="12.75" hidden="false" customHeight="true" outlineLevel="0" collapsed="false">
      <c r="A2626" s="10" t="n">
        <v>1</v>
      </c>
      <c r="B2626" s="11" t="n">
        <v>46241</v>
      </c>
      <c r="C2626" s="11" t="n">
        <v>46241</v>
      </c>
      <c r="D2626" s="10" t="n">
        <v>0</v>
      </c>
      <c r="E2626" s="12" t="s">
        <v>33</v>
      </c>
      <c r="F2626" s="10" t="n">
        <v>17</v>
      </c>
      <c r="G2626" s="12" t="s">
        <v>34</v>
      </c>
      <c r="H2626" s="10" t="n">
        <v>1110101</v>
      </c>
      <c r="I2626" s="12" t="s">
        <v>35</v>
      </c>
      <c r="J2626" s="10" t="n">
        <v>1536931</v>
      </c>
      <c r="L2626" s="10" t="n">
        <v>1536931</v>
      </c>
      <c r="M2626" s="12" t="s">
        <v>36</v>
      </c>
      <c r="N2626" s="12" t="s">
        <v>37</v>
      </c>
      <c r="P2626" s="10" t="n">
        <v>104</v>
      </c>
      <c r="Q2626" s="12" t="s">
        <v>38</v>
      </c>
      <c r="R2626" s="12" t="s">
        <v>62</v>
      </c>
      <c r="S2626" s="10" t="n">
        <v>1130101</v>
      </c>
      <c r="T2626" s="12" t="s">
        <v>63</v>
      </c>
      <c r="U2626" s="13" t="n">
        <v>210</v>
      </c>
      <c r="W2626" s="13" t="n">
        <v>210</v>
      </c>
      <c r="X2626" s="12" t="s">
        <v>2329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/>
      <c r="AC2626" s="1"/>
    </row>
    <row r="2627" customFormat="false" ht="12.75" hidden="false" customHeight="true" outlineLevel="0" collapsed="false">
      <c r="A2627" s="10" t="n">
        <v>1</v>
      </c>
      <c r="B2627" s="11" t="n">
        <v>46148</v>
      </c>
      <c r="C2627" s="11" t="n">
        <v>46241</v>
      </c>
      <c r="D2627" s="10" t="n">
        <v>607</v>
      </c>
      <c r="E2627" s="12" t="s">
        <v>214</v>
      </c>
      <c r="F2627" s="10" t="n">
        <v>24</v>
      </c>
      <c r="G2627" s="12" t="s">
        <v>57</v>
      </c>
      <c r="H2627" s="10" t="n">
        <v>2110101</v>
      </c>
      <c r="I2627" s="12" t="s">
        <v>58</v>
      </c>
      <c r="J2627" s="10" t="n">
        <v>1057743</v>
      </c>
      <c r="L2627" s="10" t="n">
        <v>10336</v>
      </c>
      <c r="M2627" s="12" t="s">
        <v>215</v>
      </c>
      <c r="N2627" s="12" t="s">
        <v>60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250.38</v>
      </c>
      <c r="W2627" s="13" t="n">
        <v>250.38</v>
      </c>
      <c r="X2627" s="12" t="s">
        <v>2330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nao encontrado</v>
      </c>
      <c r="AC2627" s="1" t="n">
        <v>10336</v>
      </c>
    </row>
    <row r="2628" customFormat="false" ht="12.75" hidden="false" customHeight="true" outlineLevel="0" collapsed="false">
      <c r="A2628" s="10" t="n">
        <v>1</v>
      </c>
      <c r="B2628" s="11" t="n">
        <v>46230</v>
      </c>
      <c r="C2628" s="11" t="n">
        <v>46241</v>
      </c>
      <c r="D2628" s="10" t="n">
        <v>1705</v>
      </c>
      <c r="E2628" s="12" t="s">
        <v>173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1458857</v>
      </c>
      <c r="L2628" s="10" t="n">
        <v>1950823</v>
      </c>
      <c r="M2628" s="12" t="s">
        <v>36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65.93</v>
      </c>
      <c r="W2628" s="13" t="n">
        <v>65.93</v>
      </c>
      <c r="X2628" s="12" t="s">
        <v>2331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EMBALAGEM KS/NS ULTR</v>
      </c>
      <c r="AC2628" s="1" t="n">
        <v>1950823</v>
      </c>
    </row>
    <row r="2629" customFormat="false" ht="12.75" hidden="false" customHeight="true" outlineLevel="0" collapsed="false">
      <c r="A2629" s="10" t="n">
        <v>1</v>
      </c>
      <c r="B2629" s="11" t="n">
        <v>46212</v>
      </c>
      <c r="C2629" s="11" t="n">
        <v>46241</v>
      </c>
      <c r="D2629" s="10" t="n">
        <v>10011</v>
      </c>
      <c r="E2629" s="12" t="s">
        <v>221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1375344</v>
      </c>
      <c r="L2629" s="10" t="n">
        <v>34611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1091.08</v>
      </c>
      <c r="W2629" s="13" t="n">
        <v>1091.08</v>
      </c>
      <c r="X2629" s="12" t="s">
        <v>2332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GP BISCOITO CAO AD F</v>
      </c>
      <c r="AC2629" s="1" t="n">
        <v>34611</v>
      </c>
    </row>
    <row r="2630" customFormat="false" ht="12.75" hidden="false" customHeight="true" outlineLevel="0" collapsed="false">
      <c r="A2630" s="10" t="n">
        <v>1</v>
      </c>
      <c r="B2630" s="11" t="n">
        <v>46212</v>
      </c>
      <c r="C2630" s="11" t="n">
        <v>46241</v>
      </c>
      <c r="D2630" s="10" t="n">
        <v>1718</v>
      </c>
      <c r="E2630" s="12" t="s">
        <v>159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1375395</v>
      </c>
      <c r="L2630" s="10" t="n">
        <v>681131</v>
      </c>
      <c r="M2630" s="12" t="s">
        <v>153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871.12</v>
      </c>
      <c r="W2630" s="13" t="n">
        <v>871.12</v>
      </c>
      <c r="X2630" s="12" t="s">
        <v>2333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12.75" hidden="false" customHeight="true" outlineLevel="0" collapsed="false">
      <c r="A2631" s="10" t="n">
        <v>1</v>
      </c>
      <c r="B2631" s="11" t="n">
        <v>46214</v>
      </c>
      <c r="C2631" s="11" t="n">
        <v>46241</v>
      </c>
      <c r="D2631" s="10" t="n">
        <v>794</v>
      </c>
      <c r="E2631" s="12" t="s">
        <v>365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1381993</v>
      </c>
      <c r="L2631" s="10" t="n">
        <v>8364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523.67</v>
      </c>
      <c r="W2631" s="13" t="n">
        <v>523.67</v>
      </c>
      <c r="X2631" s="12" t="s">
        <v>2334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12.75" hidden="false" customHeight="true" outlineLevel="0" collapsed="false">
      <c r="A2632" s="10" t="n">
        <v>1</v>
      </c>
      <c r="B2632" s="11" t="n">
        <v>46216</v>
      </c>
      <c r="C2632" s="11" t="n">
        <v>46241</v>
      </c>
      <c r="D2632" s="10" t="n">
        <v>1705</v>
      </c>
      <c r="E2632" s="12" t="s">
        <v>173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1392743</v>
      </c>
      <c r="L2632" s="10" t="n">
        <v>1197029</v>
      </c>
      <c r="M2632" s="12" t="s">
        <v>36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215.52</v>
      </c>
      <c r="W2632" s="13" t="n">
        <v>215.52</v>
      </c>
      <c r="X2632" s="12" t="s">
        <v>2335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12.75" hidden="false" customHeight="true" outlineLevel="0" collapsed="false">
      <c r="A2633" s="10" t="n">
        <v>1</v>
      </c>
      <c r="B2633" s="11" t="n">
        <v>46218</v>
      </c>
      <c r="C2633" s="11" t="n">
        <v>46241</v>
      </c>
      <c r="D2633" s="10" t="n">
        <v>10011</v>
      </c>
      <c r="E2633" s="12" t="s">
        <v>221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1401989</v>
      </c>
      <c r="L2633" s="10" t="n">
        <v>34663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62</v>
      </c>
      <c r="S2633" s="10" t="n">
        <v>1130101</v>
      </c>
      <c r="T2633" s="12" t="s">
        <v>63</v>
      </c>
      <c r="U2633" s="13" t="n">
        <v>2006</v>
      </c>
      <c r="W2633" s="13" t="n">
        <v>2006</v>
      </c>
      <c r="X2633" s="12" t="s">
        <v>2336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RC GT GRANPLUS 10,1K</v>
      </c>
      <c r="AC2633" s="1" t="n">
        <v>34663</v>
      </c>
    </row>
    <row r="2634" customFormat="false" ht="12.75" hidden="false" customHeight="true" outlineLevel="0" collapsed="false">
      <c r="A2634" s="10" t="n">
        <v>1</v>
      </c>
      <c r="B2634" s="11" t="n">
        <v>46223</v>
      </c>
      <c r="C2634" s="11" t="n">
        <v>46241</v>
      </c>
      <c r="D2634" s="10" t="n">
        <v>1107</v>
      </c>
      <c r="E2634" s="12" t="s">
        <v>155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1423979</v>
      </c>
      <c r="L2634" s="10" t="n">
        <v>430879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1180.51</v>
      </c>
      <c r="W2634" s="13" t="n">
        <v>1180.51</v>
      </c>
      <c r="X2634" s="12" t="s">
        <v>2337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BARRA BAUDUC GOIABA</v>
      </c>
      <c r="AC2634" s="1" t="n">
        <v>430879</v>
      </c>
    </row>
    <row r="2635" customFormat="false" ht="12.75" hidden="false" customHeight="true" outlineLevel="0" collapsed="false">
      <c r="A2635" s="10" t="n">
        <v>1</v>
      </c>
      <c r="B2635" s="11" t="n">
        <v>46225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1434930</v>
      </c>
      <c r="L2635" s="10" t="n">
        <v>194574</v>
      </c>
      <c r="M2635" s="12" t="s">
        <v>59</v>
      </c>
      <c r="N2635" s="12" t="s">
        <v>66</v>
      </c>
      <c r="P2635" s="10" t="n">
        <v>103</v>
      </c>
      <c r="Q2635" s="12" t="s">
        <v>61</v>
      </c>
      <c r="R2635" s="12" t="s">
        <v>62</v>
      </c>
      <c r="S2635" s="10" t="n">
        <v>1130101</v>
      </c>
      <c r="T2635" s="12" t="s">
        <v>63</v>
      </c>
      <c r="U2635" s="13" t="n">
        <v>808.45</v>
      </c>
      <c r="W2635" s="13" t="n">
        <v>808.45</v>
      </c>
      <c r="X2635" s="12" t="s">
        <v>2338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OLEO PEROBA LAV 100M</v>
      </c>
      <c r="AC2635" s="1" t="n">
        <v>194574</v>
      </c>
    </row>
    <row r="2636" customFormat="false" ht="12.75" hidden="false" customHeight="true" outlineLevel="0" collapsed="false">
      <c r="A2636" s="10" t="n">
        <v>1</v>
      </c>
      <c r="B2636" s="11" t="n">
        <v>46226</v>
      </c>
      <c r="C2636" s="11" t="n">
        <v>46241</v>
      </c>
      <c r="D2636" s="10" t="n">
        <v>1402</v>
      </c>
      <c r="E2636" s="12" t="s">
        <v>716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1439563</v>
      </c>
      <c r="L2636" s="10" t="n">
        <v>3858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39</v>
      </c>
      <c r="S2636" s="10" t="n">
        <v>4210227</v>
      </c>
      <c r="T2636" s="12" t="s">
        <v>40</v>
      </c>
      <c r="U2636" s="13" t="n">
        <v>994.74</v>
      </c>
      <c r="W2636" s="13" t="n">
        <v>994.74</v>
      </c>
      <c r="X2636" s="12" t="s">
        <v>2339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12.75" hidden="false" customHeight="true" outlineLevel="0" collapsed="false">
      <c r="A2637" s="10" t="n">
        <v>1</v>
      </c>
      <c r="B2637" s="11" t="n">
        <v>46226</v>
      </c>
      <c r="C2637" s="11" t="n">
        <v>46241</v>
      </c>
      <c r="D2637" s="10" t="n">
        <v>1666</v>
      </c>
      <c r="E2637" s="12" t="s">
        <v>56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1440189</v>
      </c>
      <c r="L2637" s="10" t="n">
        <v>568312</v>
      </c>
      <c r="M2637" s="12" t="s">
        <v>59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7635.42</v>
      </c>
      <c r="W2637" s="13" t="n">
        <v>7635.42</v>
      </c>
      <c r="X2637" s="12" t="s">
        <v>2340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DUNHILL CARLTON BLEN</v>
      </c>
      <c r="AC2637" s="1" t="n">
        <v>568312</v>
      </c>
    </row>
    <row r="2638" customFormat="false" ht="12.75" hidden="false" customHeight="true" outlineLevel="0" collapsed="false">
      <c r="A2638" s="10" t="n">
        <v>1</v>
      </c>
      <c r="B2638" s="11" t="n">
        <v>46226</v>
      </c>
      <c r="C2638" s="11" t="n">
        <v>46241</v>
      </c>
      <c r="D2638" s="10" t="n">
        <v>10017</v>
      </c>
      <c r="E2638" s="12" t="s">
        <v>871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1440211</v>
      </c>
      <c r="L2638" s="10" t="n">
        <v>592622</v>
      </c>
      <c r="M2638" s="12" t="s">
        <v>36</v>
      </c>
      <c r="N2638" s="12" t="s">
        <v>66</v>
      </c>
      <c r="P2638" s="10" t="n">
        <v>104</v>
      </c>
      <c r="Q2638" s="12" t="s">
        <v>38</v>
      </c>
      <c r="R2638" s="12" t="s">
        <v>62</v>
      </c>
      <c r="S2638" s="10" t="n">
        <v>1130101</v>
      </c>
      <c r="T2638" s="12" t="s">
        <v>63</v>
      </c>
      <c r="U2638" s="13" t="n">
        <v>868.36</v>
      </c>
      <c r="W2638" s="13" t="n">
        <v>868.36</v>
      </c>
      <c r="X2638" s="12" t="s">
        <v>2341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LEITE ITALAC INTE 1L</v>
      </c>
      <c r="AC2638" s="1" t="n">
        <v>194785</v>
      </c>
    </row>
    <row r="2639" customFormat="false" ht="12.75" hidden="false" customHeight="true" outlineLevel="0" collapsed="false">
      <c r="A2639" s="10" t="n">
        <v>1</v>
      </c>
      <c r="B2639" s="11" t="n">
        <v>46228</v>
      </c>
      <c r="C2639" s="11" t="n">
        <v>46241</v>
      </c>
      <c r="D2639" s="10" t="n">
        <v>1270</v>
      </c>
      <c r="E2639" s="12" t="s">
        <v>349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1450031</v>
      </c>
      <c r="L2639" s="10" t="n">
        <v>2702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581.5</v>
      </c>
      <c r="W2639" s="13" t="n">
        <v>581.5</v>
      </c>
      <c r="X2639" s="12" t="s">
        <v>2342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SEMENTE GIRASSOL 200G MESA FARTA</v>
      </c>
      <c r="AC2639" s="1" t="n">
        <v>2702</v>
      </c>
    </row>
    <row r="2640" customFormat="false" ht="12.75" hidden="false" customHeight="true" outlineLevel="0" collapsed="false">
      <c r="A2640" s="10" t="n">
        <v>1</v>
      </c>
      <c r="B2640" s="11" t="n">
        <v>46228</v>
      </c>
      <c r="C2640" s="11" t="n">
        <v>46241</v>
      </c>
      <c r="D2640" s="10" t="n">
        <v>1657</v>
      </c>
      <c r="E2640" s="12" t="s">
        <v>1204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1450043</v>
      </c>
      <c r="L2640" s="10" t="n">
        <v>296100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925.97</v>
      </c>
      <c r="W2640" s="13" t="n">
        <v>925.97</v>
      </c>
      <c r="X2640" s="12" t="s">
        <v>2343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46228</v>
      </c>
      <c r="C2641" s="11" t="n">
        <v>46241</v>
      </c>
      <c r="D2641" s="10" t="n">
        <v>1114</v>
      </c>
      <c r="E2641" s="12" t="s">
        <v>169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1450174</v>
      </c>
      <c r="L2641" s="10" t="n">
        <v>41958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5054.39</v>
      </c>
      <c r="W2641" s="13" t="n">
        <v>5054.39</v>
      </c>
      <c r="X2641" s="12" t="s">
        <v>2344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PAO MASSA FINA 70127</v>
      </c>
      <c r="AC2641" s="1" t="n">
        <v>41958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1705</v>
      </c>
      <c r="E2642" s="12" t="s">
        <v>173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1457905</v>
      </c>
      <c r="L2642" s="10" t="n">
        <v>1951962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5518.6</v>
      </c>
      <c r="W2642" s="13" t="n">
        <v>5518.6</v>
      </c>
      <c r="X2642" s="12" t="s">
        <v>2345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REFR COCA COLA 200ML</v>
      </c>
      <c r="AC2642" s="1" t="n">
        <v>1951962</v>
      </c>
    </row>
    <row r="2643" customFormat="false" ht="12.75" hidden="false" customHeight="true" outlineLevel="0" collapsed="false">
      <c r="A2643" s="10" t="n">
        <v>1</v>
      </c>
      <c r="B2643" s="11" t="n">
        <v>46230</v>
      </c>
      <c r="C2643" s="11" t="n">
        <v>46241</v>
      </c>
      <c r="D2643" s="10" t="n">
        <v>1705</v>
      </c>
      <c r="E2643" s="12" t="s">
        <v>173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1458370</v>
      </c>
      <c r="L2643" s="10" t="n">
        <v>1217731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3459.51</v>
      </c>
      <c r="W2643" s="13" t="n">
        <v>3459.51</v>
      </c>
      <c r="X2643" s="12" t="s">
        <v>2346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KAPO UVA 200ML</v>
      </c>
      <c r="AC2643" s="1" t="n">
        <v>1217731</v>
      </c>
    </row>
    <row r="2644" customFormat="false" ht="12.75" hidden="false" customHeight="true" outlineLevel="0" collapsed="false">
      <c r="A2644" s="10" t="n">
        <v>1</v>
      </c>
      <c r="B2644" s="11" t="n">
        <v>46230</v>
      </c>
      <c r="C2644" s="11" t="n">
        <v>46241</v>
      </c>
      <c r="D2644" s="10" t="n">
        <v>1705</v>
      </c>
      <c r="E2644" s="12" t="s">
        <v>173</v>
      </c>
      <c r="F2644" s="10" t="n">
        <v>24</v>
      </c>
      <c r="G2644" s="12" t="s">
        <v>57</v>
      </c>
      <c r="H2644" s="10" t="n">
        <v>2110405</v>
      </c>
      <c r="I2644" s="12" t="s">
        <v>106</v>
      </c>
      <c r="J2644" s="10" t="n">
        <v>1458410</v>
      </c>
      <c r="L2644" s="10" t="n">
        <v>1216466</v>
      </c>
      <c r="M2644" s="12" t="s">
        <v>36</v>
      </c>
      <c r="N2644" s="12" t="s">
        <v>66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152.38</v>
      </c>
      <c r="W2644" s="13" t="n">
        <v>152.38</v>
      </c>
      <c r="X2644" s="12" t="s">
        <v>2347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VASILHAME CERVEJA 1L RETORNAVEL</v>
      </c>
      <c r="AC2644" s="1" t="n">
        <v>1216466</v>
      </c>
    </row>
    <row r="2645" customFormat="false" ht="12.75" hidden="false" customHeight="true" outlineLevel="0" collapsed="false">
      <c r="A2645" s="10" t="n">
        <v>1</v>
      </c>
      <c r="B2645" s="11" t="n">
        <v>46230</v>
      </c>
      <c r="C2645" s="11" t="n">
        <v>46241</v>
      </c>
      <c r="D2645" s="10" t="n">
        <v>1613</v>
      </c>
      <c r="E2645" s="12" t="s">
        <v>240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1460199</v>
      </c>
      <c r="L2645" s="10" t="n">
        <v>1611963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676.2</v>
      </c>
      <c r="W2645" s="13" t="n">
        <v>676.2</v>
      </c>
      <c r="X2645" s="12" t="s">
        <v>2348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SALSICHA PERDIGÃO KG</v>
      </c>
      <c r="AC2645" s="1" t="n">
        <v>1611963</v>
      </c>
    </row>
    <row r="2646" customFormat="false" ht="12.75" hidden="false" customHeight="true" outlineLevel="0" collapsed="false">
      <c r="A2646" s="10" t="n">
        <v>1</v>
      </c>
      <c r="B2646" s="11" t="n">
        <v>46232</v>
      </c>
      <c r="C2646" s="11" t="n">
        <v>46241</v>
      </c>
      <c r="D2646" s="10" t="n">
        <v>1723</v>
      </c>
      <c r="E2646" s="12" t="s">
        <v>302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1469410</v>
      </c>
      <c r="L2646" s="10" t="n">
        <v>173886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5242.4</v>
      </c>
      <c r="W2646" s="13" t="n">
        <v>5242.4</v>
      </c>
      <c r="X2646" s="12" t="s">
        <v>2349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TRASEIRO DE BOI L1</v>
      </c>
      <c r="AC2646" s="1" t="n">
        <v>173886</v>
      </c>
    </row>
    <row r="2647" customFormat="false" ht="12.75" hidden="false" customHeight="true" outlineLevel="0" collapsed="false">
      <c r="A2647" s="10" t="n">
        <v>1</v>
      </c>
      <c r="B2647" s="11" t="n">
        <v>46234</v>
      </c>
      <c r="C2647" s="11" t="n">
        <v>46241</v>
      </c>
      <c r="D2647" s="10" t="n">
        <v>33</v>
      </c>
      <c r="E2647" s="12" t="s">
        <v>93</v>
      </c>
      <c r="F2647" s="10" t="n">
        <v>34</v>
      </c>
      <c r="G2647" s="12" t="s">
        <v>94</v>
      </c>
      <c r="H2647" s="10" t="n">
        <v>2110101</v>
      </c>
      <c r="I2647" s="12" t="s">
        <v>58</v>
      </c>
      <c r="J2647" s="10" t="n">
        <v>1478271</v>
      </c>
      <c r="L2647" s="10" t="n">
        <v>5400</v>
      </c>
      <c r="M2647" s="12" t="s">
        <v>36</v>
      </c>
      <c r="N2647" s="12" t="s">
        <v>60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1560</v>
      </c>
      <c r="W2647" s="13" t="n">
        <v>1560</v>
      </c>
      <c r="X2647" s="12" t="s">
        <v>2350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/>
      <c r="AC2647" s="1"/>
    </row>
    <row r="2648" customFormat="false" ht="12.75" hidden="false" customHeight="true" outlineLevel="0" collapsed="false">
      <c r="A2648" s="10" t="n">
        <v>1</v>
      </c>
      <c r="B2648" s="11" t="n">
        <v>46235</v>
      </c>
      <c r="C2648" s="11" t="n">
        <v>46241</v>
      </c>
      <c r="D2648" s="10" t="n">
        <v>1642</v>
      </c>
      <c r="E2648" s="12" t="s">
        <v>184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1481798</v>
      </c>
      <c r="L2648" s="10" t="n">
        <v>1034623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556.5</v>
      </c>
      <c r="W2648" s="13" t="n">
        <v>556.5</v>
      </c>
      <c r="X2648" s="12" t="s">
        <v>2351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PAO TORRADO BROTHERS</v>
      </c>
      <c r="AC2648" s="1" t="n">
        <v>1034623</v>
      </c>
    </row>
    <row r="2649" customFormat="false" ht="12.75" hidden="false" customHeight="true" outlineLevel="0" collapsed="false">
      <c r="A2649" s="10" t="n">
        <v>1</v>
      </c>
      <c r="B2649" s="11" t="n">
        <v>46235</v>
      </c>
      <c r="C2649" s="11" t="n">
        <v>46241</v>
      </c>
      <c r="D2649" s="10" t="n">
        <v>1286</v>
      </c>
      <c r="E2649" s="12" t="s">
        <v>359</v>
      </c>
      <c r="F2649" s="10" t="n">
        <v>24</v>
      </c>
      <c r="G2649" s="12" t="s">
        <v>57</v>
      </c>
      <c r="H2649" s="10" t="n">
        <v>2110405</v>
      </c>
      <c r="I2649" s="12" t="s">
        <v>106</v>
      </c>
      <c r="J2649" s="10" t="n">
        <v>1482229</v>
      </c>
      <c r="L2649" s="10" t="n">
        <v>10438</v>
      </c>
      <c r="M2649" s="12" t="s">
        <v>36</v>
      </c>
      <c r="N2649" s="12" t="s">
        <v>66</v>
      </c>
      <c r="P2649" s="10" t="n">
        <v>103</v>
      </c>
      <c r="Q2649" s="12" t="s">
        <v>61</v>
      </c>
      <c r="R2649" s="12" t="s">
        <v>62</v>
      </c>
      <c r="S2649" s="10" t="n">
        <v>1130101</v>
      </c>
      <c r="T2649" s="12" t="s">
        <v>63</v>
      </c>
      <c r="U2649" s="13" t="n">
        <v>1026</v>
      </c>
      <c r="W2649" s="13" t="n">
        <v>1026</v>
      </c>
      <c r="X2649" s="12" t="s">
        <v>2352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PAO FRANCES CONG 80G</v>
      </c>
      <c r="AC2649" s="1" t="n">
        <v>10438</v>
      </c>
    </row>
    <row r="2650" customFormat="false" ht="12.75" hidden="false" customHeight="true" outlineLevel="0" collapsed="false">
      <c r="A2650" s="10" t="n">
        <v>1</v>
      </c>
      <c r="B2650" s="11" t="n">
        <v>46237</v>
      </c>
      <c r="C2650" s="11" t="n">
        <v>46241</v>
      </c>
      <c r="D2650" s="10" t="n">
        <v>1899</v>
      </c>
      <c r="E2650" s="12" t="s">
        <v>97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1495710</v>
      </c>
      <c r="L2650" s="10" t="n">
        <v>741</v>
      </c>
      <c r="M2650" s="12" t="s">
        <v>36</v>
      </c>
      <c r="N2650" s="12" t="s">
        <v>66</v>
      </c>
      <c r="P2650" s="10" t="n">
        <v>103</v>
      </c>
      <c r="Q2650" s="12" t="s">
        <v>61</v>
      </c>
      <c r="R2650" s="12" t="s">
        <v>62</v>
      </c>
      <c r="S2650" s="10" t="n">
        <v>1130101</v>
      </c>
      <c r="T2650" s="12" t="s">
        <v>63</v>
      </c>
      <c r="U2650" s="13" t="n">
        <v>700</v>
      </c>
      <c r="W2650" s="13" t="n">
        <v>700</v>
      </c>
      <c r="X2650" s="12" t="s">
        <v>2353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PAO CASEIRO AMANT</v>
      </c>
      <c r="AC2650" s="1" t="n">
        <v>741</v>
      </c>
    </row>
    <row r="2651" customFormat="false" ht="12.75" hidden="false" customHeight="true" outlineLevel="0" collapsed="false">
      <c r="A2651" s="10" t="n">
        <v>1</v>
      </c>
      <c r="B2651" s="11" t="n">
        <v>46237</v>
      </c>
      <c r="C2651" s="11" t="n">
        <v>46241</v>
      </c>
      <c r="D2651" s="10" t="n">
        <v>1899</v>
      </c>
      <c r="E2651" s="12" t="s">
        <v>97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1495726</v>
      </c>
      <c r="L2651" s="10" t="n">
        <v>742</v>
      </c>
      <c r="M2651" s="12" t="s">
        <v>36</v>
      </c>
      <c r="N2651" s="12" t="s">
        <v>66</v>
      </c>
      <c r="P2651" s="10" t="n">
        <v>103</v>
      </c>
      <c r="Q2651" s="12" t="s">
        <v>61</v>
      </c>
      <c r="R2651" s="12" t="s">
        <v>62</v>
      </c>
      <c r="S2651" s="10" t="n">
        <v>1130101</v>
      </c>
      <c r="T2651" s="12" t="s">
        <v>63</v>
      </c>
      <c r="U2651" s="13" t="n">
        <v>474.5</v>
      </c>
      <c r="W2651" s="13" t="n">
        <v>474.5</v>
      </c>
      <c r="X2651" s="12" t="s">
        <v>2354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SAC LIX MERC OLI 100</v>
      </c>
      <c r="AC2651" s="1" t="n">
        <v>742</v>
      </c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</v>
      </c>
      <c r="E2652" s="12" t="s">
        <v>115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1512942</v>
      </c>
      <c r="L2652" s="10" t="n">
        <v>619809</v>
      </c>
      <c r="M2652" s="12" t="s">
        <v>36</v>
      </c>
      <c r="N2652" s="12" t="s">
        <v>66</v>
      </c>
      <c r="P2652" s="10" t="n">
        <v>101</v>
      </c>
      <c r="Q2652" s="12" t="s">
        <v>107</v>
      </c>
      <c r="R2652" s="12" t="s">
        <v>112</v>
      </c>
      <c r="S2652" s="10" t="n">
        <v>4220199</v>
      </c>
      <c r="T2652" s="12" t="s">
        <v>113</v>
      </c>
      <c r="U2652" s="13" t="n">
        <v>150</v>
      </c>
      <c r="W2652" s="13" t="n">
        <v>150</v>
      </c>
      <c r="X2652" s="12" t="s">
        <v>2355</v>
      </c>
      <c r="Z2652" s="1" t="str">
        <f aca="false">IF($T2652="","",IFERROR(INDEX('Resumo Grupos'!$AC$3:$AC$200,MATCH($T2652,'Resumo Grupos'!$AB$3:$AB$200,0)),"n/d"))</f>
        <v>Pagamentos outros não operacionais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1195</v>
      </c>
      <c r="E2653" s="12" t="s">
        <v>338</v>
      </c>
      <c r="F2653" s="10" t="n">
        <v>24</v>
      </c>
      <c r="G2653" s="12" t="s">
        <v>57</v>
      </c>
      <c r="H2653" s="10" t="n">
        <v>2110405</v>
      </c>
      <c r="I2653" s="12" t="s">
        <v>106</v>
      </c>
      <c r="J2653" s="10" t="n">
        <v>1152372</v>
      </c>
      <c r="L2653" s="10" t="n">
        <v>480964</v>
      </c>
      <c r="M2653" s="12" t="s">
        <v>59</v>
      </c>
      <c r="N2653" s="12" t="s">
        <v>66</v>
      </c>
      <c r="P2653" s="10" t="n">
        <v>102</v>
      </c>
      <c r="Q2653" s="12" t="s">
        <v>125</v>
      </c>
      <c r="R2653" s="12" t="s">
        <v>43</v>
      </c>
      <c r="S2653" s="10" t="n">
        <v>4210311</v>
      </c>
      <c r="T2653" s="12" t="s">
        <v>339</v>
      </c>
      <c r="U2653" s="13" t="n">
        <v>3001.44</v>
      </c>
      <c r="W2653" s="13" t="n">
        <v>3001.44</v>
      </c>
      <c r="X2653" s="12" t="s">
        <v>1289</v>
      </c>
      <c r="Z2653" s="1" t="str">
        <f aca="false">IF($T2653="","",IFERROR(INDEX('Resumo Grupos'!$AC$3:$AC$200,MATCH($T2653,'Resumo Grupos'!$AB$3:$AB$200,0)),"n/d"))</f>
        <v>Salários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1000001</v>
      </c>
      <c r="E2654" s="12" t="s">
        <v>900</v>
      </c>
      <c r="F2654" s="10" t="n">
        <v>24</v>
      </c>
      <c r="G2654" s="12" t="s">
        <v>57</v>
      </c>
      <c r="H2654" s="10" t="n">
        <v>2110405</v>
      </c>
      <c r="I2654" s="12" t="s">
        <v>106</v>
      </c>
      <c r="J2654" s="10" t="n">
        <v>1463045</v>
      </c>
      <c r="L2654" s="10" t="n">
        <v>601783</v>
      </c>
      <c r="M2654" s="12" t="s">
        <v>59</v>
      </c>
      <c r="N2654" s="12" t="s">
        <v>66</v>
      </c>
      <c r="P2654" s="10" t="n">
        <v>102</v>
      </c>
      <c r="Q2654" s="12" t="s">
        <v>125</v>
      </c>
      <c r="R2654" s="12" t="s">
        <v>112</v>
      </c>
      <c r="S2654" s="10" t="n">
        <v>4220199</v>
      </c>
      <c r="T2654" s="12" t="s">
        <v>113</v>
      </c>
      <c r="U2654" s="13" t="n">
        <v>2413.98</v>
      </c>
      <c r="W2654" s="13" t="n">
        <v>2413.98</v>
      </c>
      <c r="X2654" s="12" t="s">
        <v>2044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1779</v>
      </c>
      <c r="E2655" s="12" t="s">
        <v>985</v>
      </c>
      <c r="F2655" s="10" t="n">
        <v>34</v>
      </c>
      <c r="G2655" s="12" t="s">
        <v>94</v>
      </c>
      <c r="H2655" s="10" t="n">
        <v>2110405</v>
      </c>
      <c r="I2655" s="12" t="s">
        <v>106</v>
      </c>
      <c r="J2655" s="10" t="n">
        <v>1513472</v>
      </c>
      <c r="L2655" s="10" t="n">
        <v>619925</v>
      </c>
      <c r="M2655" s="12" t="s">
        <v>36</v>
      </c>
      <c r="N2655" s="12" t="s">
        <v>66</v>
      </c>
      <c r="P2655" s="10" t="n">
        <v>102</v>
      </c>
      <c r="Q2655" s="12" t="s">
        <v>125</v>
      </c>
      <c r="R2655" s="12" t="s">
        <v>126</v>
      </c>
      <c r="S2655" s="10" t="n">
        <v>4210504</v>
      </c>
      <c r="T2655" s="12" t="s">
        <v>199</v>
      </c>
      <c r="U2655" s="13" t="n">
        <v>93.1</v>
      </c>
      <c r="W2655" s="13" t="n">
        <v>0</v>
      </c>
      <c r="X2655" s="12" t="s">
        <v>2356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515</v>
      </c>
      <c r="E2656" s="12" t="s">
        <v>124</v>
      </c>
      <c r="F2656" s="10" t="n">
        <v>34</v>
      </c>
      <c r="G2656" s="12" t="s">
        <v>94</v>
      </c>
      <c r="H2656" s="10" t="n">
        <v>2110405</v>
      </c>
      <c r="I2656" s="12" t="s">
        <v>106</v>
      </c>
      <c r="J2656" s="10" t="n">
        <v>1513478</v>
      </c>
      <c r="L2656" s="10" t="n">
        <v>619928</v>
      </c>
      <c r="M2656" s="12" t="s">
        <v>36</v>
      </c>
      <c r="N2656" s="12" t="s">
        <v>66</v>
      </c>
      <c r="P2656" s="10" t="n">
        <v>102</v>
      </c>
      <c r="Q2656" s="12" t="s">
        <v>125</v>
      </c>
      <c r="R2656" s="12" t="s">
        <v>112</v>
      </c>
      <c r="S2656" s="10" t="n">
        <v>4220199</v>
      </c>
      <c r="T2656" s="12" t="s">
        <v>113</v>
      </c>
      <c r="U2656" s="13" t="n">
        <v>100</v>
      </c>
      <c r="W2656" s="13" t="n">
        <v>100</v>
      </c>
      <c r="X2656" s="12" t="s">
        <v>2357</v>
      </c>
      <c r="Z2656" s="1" t="str">
        <f aca="false">IF($T2656="","",IFERROR(INDEX('Resumo Grupos'!$AC$3:$AC$200,MATCH($T2656,'Resumo Grupos'!$AB$3:$AB$200,0)),"n/d"))</f>
        <v>Pagamentos outros não operacionais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17</v>
      </c>
      <c r="E2657" s="12" t="s">
        <v>115</v>
      </c>
      <c r="F2657" s="10" t="n">
        <v>34</v>
      </c>
      <c r="G2657" s="12" t="s">
        <v>94</v>
      </c>
      <c r="H2657" s="10" t="n">
        <v>2110405</v>
      </c>
      <c r="I2657" s="12" t="s">
        <v>106</v>
      </c>
      <c r="J2657" s="10" t="n">
        <v>1514377</v>
      </c>
      <c r="L2657" s="10" t="n">
        <v>620132</v>
      </c>
      <c r="M2657" s="12" t="s">
        <v>36</v>
      </c>
      <c r="N2657" s="12" t="s">
        <v>66</v>
      </c>
      <c r="P2657" s="10" t="n">
        <v>101</v>
      </c>
      <c r="Q2657" s="12" t="s">
        <v>107</v>
      </c>
      <c r="R2657" s="12" t="s">
        <v>112</v>
      </c>
      <c r="S2657" s="10" t="n">
        <v>4220199</v>
      </c>
      <c r="T2657" s="12" t="s">
        <v>113</v>
      </c>
      <c r="U2657" s="13" t="n">
        <v>1303.99</v>
      </c>
      <c r="W2657" s="13" t="n">
        <v>1303.99</v>
      </c>
      <c r="X2657" s="12" t="s">
        <v>2358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  <c r="AB2657" s="1"/>
      <c r="AC2657" s="1"/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33</v>
      </c>
      <c r="E2658" s="12" t="s">
        <v>93</v>
      </c>
      <c r="F2658" s="10" t="n">
        <v>34</v>
      </c>
      <c r="G2658" s="12" t="s">
        <v>94</v>
      </c>
      <c r="H2658" s="10" t="n">
        <v>2110101</v>
      </c>
      <c r="I2658" s="12" t="s">
        <v>58</v>
      </c>
      <c r="J2658" s="10" t="n">
        <v>1514611</v>
      </c>
      <c r="L2658" s="10" t="n">
        <v>5453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3404</v>
      </c>
      <c r="W2658" s="13" t="n">
        <v>3404</v>
      </c>
      <c r="X2658" s="12" t="s">
        <v>197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/>
      <c r="AC2658" s="1"/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33</v>
      </c>
      <c r="E2659" s="12" t="s">
        <v>93</v>
      </c>
      <c r="F2659" s="10" t="n">
        <v>34</v>
      </c>
      <c r="G2659" s="12" t="s">
        <v>94</v>
      </c>
      <c r="H2659" s="10" t="n">
        <v>2110101</v>
      </c>
      <c r="I2659" s="12" t="s">
        <v>58</v>
      </c>
      <c r="J2659" s="10" t="n">
        <v>1514687</v>
      </c>
      <c r="L2659" s="10" t="n">
        <v>5454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830</v>
      </c>
      <c r="W2659" s="13" t="n">
        <v>830</v>
      </c>
      <c r="X2659" s="12" t="s">
        <v>2359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/>
      <c r="AC2659" s="1"/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10096</v>
      </c>
      <c r="E2660" s="12" t="s">
        <v>1716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1515613</v>
      </c>
      <c r="L2660" s="10" t="n">
        <v>131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420</v>
      </c>
      <c r="W2660" s="13" t="n">
        <v>0</v>
      </c>
      <c r="X2660" s="12" t="s">
        <v>2360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BOLO MIYAZAKI GRANDE</v>
      </c>
      <c r="AC2660" s="1" t="n">
        <v>131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1783</v>
      </c>
      <c r="E2661" s="12" t="s">
        <v>1024</v>
      </c>
      <c r="F2661" s="10" t="n">
        <v>13</v>
      </c>
      <c r="G2661" s="12" t="s">
        <v>119</v>
      </c>
      <c r="H2661" s="10" t="n">
        <v>2110101</v>
      </c>
      <c r="I2661" s="12" t="s">
        <v>58</v>
      </c>
      <c r="J2661" s="10" t="n">
        <v>1515625</v>
      </c>
      <c r="L2661" s="10" t="n">
        <v>526</v>
      </c>
      <c r="M2661" s="12" t="s">
        <v>36</v>
      </c>
      <c r="N2661" s="12" t="s">
        <v>60</v>
      </c>
      <c r="P2661" s="10" t="n">
        <v>104</v>
      </c>
      <c r="Q2661" s="12" t="s">
        <v>38</v>
      </c>
      <c r="R2661" s="12" t="s">
        <v>62</v>
      </c>
      <c r="S2661" s="10" t="n">
        <v>1130101</v>
      </c>
      <c r="T2661" s="12" t="s">
        <v>63</v>
      </c>
      <c r="U2661" s="13" t="n">
        <v>160.32</v>
      </c>
      <c r="W2661" s="13" t="n">
        <v>0</v>
      </c>
      <c r="X2661" s="12" t="s">
        <v>2361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BOLO BLOOM 600G</v>
      </c>
      <c r="AC2661" s="1" t="n">
        <v>526</v>
      </c>
    </row>
    <row r="2662" customFormat="false" ht="12.75" hidden="false" customHeight="true" outlineLevel="0" collapsed="false">
      <c r="A2662" s="10" t="n">
        <v>1</v>
      </c>
      <c r="B2662" s="11" t="n">
        <v>46241</v>
      </c>
      <c r="C2662" s="11" t="n">
        <v>46241</v>
      </c>
      <c r="D2662" s="10" t="n">
        <v>10035</v>
      </c>
      <c r="E2662" s="12" t="s">
        <v>376</v>
      </c>
      <c r="F2662" s="10" t="n">
        <v>13</v>
      </c>
      <c r="G2662" s="12" t="s">
        <v>119</v>
      </c>
      <c r="H2662" s="10" t="n">
        <v>2110101</v>
      </c>
      <c r="I2662" s="12" t="s">
        <v>58</v>
      </c>
      <c r="J2662" s="10" t="n">
        <v>1518708</v>
      </c>
      <c r="L2662" s="10" t="n">
        <v>396</v>
      </c>
      <c r="M2662" s="12" t="s">
        <v>36</v>
      </c>
      <c r="N2662" s="12" t="s">
        <v>60</v>
      </c>
      <c r="P2662" s="10" t="n">
        <v>104</v>
      </c>
      <c r="Q2662" s="12" t="s">
        <v>38</v>
      </c>
      <c r="R2662" s="12" t="s">
        <v>62</v>
      </c>
      <c r="S2662" s="10" t="n">
        <v>1130101</v>
      </c>
      <c r="T2662" s="12" t="s">
        <v>63</v>
      </c>
      <c r="U2662" s="13" t="n">
        <v>470</v>
      </c>
      <c r="W2662" s="13" t="n">
        <v>0</v>
      </c>
      <c r="X2662" s="12" t="s">
        <v>2024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CARVAO VEGETAL 3KG</v>
      </c>
      <c r="AC2662" s="1" t="n">
        <v>396</v>
      </c>
    </row>
    <row r="2663" customFormat="false" ht="12.75" hidden="false" customHeight="true" outlineLevel="0" collapsed="false">
      <c r="A2663" s="10" t="n">
        <v>1</v>
      </c>
      <c r="B2663" s="11" t="n">
        <v>46241</v>
      </c>
      <c r="C2663" s="11" t="n">
        <v>46241</v>
      </c>
      <c r="D2663" s="10" t="n">
        <v>1173</v>
      </c>
      <c r="E2663" s="12" t="s">
        <v>988</v>
      </c>
      <c r="F2663" s="10" t="n">
        <v>13</v>
      </c>
      <c r="G2663" s="12" t="s">
        <v>119</v>
      </c>
      <c r="H2663" s="10" t="n">
        <v>2110101</v>
      </c>
      <c r="I2663" s="12" t="s">
        <v>58</v>
      </c>
      <c r="J2663" s="10" t="n">
        <v>1518728</v>
      </c>
      <c r="L2663" s="10" t="n">
        <v>1046</v>
      </c>
      <c r="M2663" s="12" t="s">
        <v>36</v>
      </c>
      <c r="N2663" s="12" t="s">
        <v>60</v>
      </c>
      <c r="P2663" s="10" t="n">
        <v>104</v>
      </c>
      <c r="Q2663" s="12" t="s">
        <v>38</v>
      </c>
      <c r="R2663" s="12" t="s">
        <v>62</v>
      </c>
      <c r="S2663" s="10" t="n">
        <v>1130101</v>
      </c>
      <c r="T2663" s="12" t="s">
        <v>63</v>
      </c>
      <c r="U2663" s="13" t="n">
        <v>180</v>
      </c>
      <c r="W2663" s="13" t="n">
        <v>0</v>
      </c>
      <c r="X2663" s="12" t="s">
        <v>2362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GOMA DE TAPIOCA 1 KG</v>
      </c>
      <c r="AC2663" s="1" t="n">
        <v>1046</v>
      </c>
    </row>
    <row r="2664" customFormat="false" ht="12.75" hidden="false" customHeight="true" outlineLevel="0" collapsed="false">
      <c r="A2664" s="10" t="n">
        <v>1</v>
      </c>
      <c r="B2664" s="11" t="n">
        <v>46241</v>
      </c>
      <c r="C2664" s="11" t="n">
        <v>46241</v>
      </c>
      <c r="D2664" s="10" t="n">
        <v>1391</v>
      </c>
      <c r="E2664" s="12" t="s">
        <v>445</v>
      </c>
      <c r="F2664" s="10" t="n">
        <v>34</v>
      </c>
      <c r="G2664" s="12" t="s">
        <v>94</v>
      </c>
      <c r="H2664" s="10" t="n">
        <v>2110405</v>
      </c>
      <c r="I2664" s="12" t="s">
        <v>106</v>
      </c>
      <c r="J2664" s="10" t="n">
        <v>1529520</v>
      </c>
      <c r="L2664" s="10" t="n">
        <v>414</v>
      </c>
      <c r="M2664" s="12" t="s">
        <v>36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360</v>
      </c>
      <c r="W2664" s="13" t="n">
        <v>360</v>
      </c>
      <c r="X2664" s="12" t="s">
        <v>2363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/>
      <c r="AC2664" s="1"/>
    </row>
    <row r="2665" customFormat="false" ht="12.75" hidden="false" customHeight="true" outlineLevel="0" collapsed="false">
      <c r="A2665" s="10" t="n">
        <v>1</v>
      </c>
      <c r="B2665" s="11" t="n">
        <v>46242</v>
      </c>
      <c r="C2665" s="11" t="n">
        <v>46242</v>
      </c>
      <c r="D2665" s="10" t="n">
        <v>0</v>
      </c>
      <c r="E2665" s="12" t="s">
        <v>33</v>
      </c>
      <c r="F2665" s="10" t="n">
        <v>17</v>
      </c>
      <c r="G2665" s="12" t="s">
        <v>34</v>
      </c>
      <c r="H2665" s="10" t="n">
        <v>1110101</v>
      </c>
      <c r="I2665" s="12" t="s">
        <v>35</v>
      </c>
      <c r="J2665" s="10" t="n">
        <v>1528646</v>
      </c>
      <c r="L2665" s="10" t="n">
        <v>1528646</v>
      </c>
      <c r="M2665" s="12" t="s">
        <v>36</v>
      </c>
      <c r="N2665" s="12" t="s">
        <v>37</v>
      </c>
      <c r="P2665" s="10" t="n">
        <v>104</v>
      </c>
      <c r="Q2665" s="12" t="s">
        <v>38</v>
      </c>
      <c r="R2665" s="12" t="s">
        <v>149</v>
      </c>
      <c r="S2665" s="10" t="n">
        <v>1120601</v>
      </c>
      <c r="T2665" s="12" t="s">
        <v>150</v>
      </c>
      <c r="U2665" s="13" t="n">
        <v>525</v>
      </c>
      <c r="W2665" s="13" t="n">
        <v>525</v>
      </c>
      <c r="X2665" s="12" t="s">
        <v>2364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ACAI DE ANORI</v>
      </c>
      <c r="AC2665" s="1" t="n">
        <v>5458</v>
      </c>
    </row>
    <row r="2666" customFormat="false" ht="12.75" hidden="false" customHeight="true" outlineLevel="0" collapsed="false">
      <c r="A2666" s="10" t="n">
        <v>1</v>
      </c>
      <c r="B2666" s="11" t="n">
        <v>46202</v>
      </c>
      <c r="C2666" s="11" t="n">
        <v>46242</v>
      </c>
      <c r="D2666" s="10" t="n">
        <v>1624</v>
      </c>
      <c r="E2666" s="12" t="s">
        <v>282</v>
      </c>
      <c r="F2666" s="10" t="n">
        <v>24</v>
      </c>
      <c r="G2666" s="12" t="s">
        <v>57</v>
      </c>
      <c r="H2666" s="10" t="n">
        <v>2110101</v>
      </c>
      <c r="I2666" s="12" t="s">
        <v>58</v>
      </c>
      <c r="J2666" s="10" t="n">
        <v>1322405</v>
      </c>
      <c r="L2666" s="10" t="n">
        <v>660505</v>
      </c>
      <c r="M2666" s="12" t="s">
        <v>59</v>
      </c>
      <c r="N2666" s="12" t="s">
        <v>60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660</v>
      </c>
      <c r="W2666" s="13" t="n">
        <v>660</v>
      </c>
      <c r="X2666" s="12" t="s">
        <v>2365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PUTZ GRANULADO SANITARIO CN 4KG</v>
      </c>
      <c r="AC2666" s="1" t="n">
        <v>660505</v>
      </c>
    </row>
    <row r="2667" customFormat="false" ht="12.75" hidden="false" customHeight="true" outlineLevel="0" collapsed="false">
      <c r="A2667" s="10" t="n">
        <v>1</v>
      </c>
      <c r="B2667" s="11" t="n">
        <v>46212</v>
      </c>
      <c r="C2667" s="11" t="n">
        <v>46242</v>
      </c>
      <c r="D2667" s="10" t="n">
        <v>10037</v>
      </c>
      <c r="E2667" s="12" t="s">
        <v>615</v>
      </c>
      <c r="F2667" s="10" t="n">
        <v>24</v>
      </c>
      <c r="G2667" s="12" t="s">
        <v>57</v>
      </c>
      <c r="H2667" s="10" t="n">
        <v>2110405</v>
      </c>
      <c r="I2667" s="12" t="s">
        <v>106</v>
      </c>
      <c r="J2667" s="10" t="n">
        <v>1374662</v>
      </c>
      <c r="L2667" s="10" t="n">
        <v>2737</v>
      </c>
      <c r="M2667" s="12" t="s">
        <v>59</v>
      </c>
      <c r="N2667" s="12" t="s">
        <v>66</v>
      </c>
      <c r="P2667" s="10" t="n">
        <v>103</v>
      </c>
      <c r="Q2667" s="12" t="s">
        <v>61</v>
      </c>
      <c r="R2667" s="12" t="s">
        <v>62</v>
      </c>
      <c r="S2667" s="10" t="n">
        <v>1130101</v>
      </c>
      <c r="T2667" s="12" t="s">
        <v>63</v>
      </c>
      <c r="U2667" s="13" t="n">
        <v>527.3</v>
      </c>
      <c r="W2667" s="13" t="n">
        <v>527.3</v>
      </c>
      <c r="X2667" s="12" t="s">
        <v>2366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RC. BIRBO CAES CARNE BLEND KG</v>
      </c>
      <c r="AC2667" s="1" t="n">
        <v>2737</v>
      </c>
    </row>
    <row r="2668" customFormat="false" ht="12.75" hidden="false" customHeight="true" outlineLevel="0" collapsed="false">
      <c r="A2668" s="10" t="n">
        <v>1</v>
      </c>
      <c r="B2668" s="11" t="n">
        <v>46237</v>
      </c>
      <c r="C2668" s="11" t="n">
        <v>46242</v>
      </c>
      <c r="D2668" s="10" t="n">
        <v>754</v>
      </c>
      <c r="E2668" s="12" t="s">
        <v>182</v>
      </c>
      <c r="F2668" s="10" t="n">
        <v>24</v>
      </c>
      <c r="G2668" s="12" t="s">
        <v>57</v>
      </c>
      <c r="H2668" s="10" t="n">
        <v>2110405</v>
      </c>
      <c r="I2668" s="12" t="s">
        <v>106</v>
      </c>
      <c r="J2668" s="10" t="n">
        <v>1495440</v>
      </c>
      <c r="L2668" s="10" t="n">
        <v>32187</v>
      </c>
      <c r="M2668" s="12" t="s">
        <v>36</v>
      </c>
      <c r="N2668" s="12" t="s">
        <v>66</v>
      </c>
      <c r="P2668" s="10" t="n">
        <v>103</v>
      </c>
      <c r="Q2668" s="12" t="s">
        <v>61</v>
      </c>
      <c r="R2668" s="12" t="s">
        <v>62</v>
      </c>
      <c r="S2668" s="10" t="n">
        <v>1130101</v>
      </c>
      <c r="T2668" s="12" t="s">
        <v>63</v>
      </c>
      <c r="U2668" s="13" t="n">
        <v>3557.5</v>
      </c>
      <c r="W2668" s="13" t="n">
        <v>3557.5</v>
      </c>
      <c r="X2668" s="12" t="s">
        <v>2367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12.75" hidden="false" customHeight="true" outlineLevel="0" collapsed="false">
      <c r="A2669" s="10" t="n">
        <v>1</v>
      </c>
      <c r="B2669" s="11" t="n">
        <v>46237</v>
      </c>
      <c r="C2669" s="11" t="n">
        <v>46242</v>
      </c>
      <c r="D2669" s="10" t="n">
        <v>1625</v>
      </c>
      <c r="E2669" s="12" t="s">
        <v>243</v>
      </c>
      <c r="F2669" s="10" t="n">
        <v>24</v>
      </c>
      <c r="G2669" s="12" t="s">
        <v>57</v>
      </c>
      <c r="H2669" s="10" t="n">
        <v>2110405</v>
      </c>
      <c r="I2669" s="12" t="s">
        <v>106</v>
      </c>
      <c r="J2669" s="10" t="n">
        <v>1495532</v>
      </c>
      <c r="L2669" s="10" t="n">
        <v>14907</v>
      </c>
      <c r="M2669" s="12" t="s">
        <v>36</v>
      </c>
      <c r="N2669" s="12" t="s">
        <v>66</v>
      </c>
      <c r="P2669" s="10" t="n">
        <v>103</v>
      </c>
      <c r="Q2669" s="12" t="s">
        <v>61</v>
      </c>
      <c r="R2669" s="12" t="s">
        <v>62</v>
      </c>
      <c r="S2669" s="10" t="n">
        <v>1130101</v>
      </c>
      <c r="T2669" s="12" t="s">
        <v>63</v>
      </c>
      <c r="U2669" s="13" t="n">
        <v>4044.8</v>
      </c>
      <c r="W2669" s="13" t="n">
        <v>4044.8</v>
      </c>
      <c r="X2669" s="12" t="s">
        <v>2368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46241</v>
      </c>
      <c r="C2670" s="11" t="n">
        <v>46242</v>
      </c>
      <c r="D2670" s="10" t="n">
        <v>33</v>
      </c>
      <c r="E2670" s="12" t="s">
        <v>93</v>
      </c>
      <c r="F2670" s="10" t="n">
        <v>34</v>
      </c>
      <c r="G2670" s="12" t="s">
        <v>94</v>
      </c>
      <c r="H2670" s="10" t="n">
        <v>2110101</v>
      </c>
      <c r="I2670" s="12" t="s">
        <v>58</v>
      </c>
      <c r="J2670" s="10" t="n">
        <v>1514851</v>
      </c>
      <c r="L2670" s="10" t="n">
        <v>5455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3382</v>
      </c>
      <c r="W2670" s="13" t="n">
        <v>3382</v>
      </c>
      <c r="X2670" s="12" t="s">
        <v>252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/>
      <c r="AC2670" s="1"/>
    </row>
    <row r="2671" customFormat="false" ht="12.75" hidden="false" customHeight="true" outlineLevel="0" collapsed="false">
      <c r="A2671" s="10" t="n">
        <v>1</v>
      </c>
      <c r="B2671" s="11" t="n">
        <v>46241</v>
      </c>
      <c r="C2671" s="11" t="n">
        <v>46242</v>
      </c>
      <c r="D2671" s="10" t="n">
        <v>1615</v>
      </c>
      <c r="E2671" s="12" t="s">
        <v>253</v>
      </c>
      <c r="F2671" s="10" t="n">
        <v>34</v>
      </c>
      <c r="G2671" s="12" t="s">
        <v>94</v>
      </c>
      <c r="H2671" s="10" t="n">
        <v>2110101</v>
      </c>
      <c r="I2671" s="12" t="s">
        <v>58</v>
      </c>
      <c r="J2671" s="10" t="n">
        <v>1514916</v>
      </c>
      <c r="L2671" s="10" t="n">
        <v>5456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1610</v>
      </c>
      <c r="W2671" s="13" t="n">
        <v>1610</v>
      </c>
      <c r="X2671" s="12" t="s">
        <v>2369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nao encontrado</v>
      </c>
      <c r="AC2671" s="1" t="n">
        <v>15054</v>
      </c>
    </row>
    <row r="2672" customFormat="false" ht="12.75" hidden="false" customHeight="true" outlineLevel="0" collapsed="false">
      <c r="A2672" s="10" t="n">
        <v>1</v>
      </c>
      <c r="B2672" s="11" t="n">
        <v>46241</v>
      </c>
      <c r="C2672" s="11" t="n">
        <v>46242</v>
      </c>
      <c r="D2672" s="10" t="n">
        <v>33</v>
      </c>
      <c r="E2672" s="12" t="s">
        <v>93</v>
      </c>
      <c r="F2672" s="10" t="n">
        <v>34</v>
      </c>
      <c r="G2672" s="12" t="s">
        <v>94</v>
      </c>
      <c r="H2672" s="10" t="n">
        <v>2110405</v>
      </c>
      <c r="I2672" s="12" t="s">
        <v>106</v>
      </c>
      <c r="J2672" s="10" t="n">
        <v>1515329</v>
      </c>
      <c r="L2672" s="10" t="n">
        <v>620434</v>
      </c>
      <c r="M2672" s="12" t="s">
        <v>36</v>
      </c>
      <c r="N2672" s="12" t="s">
        <v>66</v>
      </c>
      <c r="P2672" s="10" t="n">
        <v>104</v>
      </c>
      <c r="Q2672" s="12" t="s">
        <v>38</v>
      </c>
      <c r="R2672" s="12" t="s">
        <v>62</v>
      </c>
      <c r="S2672" s="10" t="n">
        <v>1130101</v>
      </c>
      <c r="T2672" s="12" t="s">
        <v>63</v>
      </c>
      <c r="U2672" s="13" t="n">
        <v>70</v>
      </c>
      <c r="W2672" s="13" t="n">
        <v>70</v>
      </c>
      <c r="X2672" s="12" t="s">
        <v>1183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46242</v>
      </c>
      <c r="C2673" s="11" t="n">
        <v>46242</v>
      </c>
      <c r="D2673" s="10" t="n">
        <v>978</v>
      </c>
      <c r="E2673" s="12" t="s">
        <v>118</v>
      </c>
      <c r="F2673" s="10" t="n">
        <v>13</v>
      </c>
      <c r="G2673" s="12" t="s">
        <v>119</v>
      </c>
      <c r="H2673" s="10" t="n">
        <v>2110101</v>
      </c>
      <c r="I2673" s="12" t="s">
        <v>58</v>
      </c>
      <c r="J2673" s="10" t="n">
        <v>1518674</v>
      </c>
      <c r="L2673" s="10" t="n">
        <v>455</v>
      </c>
      <c r="M2673" s="12" t="s">
        <v>36</v>
      </c>
      <c r="N2673" s="12" t="s">
        <v>60</v>
      </c>
      <c r="P2673" s="10" t="n">
        <v>104</v>
      </c>
      <c r="Q2673" s="12" t="s">
        <v>38</v>
      </c>
      <c r="R2673" s="12" t="s">
        <v>62</v>
      </c>
      <c r="S2673" s="10" t="n">
        <v>1130101</v>
      </c>
      <c r="T2673" s="12" t="s">
        <v>63</v>
      </c>
      <c r="U2673" s="13" t="n">
        <v>390</v>
      </c>
      <c r="W2673" s="13" t="n">
        <v>0</v>
      </c>
      <c r="X2673" s="12" t="s">
        <v>2370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DAN GELO CUBO 5 KG</v>
      </c>
      <c r="AC2673" s="1" t="n">
        <v>455</v>
      </c>
    </row>
    <row r="2674" customFormat="false" ht="12.75" hidden="false" customHeight="true" outlineLevel="0" collapsed="false">
      <c r="A2674" s="10" t="n">
        <v>1</v>
      </c>
      <c r="B2674" s="11" t="n">
        <v>46242</v>
      </c>
      <c r="C2674" s="11" t="n">
        <v>46242</v>
      </c>
      <c r="D2674" s="10" t="n">
        <v>10096</v>
      </c>
      <c r="E2674" s="12" t="s">
        <v>1716</v>
      </c>
      <c r="F2674" s="10" t="n">
        <v>13</v>
      </c>
      <c r="G2674" s="12" t="s">
        <v>119</v>
      </c>
      <c r="H2674" s="10" t="n">
        <v>2110101</v>
      </c>
      <c r="I2674" s="12" t="s">
        <v>58</v>
      </c>
      <c r="J2674" s="10" t="n">
        <v>1528968</v>
      </c>
      <c r="L2674" s="10" t="n">
        <v>140</v>
      </c>
      <c r="M2674" s="12" t="s">
        <v>36</v>
      </c>
      <c r="N2674" s="12" t="s">
        <v>60</v>
      </c>
      <c r="P2674" s="10" t="n">
        <v>104</v>
      </c>
      <c r="Q2674" s="12" t="s">
        <v>38</v>
      </c>
      <c r="R2674" s="12" t="s">
        <v>62</v>
      </c>
      <c r="S2674" s="10" t="n">
        <v>1130101</v>
      </c>
      <c r="T2674" s="12" t="s">
        <v>63</v>
      </c>
      <c r="U2674" s="13" t="n">
        <v>840</v>
      </c>
      <c r="W2674" s="13" t="n">
        <v>0</v>
      </c>
      <c r="X2674" s="12" t="s">
        <v>2371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BOLO MIYAZAKI GRANDE</v>
      </c>
      <c r="AC2674" s="1" t="n">
        <v>140</v>
      </c>
    </row>
    <row r="2675" customFormat="false" ht="12.75" hidden="false" customHeight="true" outlineLevel="0" collapsed="false">
      <c r="A2675" s="10" t="n">
        <v>1</v>
      </c>
      <c r="B2675" s="11" t="n">
        <v>46243</v>
      </c>
      <c r="C2675" s="11" t="n">
        <v>46243</v>
      </c>
      <c r="D2675" s="10" t="n">
        <v>0</v>
      </c>
      <c r="E2675" s="12" t="s">
        <v>33</v>
      </c>
      <c r="F2675" s="10" t="n">
        <v>17</v>
      </c>
      <c r="G2675" s="12" t="s">
        <v>34</v>
      </c>
      <c r="H2675" s="10" t="n">
        <v>1110101</v>
      </c>
      <c r="I2675" s="12" t="s">
        <v>35</v>
      </c>
      <c r="J2675" s="10" t="n">
        <v>1536718</v>
      </c>
      <c r="L2675" s="10" t="n">
        <v>1536718</v>
      </c>
      <c r="M2675" s="12" t="s">
        <v>36</v>
      </c>
      <c r="N2675" s="12" t="s">
        <v>37</v>
      </c>
      <c r="P2675" s="10" t="n">
        <v>104</v>
      </c>
      <c r="Q2675" s="12" t="s">
        <v>38</v>
      </c>
      <c r="R2675" s="12" t="s">
        <v>43</v>
      </c>
      <c r="S2675" s="10" t="n">
        <v>4210310</v>
      </c>
      <c r="T2675" s="12" t="s">
        <v>397</v>
      </c>
      <c r="U2675" s="13" t="n">
        <v>222</v>
      </c>
      <c r="W2675" s="13" t="n">
        <v>222</v>
      </c>
      <c r="X2675" s="12" t="s">
        <v>2372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12.75" hidden="false" customHeight="true" outlineLevel="0" collapsed="false">
      <c r="A2676" s="10" t="n">
        <v>1</v>
      </c>
      <c r="B2676" s="11" t="n">
        <v>46243</v>
      </c>
      <c r="C2676" s="11" t="n">
        <v>46243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1536786</v>
      </c>
      <c r="L2676" s="10" t="n">
        <v>1536786</v>
      </c>
      <c r="M2676" s="12" t="s">
        <v>36</v>
      </c>
      <c r="N2676" s="12" t="s">
        <v>37</v>
      </c>
      <c r="P2676" s="10" t="n">
        <v>104</v>
      </c>
      <c r="Q2676" s="12" t="s">
        <v>38</v>
      </c>
      <c r="R2676" s="12" t="s">
        <v>43</v>
      </c>
      <c r="S2676" s="10" t="n">
        <v>4210310</v>
      </c>
      <c r="T2676" s="12" t="s">
        <v>397</v>
      </c>
      <c r="U2676" s="13" t="n">
        <v>232</v>
      </c>
      <c r="W2676" s="13" t="n">
        <v>232</v>
      </c>
      <c r="X2676" s="12" t="s">
        <v>2373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46203</v>
      </c>
      <c r="C2677" s="11" t="n">
        <v>46243</v>
      </c>
      <c r="D2677" s="10" t="n">
        <v>10011</v>
      </c>
      <c r="E2677" s="12" t="s">
        <v>221</v>
      </c>
      <c r="F2677" s="10" t="n">
        <v>24</v>
      </c>
      <c r="G2677" s="12" t="s">
        <v>57</v>
      </c>
      <c r="H2677" s="10" t="n">
        <v>2110101</v>
      </c>
      <c r="I2677" s="12" t="s">
        <v>58</v>
      </c>
      <c r="J2677" s="10" t="n">
        <v>1330475</v>
      </c>
      <c r="L2677" s="10" t="n">
        <v>34300</v>
      </c>
      <c r="M2677" s="12" t="s">
        <v>153</v>
      </c>
      <c r="N2677" s="12" t="s">
        <v>60</v>
      </c>
      <c r="P2677" s="10" t="n">
        <v>103</v>
      </c>
      <c r="Q2677" s="12" t="s">
        <v>61</v>
      </c>
      <c r="R2677" s="12" t="s">
        <v>62</v>
      </c>
      <c r="S2677" s="10" t="n">
        <v>1130101</v>
      </c>
      <c r="T2677" s="12" t="s">
        <v>63</v>
      </c>
      <c r="U2677" s="13" t="n">
        <v>3377.6</v>
      </c>
      <c r="W2677" s="13" t="n">
        <v>3377.6</v>
      </c>
      <c r="X2677" s="12" t="s">
        <v>2374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RACAO GRAN P. FILH.</v>
      </c>
      <c r="AC2677" s="1" t="n">
        <v>34300</v>
      </c>
    </row>
    <row r="2678" customFormat="false" ht="12.75" hidden="false" customHeight="true" outlineLevel="0" collapsed="false">
      <c r="A2678" s="10" t="n">
        <v>1</v>
      </c>
      <c r="B2678" s="11" t="n">
        <v>46209</v>
      </c>
      <c r="C2678" s="11" t="n">
        <v>46243</v>
      </c>
      <c r="D2678" s="10" t="n">
        <v>10020</v>
      </c>
      <c r="E2678" s="12" t="s">
        <v>298</v>
      </c>
      <c r="F2678" s="10" t="n">
        <v>24</v>
      </c>
      <c r="G2678" s="12" t="s">
        <v>57</v>
      </c>
      <c r="H2678" s="10" t="n">
        <v>2110101</v>
      </c>
      <c r="I2678" s="12" t="s">
        <v>58</v>
      </c>
      <c r="J2678" s="10" t="n">
        <v>1360452</v>
      </c>
      <c r="L2678" s="10" t="n">
        <v>707</v>
      </c>
      <c r="M2678" s="12" t="s">
        <v>460</v>
      </c>
      <c r="N2678" s="12" t="s">
        <v>60</v>
      </c>
      <c r="P2678" s="10" t="n">
        <v>103</v>
      </c>
      <c r="Q2678" s="12" t="s">
        <v>61</v>
      </c>
      <c r="R2678" s="12" t="s">
        <v>62</v>
      </c>
      <c r="S2678" s="10" t="n">
        <v>1130101</v>
      </c>
      <c r="T2678" s="12" t="s">
        <v>63</v>
      </c>
      <c r="U2678" s="13" t="n">
        <v>410.7</v>
      </c>
      <c r="W2678" s="13" t="n">
        <v>410.7</v>
      </c>
      <c r="X2678" s="12" t="s">
        <v>2375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V-CORT ACETATO DEXAMETASONA 20 COMP</v>
      </c>
      <c r="AC2678" s="1" t="n">
        <v>707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1528810</v>
      </c>
      <c r="L2679" s="10" t="n">
        <v>1528810</v>
      </c>
      <c r="M2679" s="12" t="s">
        <v>36</v>
      </c>
      <c r="N2679" s="12" t="s">
        <v>37</v>
      </c>
      <c r="P2679" s="10" t="n">
        <v>101</v>
      </c>
      <c r="Q2679" s="12" t="s">
        <v>107</v>
      </c>
      <c r="R2679" s="12" t="s">
        <v>149</v>
      </c>
      <c r="S2679" s="10" t="n">
        <v>1120602</v>
      </c>
      <c r="T2679" s="12" t="s">
        <v>2288</v>
      </c>
      <c r="U2679" s="13" t="n">
        <v>560</v>
      </c>
      <c r="W2679" s="13" t="n">
        <v>560</v>
      </c>
      <c r="X2679" s="12" t="s">
        <v>2376</v>
      </c>
      <c r="Z2679" s="1" t="str">
        <f aca="false">IF($T2679="","",IFERROR(INDEX('Resumo Grupos'!$AC$3:$AC$200,MATCH($T2679,'Resumo Grupos'!$AB$3:$AB$200,0)),"n/d"))</f>
        <v>Salários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1528840</v>
      </c>
      <c r="L2680" s="10" t="n">
        <v>1528840</v>
      </c>
      <c r="M2680" s="12" t="s">
        <v>36</v>
      </c>
      <c r="N2680" s="12" t="s">
        <v>37</v>
      </c>
      <c r="P2680" s="10" t="n">
        <v>101</v>
      </c>
      <c r="Q2680" s="12" t="s">
        <v>107</v>
      </c>
      <c r="R2680" s="12" t="s">
        <v>149</v>
      </c>
      <c r="S2680" s="10" t="n">
        <v>1120602</v>
      </c>
      <c r="T2680" s="12" t="s">
        <v>2288</v>
      </c>
      <c r="U2680" s="13" t="n">
        <v>600</v>
      </c>
      <c r="W2680" s="13" t="n">
        <v>600</v>
      </c>
      <c r="X2680" s="12" t="s">
        <v>2377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12.75" hidden="false" customHeight="true" outlineLevel="0" collapsed="false">
      <c r="A2681" s="10" t="n">
        <v>1</v>
      </c>
      <c r="B2681" s="11" t="n">
        <v>46244</v>
      </c>
      <c r="C2681" s="11" t="n">
        <v>46244</v>
      </c>
      <c r="D2681" s="10" t="n">
        <v>0</v>
      </c>
      <c r="E2681" s="12" t="s">
        <v>33</v>
      </c>
      <c r="F2681" s="10" t="n">
        <v>17</v>
      </c>
      <c r="G2681" s="12" t="s">
        <v>34</v>
      </c>
      <c r="H2681" s="10" t="n">
        <v>1110101</v>
      </c>
      <c r="I2681" s="12" t="s">
        <v>35</v>
      </c>
      <c r="J2681" s="10" t="n">
        <v>1535402</v>
      </c>
      <c r="L2681" s="10" t="n">
        <v>1535402</v>
      </c>
      <c r="M2681" s="12" t="s">
        <v>36</v>
      </c>
      <c r="N2681" s="12" t="s">
        <v>37</v>
      </c>
      <c r="P2681" s="10" t="n">
        <v>104</v>
      </c>
      <c r="Q2681" s="12" t="s">
        <v>38</v>
      </c>
      <c r="R2681" s="12" t="s">
        <v>149</v>
      </c>
      <c r="S2681" s="10" t="n">
        <v>1120601</v>
      </c>
      <c r="T2681" s="12" t="s">
        <v>150</v>
      </c>
      <c r="U2681" s="13" t="n">
        <v>375</v>
      </c>
      <c r="W2681" s="13" t="n">
        <v>375</v>
      </c>
      <c r="X2681" s="12" t="s">
        <v>2378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ACAI DE ANORI</v>
      </c>
      <c r="AC2681" s="1" t="n">
        <v>5475</v>
      </c>
    </row>
    <row r="2682" customFormat="false" ht="12.75" hidden="false" customHeight="true" outlineLevel="0" collapsed="false">
      <c r="A2682" s="10" t="n">
        <v>1</v>
      </c>
      <c r="B2682" s="11" t="n">
        <v>46244</v>
      </c>
      <c r="C2682" s="11" t="n">
        <v>46244</v>
      </c>
      <c r="D2682" s="10" t="n">
        <v>0</v>
      </c>
      <c r="E2682" s="12" t="s">
        <v>33</v>
      </c>
      <c r="F2682" s="10" t="n">
        <v>17</v>
      </c>
      <c r="G2682" s="12" t="s">
        <v>34</v>
      </c>
      <c r="H2682" s="10" t="n">
        <v>1110101</v>
      </c>
      <c r="I2682" s="12" t="s">
        <v>35</v>
      </c>
      <c r="J2682" s="10" t="n">
        <v>1536438</v>
      </c>
      <c r="L2682" s="10" t="n">
        <v>1536438</v>
      </c>
      <c r="M2682" s="12" t="s">
        <v>36</v>
      </c>
      <c r="N2682" s="12" t="s">
        <v>37</v>
      </c>
      <c r="P2682" s="10" t="n">
        <v>104</v>
      </c>
      <c r="Q2682" s="12" t="s">
        <v>38</v>
      </c>
      <c r="R2682" s="12" t="s">
        <v>39</v>
      </c>
      <c r="S2682" s="10" t="n">
        <v>4210227</v>
      </c>
      <c r="T2682" s="12" t="s">
        <v>40</v>
      </c>
      <c r="U2682" s="13" t="n">
        <v>79</v>
      </c>
      <c r="W2682" s="13" t="n">
        <v>79</v>
      </c>
      <c r="X2682" s="12" t="s">
        <v>2379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46244</v>
      </c>
      <c r="C2683" s="11" t="n">
        <v>46244</v>
      </c>
      <c r="D2683" s="10" t="n">
        <v>0</v>
      </c>
      <c r="E2683" s="12" t="s">
        <v>33</v>
      </c>
      <c r="F2683" s="10" t="n">
        <v>17</v>
      </c>
      <c r="G2683" s="12" t="s">
        <v>34</v>
      </c>
      <c r="H2683" s="10" t="n">
        <v>1110101</v>
      </c>
      <c r="I2683" s="12" t="s">
        <v>35</v>
      </c>
      <c r="J2683" s="10" t="n">
        <v>1605651</v>
      </c>
      <c r="L2683" s="10" t="n">
        <v>1605651</v>
      </c>
      <c r="M2683" s="12" t="s">
        <v>36</v>
      </c>
      <c r="N2683" s="12" t="s">
        <v>37</v>
      </c>
      <c r="P2683" s="10" t="n">
        <v>104</v>
      </c>
      <c r="Q2683" s="12" t="s">
        <v>38</v>
      </c>
      <c r="R2683" s="12" t="s">
        <v>39</v>
      </c>
      <c r="S2683" s="10" t="n">
        <v>4210209</v>
      </c>
      <c r="T2683" s="12" t="s">
        <v>54</v>
      </c>
      <c r="U2683" s="13" t="n">
        <v>45.85</v>
      </c>
      <c r="W2683" s="13" t="n">
        <v>45.85</v>
      </c>
      <c r="X2683" s="12" t="s">
        <v>2380</v>
      </c>
      <c r="Z2683" s="1" t="str">
        <f aca="false">IF($T2683="","",IFERROR(INDEX('Resumo Grupos'!$AC$3:$AC$200,MATCH($T2683,'Resumo Grupos'!$AB$3:$AB$200,0)),"n/d"))</f>
        <v>Despesa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ENGATE FLEXIVEL 120CM (1784 C18) UN QTD.</v>
      </c>
      <c r="AC2683" s="1" t="n">
        <v>109236</v>
      </c>
    </row>
    <row r="2684" customFormat="false" ht="12.75" hidden="false" customHeight="true" outlineLevel="0" collapsed="false">
      <c r="A2684" s="10" t="n">
        <v>1</v>
      </c>
      <c r="B2684" s="11" t="n">
        <v>46029</v>
      </c>
      <c r="C2684" s="11" t="n">
        <v>46244</v>
      </c>
      <c r="D2684" s="10" t="n">
        <v>105</v>
      </c>
      <c r="E2684" s="12" t="s">
        <v>499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651504</v>
      </c>
      <c r="L2684" s="10" t="n">
        <v>287048</v>
      </c>
      <c r="M2684" s="12" t="s">
        <v>1950</v>
      </c>
      <c r="N2684" s="12" t="s">
        <v>66</v>
      </c>
      <c r="P2684" s="10" t="n">
        <v>101</v>
      </c>
      <c r="Q2684" s="12" t="s">
        <v>107</v>
      </c>
      <c r="R2684" s="12" t="s">
        <v>112</v>
      </c>
      <c r="S2684" s="10" t="n">
        <v>4220199</v>
      </c>
      <c r="T2684" s="12" t="s">
        <v>113</v>
      </c>
      <c r="U2684" s="13" t="n">
        <v>1567.08</v>
      </c>
      <c r="W2684" s="13" t="n">
        <v>0</v>
      </c>
      <c r="X2684" s="12" t="s">
        <v>2381</v>
      </c>
      <c r="Z2684" s="1" t="str">
        <f aca="false">IF($T2684="","",IFERROR(INDEX('Resumo Grupos'!$AC$3:$AC$200,MATCH($T2684,'Resumo Grupos'!$AB$3:$AB$200,0)),"n/d"))</f>
        <v>Pagamentos outros não operacionais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12.75" hidden="false" customHeight="true" outlineLevel="0" collapsed="false">
      <c r="A2685" s="10" t="n">
        <v>1</v>
      </c>
      <c r="B2685" s="11" t="n">
        <v>46092</v>
      </c>
      <c r="C2685" s="11" t="n">
        <v>46244</v>
      </c>
      <c r="D2685" s="10" t="n">
        <v>1835</v>
      </c>
      <c r="E2685" s="12" t="s">
        <v>505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927300</v>
      </c>
      <c r="L2685" s="10" t="n">
        <v>99886</v>
      </c>
      <c r="M2685" s="12" t="s">
        <v>272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4210228</v>
      </c>
      <c r="T2685" s="12" t="s">
        <v>506</v>
      </c>
      <c r="U2685" s="13" t="n">
        <v>225.13</v>
      </c>
      <c r="W2685" s="13" t="n">
        <v>0</v>
      </c>
      <c r="X2685" s="12" t="s">
        <v>2382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46135</v>
      </c>
      <c r="C2686" s="11" t="n">
        <v>46244</v>
      </c>
      <c r="D2686" s="10" t="n">
        <v>1758</v>
      </c>
      <c r="E2686" s="12" t="s">
        <v>523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993744</v>
      </c>
      <c r="L2686" s="10" t="n">
        <v>420093</v>
      </c>
      <c r="M2686" s="12" t="s">
        <v>460</v>
      </c>
      <c r="N2686" s="12" t="s">
        <v>66</v>
      </c>
      <c r="P2686" s="10" t="n">
        <v>101</v>
      </c>
      <c r="Q2686" s="12" t="s">
        <v>107</v>
      </c>
      <c r="R2686" s="12" t="s">
        <v>112</v>
      </c>
      <c r="S2686" s="10" t="n">
        <v>4220199</v>
      </c>
      <c r="T2686" s="12" t="s">
        <v>113</v>
      </c>
      <c r="U2686" s="13" t="n">
        <v>130</v>
      </c>
      <c r="W2686" s="13" t="n">
        <v>0</v>
      </c>
      <c r="X2686" s="12" t="s">
        <v>2383</v>
      </c>
      <c r="Z2686" s="1" t="str">
        <f aca="false">IF($T2686="","",IFERROR(INDEX('Resumo Grupos'!$AC$3:$AC$200,MATCH($T2686,'Resumo Grupos'!$AB$3:$AB$200,0)),"n/d"))</f>
        <v>Pagamentos outros não operacionais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46139</v>
      </c>
      <c r="C2687" s="11" t="n">
        <v>46244</v>
      </c>
      <c r="D2687" s="10" t="n">
        <v>1835</v>
      </c>
      <c r="E2687" s="12" t="s">
        <v>505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1014538</v>
      </c>
      <c r="L2687" s="10" t="n">
        <v>102658</v>
      </c>
      <c r="M2687" s="12" t="s">
        <v>153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4210227</v>
      </c>
      <c r="T2687" s="12" t="s">
        <v>40</v>
      </c>
      <c r="U2687" s="13" t="n">
        <v>103.11</v>
      </c>
      <c r="W2687" s="13" t="n">
        <v>0</v>
      </c>
      <c r="X2687" s="12" t="s">
        <v>2384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102658</v>
      </c>
    </row>
    <row r="2688" customFormat="false" ht="12.75" hidden="false" customHeight="true" outlineLevel="0" collapsed="false">
      <c r="A2688" s="10" t="n">
        <v>1</v>
      </c>
      <c r="B2688" s="11" t="n">
        <v>46112</v>
      </c>
      <c r="C2688" s="11" t="n">
        <v>46244</v>
      </c>
      <c r="D2688" s="10" t="n">
        <v>10006</v>
      </c>
      <c r="E2688" s="12" t="s">
        <v>312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1085756</v>
      </c>
      <c r="L2688" s="10" t="n">
        <v>455404</v>
      </c>
      <c r="M2688" s="12" t="s">
        <v>460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4210232</v>
      </c>
      <c r="T2688" s="12" t="s">
        <v>503</v>
      </c>
      <c r="U2688" s="13" t="n">
        <v>375</v>
      </c>
      <c r="W2688" s="13" t="n">
        <v>0</v>
      </c>
      <c r="X2688" s="12" t="s">
        <v>2385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/>
      <c r="AC2688" s="1"/>
    </row>
    <row r="2689" customFormat="false" ht="12.75" hidden="false" customHeight="true" outlineLevel="0" collapsed="false">
      <c r="A2689" s="10" t="n">
        <v>1</v>
      </c>
      <c r="B2689" s="11" t="n">
        <v>46169</v>
      </c>
      <c r="C2689" s="11" t="n">
        <v>46244</v>
      </c>
      <c r="D2689" s="10" t="n">
        <v>546</v>
      </c>
      <c r="E2689" s="12" t="s">
        <v>1473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1176263</v>
      </c>
      <c r="L2689" s="10" t="n">
        <v>2639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39</v>
      </c>
      <c r="S2689" s="10" t="n">
        <v>4210227</v>
      </c>
      <c r="T2689" s="12" t="s">
        <v>40</v>
      </c>
      <c r="U2689" s="13" t="n">
        <v>158.85</v>
      </c>
      <c r="W2689" s="13" t="n">
        <v>0</v>
      </c>
      <c r="X2689" s="12" t="s">
        <v>2386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  <c r="AB2689" s="1"/>
      <c r="AC2689" s="1"/>
    </row>
    <row r="2690" customFormat="false" ht="12.75" hidden="false" customHeight="true" outlineLevel="0" collapsed="false">
      <c r="A2690" s="10" t="n">
        <v>1</v>
      </c>
      <c r="B2690" s="11" t="n">
        <v>46182</v>
      </c>
      <c r="C2690" s="11" t="n">
        <v>46244</v>
      </c>
      <c r="D2690" s="10" t="n">
        <v>1898</v>
      </c>
      <c r="E2690" s="12" t="s">
        <v>513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1226797</v>
      </c>
      <c r="L2690" s="10" t="n">
        <v>5536</v>
      </c>
      <c r="M2690" s="12" t="s">
        <v>59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4210226</v>
      </c>
      <c r="T2690" s="12" t="s">
        <v>510</v>
      </c>
      <c r="U2690" s="13" t="n">
        <v>157.89</v>
      </c>
      <c r="W2690" s="13" t="n">
        <v>0</v>
      </c>
      <c r="X2690" s="12" t="s">
        <v>2387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nao encontrado</v>
      </c>
      <c r="AC2690" s="1" t="n">
        <v>5</v>
      </c>
    </row>
    <row r="2691" customFormat="false" ht="12.75" hidden="false" customHeight="true" outlineLevel="0" collapsed="false">
      <c r="A2691" s="10" t="n">
        <v>1</v>
      </c>
      <c r="B2691" s="11" t="n">
        <v>46153</v>
      </c>
      <c r="C2691" s="11" t="n">
        <v>46244</v>
      </c>
      <c r="D2691" s="10" t="n">
        <v>1898</v>
      </c>
      <c r="E2691" s="12" t="s">
        <v>513</v>
      </c>
      <c r="F2691" s="10" t="n">
        <v>46</v>
      </c>
      <c r="G2691" s="12" t="s">
        <v>500</v>
      </c>
      <c r="H2691" s="10" t="n">
        <v>2110405</v>
      </c>
      <c r="I2691" s="12" t="s">
        <v>106</v>
      </c>
      <c r="J2691" s="10" t="n">
        <v>1230688</v>
      </c>
      <c r="L2691" s="10" t="n">
        <v>5484</v>
      </c>
      <c r="M2691" s="12" t="s">
        <v>153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4210205</v>
      </c>
      <c r="T2691" s="12" t="s">
        <v>514</v>
      </c>
      <c r="U2691" s="13" t="n">
        <v>120.12</v>
      </c>
      <c r="W2691" s="13" t="n">
        <v>0</v>
      </c>
      <c r="X2691" s="12" t="s">
        <v>2388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CAR TON COMP SAMSUNG</v>
      </c>
      <c r="AC2691" s="1" t="n">
        <v>5484</v>
      </c>
    </row>
    <row r="2692" customFormat="false" ht="12.75" hidden="false" customHeight="true" outlineLevel="0" collapsed="false">
      <c r="A2692" s="10" t="n">
        <v>1</v>
      </c>
      <c r="B2692" s="11" t="n">
        <v>46183</v>
      </c>
      <c r="C2692" s="11" t="n">
        <v>46244</v>
      </c>
      <c r="D2692" s="10" t="n">
        <v>1747</v>
      </c>
      <c r="E2692" s="12" t="s">
        <v>1478</v>
      </c>
      <c r="F2692" s="10" t="n">
        <v>46</v>
      </c>
      <c r="G2692" s="12" t="s">
        <v>500</v>
      </c>
      <c r="H2692" s="10" t="n">
        <v>2110405</v>
      </c>
      <c r="I2692" s="12" t="s">
        <v>106</v>
      </c>
      <c r="J2692" s="10" t="n">
        <v>1231737</v>
      </c>
      <c r="L2692" s="10" t="n">
        <v>1529878</v>
      </c>
      <c r="M2692" s="12" t="s">
        <v>59</v>
      </c>
      <c r="N2692" s="12" t="s">
        <v>66</v>
      </c>
      <c r="P2692" s="10" t="n">
        <v>101</v>
      </c>
      <c r="Q2692" s="12" t="s">
        <v>107</v>
      </c>
      <c r="R2692" s="12" t="s">
        <v>43</v>
      </c>
      <c r="S2692" s="10" t="n">
        <v>4210317</v>
      </c>
      <c r="T2692" s="12" t="s">
        <v>529</v>
      </c>
      <c r="U2692" s="13" t="n">
        <v>116.07</v>
      </c>
      <c r="W2692" s="13" t="n">
        <v>0</v>
      </c>
      <c r="X2692" s="12" t="s">
        <v>1479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BOTA PVC CANO CURTO</v>
      </c>
      <c r="AC2692" s="1" t="n">
        <v>1529878</v>
      </c>
    </row>
    <row r="2693" customFormat="false" ht="12.75" hidden="false" customHeight="true" outlineLevel="0" collapsed="false">
      <c r="A2693" s="10" t="n">
        <v>1</v>
      </c>
      <c r="B2693" s="11" t="n">
        <v>46204</v>
      </c>
      <c r="C2693" s="11" t="n">
        <v>46244</v>
      </c>
      <c r="D2693" s="10" t="n">
        <v>1008</v>
      </c>
      <c r="E2693" s="12" t="s">
        <v>2389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1336323</v>
      </c>
      <c r="L2693" s="10" t="n">
        <v>1657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208</v>
      </c>
      <c r="W2693" s="13" t="n">
        <v>0</v>
      </c>
      <c r="X2693" s="12" t="s">
        <v>2390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/>
      <c r="AC2693" s="1"/>
    </row>
    <row r="2694" customFormat="false" ht="12.75" hidden="false" customHeight="true" outlineLevel="0" collapsed="false">
      <c r="A2694" s="10" t="n">
        <v>1</v>
      </c>
      <c r="B2694" s="11" t="n">
        <v>46211</v>
      </c>
      <c r="C2694" s="11" t="n">
        <v>46244</v>
      </c>
      <c r="D2694" s="10" t="n">
        <v>10026</v>
      </c>
      <c r="E2694" s="12" t="s">
        <v>819</v>
      </c>
      <c r="F2694" s="10" t="n">
        <v>24</v>
      </c>
      <c r="G2694" s="12" t="s">
        <v>57</v>
      </c>
      <c r="H2694" s="10" t="n">
        <v>2110405</v>
      </c>
      <c r="I2694" s="12" t="s">
        <v>106</v>
      </c>
      <c r="J2694" s="10" t="n">
        <v>1370737</v>
      </c>
      <c r="L2694" s="10" t="n">
        <v>565779</v>
      </c>
      <c r="M2694" s="12" t="s">
        <v>36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4210222</v>
      </c>
      <c r="T2694" s="12" t="s">
        <v>2247</v>
      </c>
      <c r="U2694" s="13" t="n">
        <v>666.67</v>
      </c>
      <c r="W2694" s="13" t="n">
        <v>0</v>
      </c>
      <c r="X2694" s="12" t="s">
        <v>2391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46211</v>
      </c>
      <c r="C2695" s="11" t="n">
        <v>46244</v>
      </c>
      <c r="D2695" s="10" t="n">
        <v>10026</v>
      </c>
      <c r="E2695" s="12" t="s">
        <v>819</v>
      </c>
      <c r="F2695" s="10" t="n">
        <v>24</v>
      </c>
      <c r="G2695" s="12" t="s">
        <v>57</v>
      </c>
      <c r="H2695" s="10" t="n">
        <v>2110405</v>
      </c>
      <c r="I2695" s="12" t="s">
        <v>106</v>
      </c>
      <c r="J2695" s="10" t="n">
        <v>1370749</v>
      </c>
      <c r="L2695" s="10" t="n">
        <v>565780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112</v>
      </c>
      <c r="S2695" s="10" t="n">
        <v>4220199</v>
      </c>
      <c r="T2695" s="12" t="s">
        <v>113</v>
      </c>
      <c r="U2695" s="13" t="n">
        <v>2000</v>
      </c>
      <c r="W2695" s="13" t="n">
        <v>2000</v>
      </c>
      <c r="X2695" s="12" t="s">
        <v>2392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46213</v>
      </c>
      <c r="C2696" s="11" t="n">
        <v>46244</v>
      </c>
      <c r="D2696" s="10" t="n">
        <v>1914</v>
      </c>
      <c r="E2696" s="12" t="s">
        <v>2393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1377369</v>
      </c>
      <c r="L2696" s="10" t="n">
        <v>28968</v>
      </c>
      <c r="M2696" s="12" t="s">
        <v>36</v>
      </c>
      <c r="N2696" s="12" t="s">
        <v>66</v>
      </c>
      <c r="P2696" s="10" t="n">
        <v>101</v>
      </c>
      <c r="Q2696" s="12" t="s">
        <v>107</v>
      </c>
      <c r="R2696" s="12" t="s">
        <v>39</v>
      </c>
      <c r="S2696" s="10" t="n">
        <v>4210232</v>
      </c>
      <c r="T2696" s="12" t="s">
        <v>503</v>
      </c>
      <c r="U2696" s="13" t="n">
        <v>935.28</v>
      </c>
      <c r="W2696" s="13" t="n">
        <v>0</v>
      </c>
      <c r="X2696" s="12" t="s">
        <v>2394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LEITOR DE CODIGO DE BARRAS ELGIN 8600IA</v>
      </c>
      <c r="AC2696" s="1" t="n">
        <v>28968</v>
      </c>
    </row>
    <row r="2697" customFormat="false" ht="12.75" hidden="false" customHeight="true" outlineLevel="0" collapsed="false">
      <c r="A2697" s="10" t="n">
        <v>1</v>
      </c>
      <c r="B2697" s="11" t="n">
        <v>46199</v>
      </c>
      <c r="C2697" s="11" t="n">
        <v>46244</v>
      </c>
      <c r="D2697" s="10" t="n">
        <v>1758</v>
      </c>
      <c r="E2697" s="12" t="s">
        <v>523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1378055</v>
      </c>
      <c r="L2697" s="10" t="n">
        <v>568065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39</v>
      </c>
      <c r="S2697" s="10" t="n">
        <v>4210227</v>
      </c>
      <c r="T2697" s="12" t="s">
        <v>40</v>
      </c>
      <c r="U2697" s="13" t="n">
        <v>429.66</v>
      </c>
      <c r="W2697" s="13" t="n">
        <v>0</v>
      </c>
      <c r="X2697" s="12" t="s">
        <v>2395</v>
      </c>
      <c r="Z2697" s="1" t="str">
        <f aca="false">IF($T2697="","",IFERROR(INDEX('Resumo Grupos'!$AC$3:$AC$200,MATCH($T2697,'Resumo Grupos'!$AB$3:$AB$200,0)),"n/d"))</f>
        <v>Despesa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46213</v>
      </c>
      <c r="C2698" s="11" t="n">
        <v>46244</v>
      </c>
      <c r="D2698" s="10" t="n">
        <v>1465</v>
      </c>
      <c r="E2698" s="12" t="s">
        <v>1496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1378075</v>
      </c>
      <c r="L2698" s="10" t="n">
        <v>568085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4210228</v>
      </c>
      <c r="T2698" s="12" t="s">
        <v>506</v>
      </c>
      <c r="U2698" s="13" t="n">
        <v>86.76</v>
      </c>
      <c r="W2698" s="13" t="n">
        <v>0</v>
      </c>
      <c r="X2698" s="12" t="s">
        <v>2396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46183</v>
      </c>
      <c r="C2699" s="11" t="n">
        <v>46244</v>
      </c>
      <c r="D2699" s="10" t="n">
        <v>16</v>
      </c>
      <c r="E2699" s="12" t="s">
        <v>111</v>
      </c>
      <c r="F2699" s="10" t="n">
        <v>46</v>
      </c>
      <c r="G2699" s="12" t="s">
        <v>500</v>
      </c>
      <c r="H2699" s="10" t="n">
        <v>2110405</v>
      </c>
      <c r="I2699" s="12" t="s">
        <v>106</v>
      </c>
      <c r="J2699" s="10" t="n">
        <v>1378230</v>
      </c>
      <c r="L2699" s="10" t="n">
        <v>568166</v>
      </c>
      <c r="M2699" s="12" t="s">
        <v>59</v>
      </c>
      <c r="N2699" s="12" t="s">
        <v>66</v>
      </c>
      <c r="P2699" s="10" t="n">
        <v>101</v>
      </c>
      <c r="Q2699" s="12" t="s">
        <v>107</v>
      </c>
      <c r="R2699" s="12" t="s">
        <v>112</v>
      </c>
      <c r="S2699" s="10" t="n">
        <v>4220199</v>
      </c>
      <c r="T2699" s="12" t="s">
        <v>113</v>
      </c>
      <c r="U2699" s="13" t="n">
        <v>331.61</v>
      </c>
      <c r="W2699" s="13" t="n">
        <v>0</v>
      </c>
      <c r="X2699" s="12" t="s">
        <v>2397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  <c r="AB2699" s="1"/>
      <c r="AC2699" s="1"/>
    </row>
    <row r="2700" customFormat="false" ht="12.75" hidden="false" customHeight="true" outlineLevel="0" collapsed="false">
      <c r="A2700" s="10" t="n">
        <v>1</v>
      </c>
      <c r="B2700" s="11" t="n">
        <v>46174</v>
      </c>
      <c r="C2700" s="11" t="n">
        <v>46244</v>
      </c>
      <c r="D2700" s="10" t="n">
        <v>1933</v>
      </c>
      <c r="E2700" s="12" t="s">
        <v>1522</v>
      </c>
      <c r="F2700" s="10" t="n">
        <v>46</v>
      </c>
      <c r="G2700" s="12" t="s">
        <v>500</v>
      </c>
      <c r="H2700" s="10" t="n">
        <v>2110405</v>
      </c>
      <c r="I2700" s="12" t="s">
        <v>106</v>
      </c>
      <c r="J2700" s="10" t="n">
        <v>1382032</v>
      </c>
      <c r="L2700" s="10" t="n">
        <v>570381</v>
      </c>
      <c r="M2700" s="12" t="s">
        <v>59</v>
      </c>
      <c r="N2700" s="12" t="s">
        <v>66</v>
      </c>
      <c r="P2700" s="10" t="n">
        <v>101</v>
      </c>
      <c r="Q2700" s="12" t="s">
        <v>107</v>
      </c>
      <c r="R2700" s="12" t="s">
        <v>112</v>
      </c>
      <c r="S2700" s="10" t="n">
        <v>4220199</v>
      </c>
      <c r="T2700" s="12" t="s">
        <v>113</v>
      </c>
      <c r="U2700" s="13" t="n">
        <v>600</v>
      </c>
      <c r="W2700" s="13" t="n">
        <v>0</v>
      </c>
      <c r="X2700" s="12" t="s">
        <v>1523</v>
      </c>
      <c r="Z2700" s="1" t="str">
        <f aca="false">IF($T2700="","",IFERROR(INDEX('Resumo Grupos'!$AC$3:$AC$200,MATCH($T2700,'Resumo Grupos'!$AB$3:$AB$200,0)),"n/d"))</f>
        <v>Pagamentos outros não operacionais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46209</v>
      </c>
      <c r="C2701" s="11" t="n">
        <v>46244</v>
      </c>
      <c r="D2701" s="10" t="n">
        <v>930</v>
      </c>
      <c r="E2701" s="12" t="s">
        <v>537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1382123</v>
      </c>
      <c r="L2701" s="10" t="n">
        <v>570412</v>
      </c>
      <c r="M2701" s="12" t="s">
        <v>36</v>
      </c>
      <c r="N2701" s="12" t="s">
        <v>66</v>
      </c>
      <c r="P2701" s="10" t="n">
        <v>101</v>
      </c>
      <c r="Q2701" s="12" t="s">
        <v>107</v>
      </c>
      <c r="R2701" s="12" t="s">
        <v>39</v>
      </c>
      <c r="S2701" s="10" t="n">
        <v>4210232</v>
      </c>
      <c r="T2701" s="12" t="s">
        <v>503</v>
      </c>
      <c r="U2701" s="13" t="n">
        <v>44</v>
      </c>
      <c r="W2701" s="13" t="n">
        <v>0</v>
      </c>
      <c r="X2701" s="12" t="s">
        <v>2398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46216</v>
      </c>
      <c r="C2702" s="11" t="n">
        <v>46244</v>
      </c>
      <c r="D2702" s="10" t="n">
        <v>1608</v>
      </c>
      <c r="E2702" s="12" t="s">
        <v>75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1393462</v>
      </c>
      <c r="L2702" s="10" t="n">
        <v>1690976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2819.44</v>
      </c>
      <c r="W2702" s="13" t="n">
        <v>2819.44</v>
      </c>
      <c r="X2702" s="12" t="s">
        <v>2399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AMENDOIM ELMA 40G</v>
      </c>
      <c r="AC2702" s="1" t="n">
        <v>1690976</v>
      </c>
    </row>
    <row r="2703" customFormat="false" ht="12.75" hidden="false" customHeight="true" outlineLevel="0" collapsed="false">
      <c r="A2703" s="10" t="n">
        <v>1</v>
      </c>
      <c r="B2703" s="11" t="n">
        <v>46216</v>
      </c>
      <c r="C2703" s="11" t="n">
        <v>46244</v>
      </c>
      <c r="D2703" s="10" t="n">
        <v>1608</v>
      </c>
      <c r="E2703" s="12" t="s">
        <v>75</v>
      </c>
      <c r="F2703" s="10" t="n">
        <v>24</v>
      </c>
      <c r="G2703" s="12" t="s">
        <v>57</v>
      </c>
      <c r="H2703" s="10" t="n">
        <v>2110405</v>
      </c>
      <c r="I2703" s="12" t="s">
        <v>106</v>
      </c>
      <c r="J2703" s="10" t="n">
        <v>1393857</v>
      </c>
      <c r="L2703" s="10" t="n">
        <v>1690878</v>
      </c>
      <c r="M2703" s="12" t="s">
        <v>153</v>
      </c>
      <c r="N2703" s="12" t="s">
        <v>66</v>
      </c>
      <c r="P2703" s="10" t="n">
        <v>103</v>
      </c>
      <c r="Q2703" s="12" t="s">
        <v>61</v>
      </c>
      <c r="R2703" s="12" t="s">
        <v>62</v>
      </c>
      <c r="S2703" s="10" t="n">
        <v>1130101</v>
      </c>
      <c r="T2703" s="12" t="s">
        <v>63</v>
      </c>
      <c r="U2703" s="13" t="n">
        <v>1039.09</v>
      </c>
      <c r="W2703" s="13" t="n">
        <v>1039.09</v>
      </c>
      <c r="X2703" s="12" t="s">
        <v>2400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SAZON CALDO CARNE 32</v>
      </c>
      <c r="AC2703" s="1" t="n">
        <v>1690878</v>
      </c>
    </row>
    <row r="2704" customFormat="false" ht="12.75" hidden="false" customHeight="true" outlineLevel="0" collapsed="false">
      <c r="A2704" s="10" t="n">
        <v>1</v>
      </c>
      <c r="B2704" s="11" t="n">
        <v>46216</v>
      </c>
      <c r="C2704" s="11" t="n">
        <v>46244</v>
      </c>
      <c r="D2704" s="10" t="n">
        <v>1717</v>
      </c>
      <c r="E2704" s="12" t="s">
        <v>2401</v>
      </c>
      <c r="F2704" s="10" t="n">
        <v>46</v>
      </c>
      <c r="G2704" s="12" t="s">
        <v>500</v>
      </c>
      <c r="H2704" s="10" t="n">
        <v>2110405</v>
      </c>
      <c r="I2704" s="12" t="s">
        <v>106</v>
      </c>
      <c r="J2704" s="10" t="n">
        <v>1394062</v>
      </c>
      <c r="L2704" s="10" t="n">
        <v>51412</v>
      </c>
      <c r="M2704" s="12" t="s">
        <v>36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319.2</v>
      </c>
      <c r="W2704" s="13" t="n">
        <v>0</v>
      </c>
      <c r="X2704" s="12" t="s">
        <v>2402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/>
      <c r="AC2704" s="1"/>
    </row>
    <row r="2705" customFormat="false" ht="12.75" hidden="false" customHeight="true" outlineLevel="0" collapsed="false">
      <c r="A2705" s="10" t="n">
        <v>1</v>
      </c>
      <c r="B2705" s="11" t="n">
        <v>46218</v>
      </c>
      <c r="C2705" s="11" t="n">
        <v>46244</v>
      </c>
      <c r="D2705" s="10" t="n">
        <v>957</v>
      </c>
      <c r="E2705" s="12" t="s">
        <v>157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1402047</v>
      </c>
      <c r="L2705" s="10" t="n">
        <v>21047</v>
      </c>
      <c r="M2705" s="12" t="s">
        <v>36</v>
      </c>
      <c r="N2705" s="12" t="s">
        <v>66</v>
      </c>
      <c r="P2705" s="10" t="n">
        <v>103</v>
      </c>
      <c r="Q2705" s="12" t="s">
        <v>61</v>
      </c>
      <c r="R2705" s="12" t="s">
        <v>62</v>
      </c>
      <c r="S2705" s="10" t="n">
        <v>1130101</v>
      </c>
      <c r="T2705" s="12" t="s">
        <v>63</v>
      </c>
      <c r="U2705" s="13" t="n">
        <v>2186.18</v>
      </c>
      <c r="W2705" s="13" t="n">
        <v>2186.18</v>
      </c>
      <c r="X2705" s="12" t="s">
        <v>2403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SCH DOG PEDIGR FIL</v>
      </c>
      <c r="AC2705" s="1" t="n">
        <v>21047</v>
      </c>
    </row>
    <row r="2706" customFormat="false" ht="12.75" hidden="false" customHeight="true" outlineLevel="0" collapsed="false">
      <c r="A2706" s="10" t="n">
        <v>1</v>
      </c>
      <c r="B2706" s="11" t="n">
        <v>46219</v>
      </c>
      <c r="C2706" s="11" t="n">
        <v>46244</v>
      </c>
      <c r="D2706" s="10" t="n">
        <v>1280</v>
      </c>
      <c r="E2706" s="12" t="s">
        <v>2404</v>
      </c>
      <c r="F2706" s="10" t="n">
        <v>46</v>
      </c>
      <c r="G2706" s="12" t="s">
        <v>500</v>
      </c>
      <c r="H2706" s="10" t="n">
        <v>2110405</v>
      </c>
      <c r="I2706" s="12" t="s">
        <v>106</v>
      </c>
      <c r="J2706" s="10" t="n">
        <v>1407597</v>
      </c>
      <c r="L2706" s="10" t="n">
        <v>580167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39</v>
      </c>
      <c r="S2706" s="10" t="n">
        <v>4210228</v>
      </c>
      <c r="T2706" s="12" t="s">
        <v>506</v>
      </c>
      <c r="U2706" s="13" t="n">
        <v>13.98</v>
      </c>
      <c r="W2706" s="13" t="n">
        <v>0</v>
      </c>
      <c r="X2706" s="12" t="s">
        <v>2405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46224</v>
      </c>
      <c r="C2707" s="11" t="n">
        <v>46244</v>
      </c>
      <c r="D2707" s="10" t="n">
        <v>1740</v>
      </c>
      <c r="E2707" s="12" t="s">
        <v>296</v>
      </c>
      <c r="F2707" s="10" t="n">
        <v>24</v>
      </c>
      <c r="G2707" s="12" t="s">
        <v>57</v>
      </c>
      <c r="H2707" s="10" t="n">
        <v>2110405</v>
      </c>
      <c r="I2707" s="12" t="s">
        <v>106</v>
      </c>
      <c r="J2707" s="10" t="n">
        <v>1431693</v>
      </c>
      <c r="L2707" s="10" t="n">
        <v>1249231</v>
      </c>
      <c r="M2707" s="12" t="s">
        <v>59</v>
      </c>
      <c r="N2707" s="12" t="s">
        <v>66</v>
      </c>
      <c r="P2707" s="10" t="n">
        <v>103</v>
      </c>
      <c r="Q2707" s="12" t="s">
        <v>61</v>
      </c>
      <c r="R2707" s="12" t="s">
        <v>62</v>
      </c>
      <c r="S2707" s="10" t="n">
        <v>1130101</v>
      </c>
      <c r="T2707" s="12" t="s">
        <v>63</v>
      </c>
      <c r="U2707" s="13" t="n">
        <v>2044.89</v>
      </c>
      <c r="W2707" s="13" t="n">
        <v>2044.89</v>
      </c>
      <c r="X2707" s="12" t="s">
        <v>2406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LINGUI DE FRANGO KG</v>
      </c>
      <c r="AC2707" s="1" t="n">
        <v>1249231</v>
      </c>
    </row>
    <row r="2708" customFormat="false" ht="12.75" hidden="false" customHeight="true" outlineLevel="0" collapsed="false">
      <c r="A2708" s="10" t="n">
        <v>1</v>
      </c>
      <c r="B2708" s="11" t="n">
        <v>46226</v>
      </c>
      <c r="C2708" s="11" t="n">
        <v>46244</v>
      </c>
      <c r="D2708" s="10" t="n">
        <v>10033</v>
      </c>
      <c r="E2708" s="12" t="s">
        <v>344</v>
      </c>
      <c r="F2708" s="10" t="n">
        <v>24</v>
      </c>
      <c r="G2708" s="12" t="s">
        <v>57</v>
      </c>
      <c r="H2708" s="10" t="n">
        <v>2110405</v>
      </c>
      <c r="I2708" s="12" t="s">
        <v>106</v>
      </c>
      <c r="J2708" s="10" t="n">
        <v>1439582</v>
      </c>
      <c r="L2708" s="10" t="n">
        <v>592457</v>
      </c>
      <c r="M2708" s="12" t="s">
        <v>36</v>
      </c>
      <c r="N2708" s="12" t="s">
        <v>66</v>
      </c>
      <c r="P2708" s="10" t="n">
        <v>104</v>
      </c>
      <c r="Q2708" s="12" t="s">
        <v>38</v>
      </c>
      <c r="R2708" s="12" t="s">
        <v>62</v>
      </c>
      <c r="S2708" s="10" t="n">
        <v>1130101</v>
      </c>
      <c r="T2708" s="12" t="s">
        <v>63</v>
      </c>
      <c r="U2708" s="13" t="n">
        <v>1958.46</v>
      </c>
      <c r="W2708" s="13" t="n">
        <v>1958.46</v>
      </c>
      <c r="X2708" s="12" t="s">
        <v>2407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TIN MAXTON 1.0 PRETO</v>
      </c>
      <c r="AC2708" s="1" t="n">
        <v>104754</v>
      </c>
    </row>
    <row r="2709" customFormat="false" ht="12.75" hidden="false" customHeight="true" outlineLevel="0" collapsed="false">
      <c r="A2709" s="10" t="n">
        <v>1</v>
      </c>
      <c r="B2709" s="11" t="n">
        <v>46226</v>
      </c>
      <c r="C2709" s="11" t="n">
        <v>46244</v>
      </c>
      <c r="D2709" s="10" t="n">
        <v>1893</v>
      </c>
      <c r="E2709" s="12" t="s">
        <v>2408</v>
      </c>
      <c r="F2709" s="10" t="n">
        <v>34</v>
      </c>
      <c r="G2709" s="12" t="s">
        <v>94</v>
      </c>
      <c r="H2709" s="10" t="n">
        <v>2110405</v>
      </c>
      <c r="I2709" s="12" t="s">
        <v>106</v>
      </c>
      <c r="J2709" s="10" t="n">
        <v>1440493</v>
      </c>
      <c r="L2709" s="10" t="n">
        <v>592715</v>
      </c>
      <c r="M2709" s="12" t="s">
        <v>36</v>
      </c>
      <c r="N2709" s="12" t="s">
        <v>66</v>
      </c>
      <c r="P2709" s="10" t="n">
        <v>101</v>
      </c>
      <c r="Q2709" s="12" t="s">
        <v>107</v>
      </c>
      <c r="R2709" s="12" t="s">
        <v>43</v>
      </c>
      <c r="S2709" s="10" t="n">
        <v>4210315</v>
      </c>
      <c r="T2709" s="12" t="s">
        <v>574</v>
      </c>
      <c r="U2709" s="13" t="n">
        <v>209.99</v>
      </c>
      <c r="W2709" s="13" t="n">
        <v>0</v>
      </c>
      <c r="X2709" s="12" t="s">
        <v>2409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12.75" hidden="false" customHeight="true" outlineLevel="0" collapsed="false">
      <c r="A2710" s="10" t="n">
        <v>1</v>
      </c>
      <c r="B2710" s="11" t="n">
        <v>46227</v>
      </c>
      <c r="C2710" s="11" t="n">
        <v>46244</v>
      </c>
      <c r="D2710" s="10" t="n">
        <v>1878</v>
      </c>
      <c r="E2710" s="12" t="s">
        <v>2410</v>
      </c>
      <c r="F2710" s="10" t="n">
        <v>46</v>
      </c>
      <c r="G2710" s="12" t="s">
        <v>500</v>
      </c>
      <c r="H2710" s="10" t="n">
        <v>2110405</v>
      </c>
      <c r="I2710" s="12" t="s">
        <v>106</v>
      </c>
      <c r="J2710" s="10" t="n">
        <v>1444896</v>
      </c>
      <c r="L2710" s="10" t="n">
        <v>594406</v>
      </c>
      <c r="M2710" s="12" t="s">
        <v>36</v>
      </c>
      <c r="N2710" s="12" t="s">
        <v>66</v>
      </c>
      <c r="P2710" s="10" t="n">
        <v>102</v>
      </c>
      <c r="Q2710" s="12" t="s">
        <v>125</v>
      </c>
      <c r="R2710" s="12" t="s">
        <v>39</v>
      </c>
      <c r="S2710" s="10" t="n">
        <v>4210227</v>
      </c>
      <c r="T2710" s="12" t="s">
        <v>40</v>
      </c>
      <c r="U2710" s="13" t="n">
        <v>44</v>
      </c>
      <c r="W2710" s="13" t="n">
        <v>0</v>
      </c>
      <c r="X2710" s="12" t="s">
        <v>2411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12.75" hidden="false" customHeight="true" outlineLevel="0" collapsed="false">
      <c r="A2711" s="10" t="n">
        <v>1</v>
      </c>
      <c r="B2711" s="11" t="n">
        <v>46231</v>
      </c>
      <c r="C2711" s="11" t="n">
        <v>46244</v>
      </c>
      <c r="D2711" s="10" t="n">
        <v>1835</v>
      </c>
      <c r="E2711" s="12" t="s">
        <v>505</v>
      </c>
      <c r="F2711" s="10" t="n">
        <v>46</v>
      </c>
      <c r="G2711" s="12" t="s">
        <v>500</v>
      </c>
      <c r="H2711" s="10" t="n">
        <v>2110405</v>
      </c>
      <c r="I2711" s="12" t="s">
        <v>106</v>
      </c>
      <c r="J2711" s="10" t="n">
        <v>1464175</v>
      </c>
      <c r="L2711" s="10" t="n">
        <v>108113</v>
      </c>
      <c r="M2711" s="12" t="s">
        <v>36</v>
      </c>
      <c r="N2711" s="12" t="s">
        <v>66</v>
      </c>
      <c r="P2711" s="10" t="n">
        <v>103</v>
      </c>
      <c r="Q2711" s="12" t="s">
        <v>61</v>
      </c>
      <c r="R2711" s="12" t="s">
        <v>39</v>
      </c>
      <c r="S2711" s="10" t="n">
        <v>4210228</v>
      </c>
      <c r="T2711" s="12" t="s">
        <v>506</v>
      </c>
      <c r="U2711" s="13" t="n">
        <v>13.76</v>
      </c>
      <c r="W2711" s="13" t="n">
        <v>0</v>
      </c>
      <c r="X2711" s="12" t="s">
        <v>2412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1810</v>
      </c>
      <c r="E2712" s="12" t="s">
        <v>280</v>
      </c>
      <c r="F2712" s="10" t="n">
        <v>24</v>
      </c>
      <c r="G2712" s="12" t="s">
        <v>57</v>
      </c>
      <c r="H2712" s="10" t="n">
        <v>2110405</v>
      </c>
      <c r="I2712" s="12" t="s">
        <v>106</v>
      </c>
      <c r="J2712" s="10" t="n">
        <v>1469140</v>
      </c>
      <c r="L2712" s="10" t="n">
        <v>85345</v>
      </c>
      <c r="M2712" s="12" t="s">
        <v>59</v>
      </c>
      <c r="N2712" s="12" t="s">
        <v>66</v>
      </c>
      <c r="P2712" s="10" t="n">
        <v>103</v>
      </c>
      <c r="Q2712" s="12" t="s">
        <v>61</v>
      </c>
      <c r="R2712" s="12" t="s">
        <v>62</v>
      </c>
      <c r="S2712" s="10" t="n">
        <v>1130101</v>
      </c>
      <c r="T2712" s="12" t="s">
        <v>63</v>
      </c>
      <c r="U2712" s="13" t="n">
        <v>184.5</v>
      </c>
      <c r="W2712" s="13" t="n">
        <v>184.5</v>
      </c>
      <c r="X2712" s="12" t="s">
        <v>2413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MILHO PRA PIPOCA DON</v>
      </c>
      <c r="AC2712" s="1" t="n">
        <v>85345</v>
      </c>
    </row>
    <row r="2713" customFormat="false" ht="12.75" hidden="false" customHeight="true" outlineLevel="0" collapsed="false">
      <c r="A2713" s="10" t="n">
        <v>1</v>
      </c>
      <c r="B2713" s="11" t="n">
        <v>46232</v>
      </c>
      <c r="C2713" s="11" t="n">
        <v>46244</v>
      </c>
      <c r="D2713" s="10" t="n">
        <v>1810</v>
      </c>
      <c r="E2713" s="12" t="s">
        <v>280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1469179</v>
      </c>
      <c r="L2713" s="10" t="n">
        <v>85346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1164.5</v>
      </c>
      <c r="W2713" s="13" t="n">
        <v>1164.5</v>
      </c>
      <c r="X2713" s="12" t="s">
        <v>2414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FEIJAO CARIOCA  DONA DE 1K</v>
      </c>
      <c r="AC2713" s="1" t="n">
        <v>85346</v>
      </c>
    </row>
    <row r="2714" customFormat="false" ht="12.75" hidden="false" customHeight="true" outlineLevel="0" collapsed="false">
      <c r="A2714" s="10" t="n">
        <v>1</v>
      </c>
      <c r="B2714" s="11" t="n">
        <v>46232</v>
      </c>
      <c r="C2714" s="11" t="n">
        <v>46244</v>
      </c>
      <c r="D2714" s="10" t="n">
        <v>1778</v>
      </c>
      <c r="E2714" s="12" t="s">
        <v>304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1469303</v>
      </c>
      <c r="L2714" s="10" t="n">
        <v>124473366</v>
      </c>
      <c r="M2714" s="12" t="s">
        <v>36</v>
      </c>
      <c r="N2714" s="12" t="s">
        <v>66</v>
      </c>
      <c r="P2714" s="10" t="n">
        <v>101</v>
      </c>
      <c r="Q2714" s="12" t="s">
        <v>107</v>
      </c>
      <c r="R2714" s="12" t="s">
        <v>39</v>
      </c>
      <c r="S2714" s="10" t="n">
        <v>4210207</v>
      </c>
      <c r="T2714" s="12" t="s">
        <v>305</v>
      </c>
      <c r="U2714" s="13" t="n">
        <v>273.13</v>
      </c>
      <c r="W2714" s="13" t="n">
        <v>273.13</v>
      </c>
      <c r="X2714" s="12" t="s">
        <v>2415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12.75" hidden="false" customHeight="true" outlineLevel="0" collapsed="false">
      <c r="A2715" s="10" t="n">
        <v>1</v>
      </c>
      <c r="B2715" s="11" t="n">
        <v>46232</v>
      </c>
      <c r="C2715" s="11" t="n">
        <v>46244</v>
      </c>
      <c r="D2715" s="10" t="n">
        <v>514</v>
      </c>
      <c r="E2715" s="12" t="s">
        <v>731</v>
      </c>
      <c r="F2715" s="10" t="n">
        <v>45</v>
      </c>
      <c r="G2715" s="12" t="s">
        <v>1528</v>
      </c>
      <c r="H2715" s="10" t="n">
        <v>2110405</v>
      </c>
      <c r="I2715" s="12" t="s">
        <v>106</v>
      </c>
      <c r="J2715" s="10" t="n">
        <v>1469577</v>
      </c>
      <c r="L2715" s="10" t="n">
        <v>603909</v>
      </c>
      <c r="M2715" s="12" t="s">
        <v>36</v>
      </c>
      <c r="N2715" s="12" t="s">
        <v>66</v>
      </c>
      <c r="P2715" s="10" t="n">
        <v>101</v>
      </c>
      <c r="Q2715" s="12" t="s">
        <v>107</v>
      </c>
      <c r="R2715" s="12" t="s">
        <v>112</v>
      </c>
      <c r="S2715" s="10" t="n">
        <v>4220199</v>
      </c>
      <c r="T2715" s="12" t="s">
        <v>113</v>
      </c>
      <c r="U2715" s="13" t="n">
        <v>383.13</v>
      </c>
      <c r="W2715" s="13" t="n">
        <v>0</v>
      </c>
      <c r="X2715" s="12" t="s">
        <v>2416</v>
      </c>
      <c r="Z2715" s="1" t="str">
        <f aca="false">IF($T2715="","",IFERROR(INDEX('Resumo Grupos'!$AC$3:$AC$200,MATCH($T2715,'Resumo Grupos'!$AB$3:$AB$200,0)),"n/d"))</f>
        <v>Pagamentos outros não operacionais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12.75" hidden="false" customHeight="true" outlineLevel="0" collapsed="false">
      <c r="A2716" s="10" t="n">
        <v>1</v>
      </c>
      <c r="B2716" s="11" t="n">
        <v>46233</v>
      </c>
      <c r="C2716" s="11" t="n">
        <v>46244</v>
      </c>
      <c r="D2716" s="10" t="n">
        <v>1621</v>
      </c>
      <c r="E2716" s="12" t="s">
        <v>351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1474720</v>
      </c>
      <c r="L2716" s="10" t="n">
        <v>931981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4669.12</v>
      </c>
      <c r="W2716" s="13" t="n">
        <v>4669.12</v>
      </c>
      <c r="X2716" s="12" t="s">
        <v>2417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REFR. ANTAR DIET 350ML</v>
      </c>
      <c r="AC2716" s="1" t="n">
        <v>931981</v>
      </c>
    </row>
    <row r="2717" customFormat="false" ht="12.75" hidden="false" customHeight="true" outlineLevel="0" collapsed="false">
      <c r="A2717" s="10" t="n">
        <v>1</v>
      </c>
      <c r="B2717" s="11" t="n">
        <v>46233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1474734</v>
      </c>
      <c r="L2717" s="10" t="n">
        <v>931982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223.09</v>
      </c>
      <c r="W2717" s="13" t="n">
        <v>223.09</v>
      </c>
      <c r="X2717" s="12" t="s">
        <v>2418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CERVEJA BUDWISER 269</v>
      </c>
      <c r="AC2717" s="1" t="n">
        <v>931982</v>
      </c>
    </row>
    <row r="2718" customFormat="false" ht="12.75" hidden="false" customHeight="true" outlineLevel="0" collapsed="false">
      <c r="A2718" s="10" t="n">
        <v>1</v>
      </c>
      <c r="B2718" s="11" t="n">
        <v>46233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2110405</v>
      </c>
      <c r="I2718" s="12" t="s">
        <v>106</v>
      </c>
      <c r="J2718" s="10" t="n">
        <v>1474752</v>
      </c>
      <c r="L2718" s="10" t="n">
        <v>931983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157.71</v>
      </c>
      <c r="W2718" s="13" t="n">
        <v>157.71</v>
      </c>
      <c r="X2718" s="12" t="s">
        <v>2419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CERV BRAHMA ZERO 350ML</v>
      </c>
      <c r="AC2718" s="1" t="n">
        <v>931983</v>
      </c>
    </row>
    <row r="2719" customFormat="false" ht="12.75" hidden="false" customHeight="true" outlineLevel="0" collapsed="false">
      <c r="A2719" s="10" t="n">
        <v>1</v>
      </c>
      <c r="B2719" s="11" t="n">
        <v>46234</v>
      </c>
      <c r="C2719" s="11" t="n">
        <v>46244</v>
      </c>
      <c r="D2719" s="10" t="n">
        <v>1723</v>
      </c>
      <c r="E2719" s="12" t="s">
        <v>302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1478789</v>
      </c>
      <c r="L2719" s="10" t="n">
        <v>174095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3288.4</v>
      </c>
      <c r="W2719" s="13" t="n">
        <v>3288.4</v>
      </c>
      <c r="X2719" s="12" t="s">
        <v>2420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TRASEIRO DE BOI L1</v>
      </c>
      <c r="AC2719" s="1" t="n">
        <v>174095</v>
      </c>
    </row>
    <row r="2720" customFormat="false" ht="12.75" hidden="false" customHeight="true" outlineLevel="0" collapsed="false">
      <c r="A2720" s="10" t="n">
        <v>1</v>
      </c>
      <c r="B2720" s="11" t="n">
        <v>46234</v>
      </c>
      <c r="C2720" s="11" t="n">
        <v>46244</v>
      </c>
      <c r="D2720" s="10" t="n">
        <v>1621</v>
      </c>
      <c r="E2720" s="12" t="s">
        <v>351</v>
      </c>
      <c r="F2720" s="10" t="n">
        <v>24</v>
      </c>
      <c r="G2720" s="12" t="s">
        <v>57</v>
      </c>
      <c r="H2720" s="10" t="n">
        <v>2110405</v>
      </c>
      <c r="I2720" s="12" t="s">
        <v>106</v>
      </c>
      <c r="J2720" s="10" t="n">
        <v>1479582</v>
      </c>
      <c r="L2720" s="10" t="n">
        <v>933625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242.43</v>
      </c>
      <c r="W2720" s="13" t="n">
        <v>242.43</v>
      </c>
      <c r="X2720" s="12" t="s">
        <v>2421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BRAHMA DUPLO MALTE L</v>
      </c>
      <c r="AC2720" s="1" t="n">
        <v>933625</v>
      </c>
    </row>
    <row r="2721" customFormat="false" ht="12.75" hidden="false" customHeight="true" outlineLevel="0" collapsed="false">
      <c r="A2721" s="10" t="n">
        <v>1</v>
      </c>
      <c r="B2721" s="11" t="n">
        <v>46234</v>
      </c>
      <c r="C2721" s="11" t="n">
        <v>46244</v>
      </c>
      <c r="D2721" s="10" t="n">
        <v>1621</v>
      </c>
      <c r="E2721" s="12" t="s">
        <v>351</v>
      </c>
      <c r="F2721" s="10" t="n">
        <v>24</v>
      </c>
      <c r="G2721" s="12" t="s">
        <v>57</v>
      </c>
      <c r="H2721" s="10" t="n">
        <v>1110202</v>
      </c>
      <c r="I2721" s="12" t="s">
        <v>497</v>
      </c>
      <c r="J2721" s="10" t="n">
        <v>1479622</v>
      </c>
      <c r="L2721" s="10" t="n">
        <v>933624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938.92</v>
      </c>
      <c r="W2721" s="13" t="n">
        <v>938.92</v>
      </c>
      <c r="X2721" s="12" t="s">
        <v>2422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BARE DE LATINHA 350M</v>
      </c>
      <c r="AC2721" s="1" t="n">
        <v>933624</v>
      </c>
    </row>
    <row r="2722" customFormat="false" ht="12.75" hidden="false" customHeight="true" outlineLevel="0" collapsed="false">
      <c r="A2722" s="10" t="n">
        <v>1</v>
      </c>
      <c r="B2722" s="11" t="n">
        <v>46237</v>
      </c>
      <c r="C2722" s="11" t="n">
        <v>46244</v>
      </c>
      <c r="D2722" s="10" t="n">
        <v>1631</v>
      </c>
      <c r="E2722" s="12" t="s">
        <v>101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1495666</v>
      </c>
      <c r="L2722" s="10" t="n">
        <v>15204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659.7</v>
      </c>
      <c r="W2722" s="13" t="n">
        <v>659.7</v>
      </c>
      <c r="X2722" s="12" t="s">
        <v>2423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IOGURTE AMAZONGURT D</v>
      </c>
      <c r="AC2722" s="1" t="n">
        <v>15204</v>
      </c>
    </row>
    <row r="2723" customFormat="false" ht="12.75" hidden="false" customHeight="true" outlineLevel="0" collapsed="false">
      <c r="A2723" s="10" t="n">
        <v>1</v>
      </c>
      <c r="B2723" s="11" t="n">
        <v>46237</v>
      </c>
      <c r="C2723" s="11" t="n">
        <v>46244</v>
      </c>
      <c r="D2723" s="10" t="n">
        <v>1292</v>
      </c>
      <c r="E2723" s="12" t="s">
        <v>361</v>
      </c>
      <c r="F2723" s="10" t="n">
        <v>24</v>
      </c>
      <c r="G2723" s="12" t="s">
        <v>57</v>
      </c>
      <c r="H2723" s="10" t="n">
        <v>1110202</v>
      </c>
      <c r="I2723" s="12" t="s">
        <v>497</v>
      </c>
      <c r="J2723" s="10" t="n">
        <v>1495679</v>
      </c>
      <c r="L2723" s="10" t="n">
        <v>3752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965</v>
      </c>
      <c r="W2723" s="13" t="n">
        <v>965</v>
      </c>
      <c r="X2723" s="12" t="s">
        <v>2424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/>
      <c r="AC2723" s="1"/>
    </row>
    <row r="2724" customFormat="false" ht="12.75" hidden="false" customHeight="true" outlineLevel="0" collapsed="false">
      <c r="A2724" s="10" t="n">
        <v>1</v>
      </c>
      <c r="B2724" s="11" t="n">
        <v>46237</v>
      </c>
      <c r="C2724" s="11" t="n">
        <v>46244</v>
      </c>
      <c r="D2724" s="10" t="n">
        <v>581</v>
      </c>
      <c r="E2724" s="12" t="s">
        <v>316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1495739</v>
      </c>
      <c r="L2724" s="10" t="n">
        <v>31724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363.5</v>
      </c>
      <c r="W2724" s="13" t="n">
        <v>363.5</v>
      </c>
      <c r="X2724" s="12" t="s">
        <v>2425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GOMA DE MANDIOCA AMA</v>
      </c>
      <c r="AC2724" s="1" t="n">
        <v>31724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1645</v>
      </c>
      <c r="E2725" s="12" t="s">
        <v>2426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1498727</v>
      </c>
      <c r="L2725" s="10" t="n">
        <v>142307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841.5</v>
      </c>
      <c r="W2725" s="13" t="n">
        <v>841.5</v>
      </c>
      <c r="X2725" s="12" t="s">
        <v>2427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BISC BEIJO DE MOCA RAINHA 200G</v>
      </c>
      <c r="AC2725" s="1" t="n">
        <v>142307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1650</v>
      </c>
      <c r="E2726" s="12" t="s">
        <v>99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1498817</v>
      </c>
      <c r="L2726" s="10" t="n">
        <v>227628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592.01</v>
      </c>
      <c r="W2726" s="13" t="n">
        <v>592.01</v>
      </c>
      <c r="X2726" s="12" t="s">
        <v>2428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IOG.B.COMODORO SAC</v>
      </c>
      <c r="AC2726" s="1" t="n">
        <v>227628</v>
      </c>
    </row>
    <row r="2727" customFormat="false" ht="12.75" hidden="false" customHeight="true" outlineLevel="0" collapsed="false">
      <c r="A2727" s="10" t="n">
        <v>1</v>
      </c>
      <c r="B2727" s="11" t="n">
        <v>46238</v>
      </c>
      <c r="C2727" s="11" t="n">
        <v>46244</v>
      </c>
      <c r="D2727" s="10" t="n">
        <v>1363</v>
      </c>
      <c r="E2727" s="12" t="s">
        <v>180</v>
      </c>
      <c r="F2727" s="10" t="n">
        <v>24</v>
      </c>
      <c r="G2727" s="12" t="s">
        <v>57</v>
      </c>
      <c r="H2727" s="10" t="n">
        <v>2110405</v>
      </c>
      <c r="I2727" s="12" t="s">
        <v>106</v>
      </c>
      <c r="J2727" s="10" t="n">
        <v>1498860</v>
      </c>
      <c r="L2727" s="10" t="n">
        <v>3658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370</v>
      </c>
      <c r="W2727" s="13" t="n">
        <v>370</v>
      </c>
      <c r="X2727" s="12" t="s">
        <v>2429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PAO HAMBURGUER SANTO PAO</v>
      </c>
      <c r="AC2727" s="1" t="n">
        <v>3658</v>
      </c>
    </row>
    <row r="2728" customFormat="false" ht="12.75" hidden="false" customHeight="true" outlineLevel="0" collapsed="false">
      <c r="A2728" s="10" t="n">
        <v>1</v>
      </c>
      <c r="B2728" s="11" t="n">
        <v>46238</v>
      </c>
      <c r="C2728" s="11" t="n">
        <v>46244</v>
      </c>
      <c r="D2728" s="10" t="n">
        <v>560</v>
      </c>
      <c r="E2728" s="12" t="s">
        <v>974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1498883</v>
      </c>
      <c r="L2728" s="10" t="n">
        <v>1957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570</v>
      </c>
      <c r="W2728" s="13" t="n">
        <v>570</v>
      </c>
      <c r="X2728" s="12" t="s">
        <v>2430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BROA 50G</v>
      </c>
      <c r="AC2728" s="1" t="n">
        <v>1957</v>
      </c>
    </row>
    <row r="2729" customFormat="false" ht="12.75" hidden="false" customHeight="true" outlineLevel="0" collapsed="false">
      <c r="A2729" s="10" t="n">
        <v>1</v>
      </c>
      <c r="B2729" s="11" t="n">
        <v>46238</v>
      </c>
      <c r="C2729" s="11" t="n">
        <v>46244</v>
      </c>
      <c r="D2729" s="10" t="n">
        <v>10065</v>
      </c>
      <c r="E2729" s="12" t="s">
        <v>946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1500404</v>
      </c>
      <c r="L2729" s="10" t="n">
        <v>78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288</v>
      </c>
      <c r="W2729" s="13" t="n">
        <v>288</v>
      </c>
      <c r="X2729" s="12" t="s">
        <v>2431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MOLHO DE PIMENTA CHURRASCO 250ML</v>
      </c>
      <c r="AC2729" s="1" t="n">
        <v>78</v>
      </c>
    </row>
    <row r="2730" customFormat="false" ht="12.75" hidden="false" customHeight="true" outlineLevel="0" collapsed="false">
      <c r="A2730" s="10" t="n">
        <v>1</v>
      </c>
      <c r="B2730" s="11" t="n">
        <v>46239</v>
      </c>
      <c r="C2730" s="11" t="n">
        <v>46244</v>
      </c>
      <c r="D2730" s="10" t="n">
        <v>686</v>
      </c>
      <c r="E2730" s="12" t="s">
        <v>1073</v>
      </c>
      <c r="F2730" s="10" t="n">
        <v>34</v>
      </c>
      <c r="G2730" s="12" t="s">
        <v>94</v>
      </c>
      <c r="H2730" s="10" t="n">
        <v>2110101</v>
      </c>
      <c r="I2730" s="12" t="s">
        <v>58</v>
      </c>
      <c r="J2730" s="10" t="n">
        <v>1504381</v>
      </c>
      <c r="L2730" s="10" t="n">
        <v>1399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280</v>
      </c>
      <c r="W2730" s="13" t="n">
        <v>280</v>
      </c>
      <c r="X2730" s="12" t="s">
        <v>2432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FAROFA  DE MAND TEMP 500G REI DA FAROFA</v>
      </c>
      <c r="AC2730" s="1" t="n">
        <v>1399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1899</v>
      </c>
      <c r="E2731" s="12" t="s">
        <v>97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1508560</v>
      </c>
      <c r="L2731" s="10" t="n">
        <v>748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524.4</v>
      </c>
      <c r="W2731" s="13" t="n">
        <v>524.4</v>
      </c>
      <c r="X2731" s="12" t="s">
        <v>2433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PAO FORMA REAL MADRI</v>
      </c>
      <c r="AC2731" s="1" t="n">
        <v>748</v>
      </c>
    </row>
    <row r="2732" customFormat="false" ht="12.75" hidden="false" customHeight="true" outlineLevel="0" collapsed="false">
      <c r="A2732" s="10" t="n">
        <v>1</v>
      </c>
      <c r="B2732" s="11" t="n">
        <v>46240</v>
      </c>
      <c r="C2732" s="11" t="n">
        <v>46244</v>
      </c>
      <c r="D2732" s="10" t="n">
        <v>1899</v>
      </c>
      <c r="E2732" s="12" t="s">
        <v>97</v>
      </c>
      <c r="F2732" s="10" t="n">
        <v>24</v>
      </c>
      <c r="G2732" s="12" t="s">
        <v>57</v>
      </c>
      <c r="H2732" s="10" t="n">
        <v>2110405</v>
      </c>
      <c r="I2732" s="12" t="s">
        <v>106</v>
      </c>
      <c r="J2732" s="10" t="n">
        <v>1508847</v>
      </c>
      <c r="L2732" s="10" t="n">
        <v>750</v>
      </c>
      <c r="M2732" s="12" t="s">
        <v>36</v>
      </c>
      <c r="N2732" s="12" t="s">
        <v>66</v>
      </c>
      <c r="P2732" s="10" t="n">
        <v>103</v>
      </c>
      <c r="Q2732" s="12" t="s">
        <v>61</v>
      </c>
      <c r="R2732" s="12" t="s">
        <v>62</v>
      </c>
      <c r="S2732" s="10" t="n">
        <v>1130101</v>
      </c>
      <c r="T2732" s="12" t="s">
        <v>63</v>
      </c>
      <c r="U2732" s="13" t="n">
        <v>490</v>
      </c>
      <c r="W2732" s="13" t="n">
        <v>490</v>
      </c>
      <c r="X2732" s="12" t="s">
        <v>2434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 t="str">
        <f aca="false">IFERROR(INDEX('Mov Entradas (Rel 10497)'!$L:$L,MATCH(AC2732,'Mov Entradas (Rel 10497)'!$I:$I,0)),"nao encontrado")</f>
        <v>PAO CASEIRO AMANT</v>
      </c>
      <c r="AC2732" s="1" t="n">
        <v>750</v>
      </c>
    </row>
    <row r="2733" customFormat="false" ht="12.75" hidden="false" customHeight="true" outlineLevel="0" collapsed="false">
      <c r="A2733" s="10" t="n">
        <v>1</v>
      </c>
      <c r="B2733" s="11" t="n">
        <v>46240</v>
      </c>
      <c r="C2733" s="11" t="n">
        <v>46244</v>
      </c>
      <c r="D2733" s="10" t="n">
        <v>1899</v>
      </c>
      <c r="E2733" s="12" t="s">
        <v>97</v>
      </c>
      <c r="F2733" s="10" t="n">
        <v>24</v>
      </c>
      <c r="G2733" s="12" t="s">
        <v>57</v>
      </c>
      <c r="H2733" s="10" t="n">
        <v>2110405</v>
      </c>
      <c r="I2733" s="12" t="s">
        <v>106</v>
      </c>
      <c r="J2733" s="10" t="n">
        <v>1508860</v>
      </c>
      <c r="L2733" s="10" t="n">
        <v>749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420</v>
      </c>
      <c r="W2733" s="13" t="n">
        <v>420</v>
      </c>
      <c r="X2733" s="12" t="s">
        <v>2435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PAO CASEIRO AMANTEIG</v>
      </c>
      <c r="AC2733" s="1" t="n">
        <v>749</v>
      </c>
    </row>
    <row r="2734" customFormat="false" ht="12.75" hidden="false" customHeight="true" outlineLevel="0" collapsed="false">
      <c r="A2734" s="10" t="n">
        <v>1</v>
      </c>
      <c r="B2734" s="11" t="n">
        <v>46240</v>
      </c>
      <c r="C2734" s="11" t="n">
        <v>46244</v>
      </c>
      <c r="D2734" s="10" t="n">
        <v>1614</v>
      </c>
      <c r="E2734" s="12" t="s">
        <v>89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1509557</v>
      </c>
      <c r="L2734" s="10" t="n">
        <v>11530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695.21</v>
      </c>
      <c r="W2734" s="13" t="n">
        <v>695.21</v>
      </c>
      <c r="X2734" s="12" t="s">
        <v>2436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SORVETE KARU BRIGADE</v>
      </c>
      <c r="AC2734" s="1" t="n">
        <v>11530</v>
      </c>
    </row>
    <row r="2735" customFormat="false" ht="12.75" hidden="false" customHeight="true" outlineLevel="0" collapsed="false">
      <c r="A2735" s="10" t="n">
        <v>1</v>
      </c>
      <c r="B2735" s="11" t="n">
        <v>46241</v>
      </c>
      <c r="C2735" s="11" t="n">
        <v>46244</v>
      </c>
      <c r="D2735" s="10" t="n">
        <v>17</v>
      </c>
      <c r="E2735" s="12" t="s">
        <v>115</v>
      </c>
      <c r="F2735" s="10" t="n">
        <v>34</v>
      </c>
      <c r="G2735" s="12" t="s">
        <v>94</v>
      </c>
      <c r="H2735" s="10" t="n">
        <v>2110405</v>
      </c>
      <c r="I2735" s="12" t="s">
        <v>106</v>
      </c>
      <c r="J2735" s="10" t="n">
        <v>1512942</v>
      </c>
      <c r="L2735" s="10" t="n">
        <v>619809</v>
      </c>
      <c r="M2735" s="12" t="s">
        <v>59</v>
      </c>
      <c r="N2735" s="12" t="s">
        <v>66</v>
      </c>
      <c r="P2735" s="10" t="n">
        <v>101</v>
      </c>
      <c r="Q2735" s="12" t="s">
        <v>107</v>
      </c>
      <c r="R2735" s="12" t="s">
        <v>112</v>
      </c>
      <c r="S2735" s="10" t="n">
        <v>4220199</v>
      </c>
      <c r="T2735" s="12" t="s">
        <v>113</v>
      </c>
      <c r="U2735" s="13" t="n">
        <v>150</v>
      </c>
      <c r="W2735" s="13" t="n">
        <v>150</v>
      </c>
      <c r="X2735" s="12" t="s">
        <v>2437</v>
      </c>
      <c r="Z2735" s="1" t="str">
        <f aca="false">IF($T2735="","",IFERROR(INDEX('Resumo Grupos'!$AC$3:$AC$200,MATCH($T2735,'Resumo Grupos'!$AB$3:$AB$200,0)),"n/d"))</f>
        <v>Pagamentos outros não operacionais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46241</v>
      </c>
      <c r="C2736" s="11" t="n">
        <v>46244</v>
      </c>
      <c r="D2736" s="10" t="n">
        <v>10018</v>
      </c>
      <c r="E2736" s="12" t="s">
        <v>368</v>
      </c>
      <c r="F2736" s="10" t="n">
        <v>34</v>
      </c>
      <c r="G2736" s="12" t="s">
        <v>94</v>
      </c>
      <c r="H2736" s="10" t="n">
        <v>2110405</v>
      </c>
      <c r="I2736" s="12" t="s">
        <v>106</v>
      </c>
      <c r="J2736" s="10" t="n">
        <v>1513405</v>
      </c>
      <c r="L2736" s="10" t="n">
        <v>354</v>
      </c>
      <c r="M2736" s="12" t="s">
        <v>36</v>
      </c>
      <c r="N2736" s="12" t="s">
        <v>66</v>
      </c>
      <c r="P2736" s="10" t="n">
        <v>103</v>
      </c>
      <c r="Q2736" s="12" t="s">
        <v>61</v>
      </c>
      <c r="R2736" s="12" t="s">
        <v>62</v>
      </c>
      <c r="S2736" s="10" t="n">
        <v>1130101</v>
      </c>
      <c r="T2736" s="12" t="s">
        <v>63</v>
      </c>
      <c r="U2736" s="13" t="n">
        <v>3354.4</v>
      </c>
      <c r="W2736" s="13" t="n">
        <v>3354.4</v>
      </c>
      <c r="X2736" s="12" t="s">
        <v>2438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OVOS BRANCO UNID</v>
      </c>
      <c r="AC2736" s="1" t="n">
        <v>354</v>
      </c>
    </row>
    <row r="2737" customFormat="false" ht="12.75" hidden="false" customHeight="true" outlineLevel="0" collapsed="false">
      <c r="A2737" s="10" t="n">
        <v>1</v>
      </c>
      <c r="B2737" s="11" t="n">
        <v>46242</v>
      </c>
      <c r="C2737" s="11" t="n">
        <v>46244</v>
      </c>
      <c r="D2737" s="10" t="n">
        <v>642</v>
      </c>
      <c r="E2737" s="12" t="s">
        <v>186</v>
      </c>
      <c r="F2737" s="10" t="n">
        <v>24</v>
      </c>
      <c r="G2737" s="12" t="s">
        <v>57</v>
      </c>
      <c r="H2737" s="10" t="n">
        <v>2110405</v>
      </c>
      <c r="I2737" s="12" t="s">
        <v>106</v>
      </c>
      <c r="J2737" s="10" t="n">
        <v>1517769</v>
      </c>
      <c r="L2737" s="10" t="n">
        <v>578</v>
      </c>
      <c r="M2737" s="12" t="s">
        <v>36</v>
      </c>
      <c r="N2737" s="12" t="s">
        <v>66</v>
      </c>
      <c r="P2737" s="10" t="n">
        <v>103</v>
      </c>
      <c r="Q2737" s="12" t="s">
        <v>61</v>
      </c>
      <c r="R2737" s="12" t="s">
        <v>62</v>
      </c>
      <c r="S2737" s="10" t="n">
        <v>1130101</v>
      </c>
      <c r="T2737" s="12" t="s">
        <v>63</v>
      </c>
      <c r="U2737" s="13" t="n">
        <v>1152</v>
      </c>
      <c r="W2737" s="13" t="n">
        <v>1152</v>
      </c>
      <c r="X2737" s="12" t="s">
        <v>2439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BOLO BLOOM 600G</v>
      </c>
      <c r="AC2737" s="1" t="n">
        <v>578</v>
      </c>
    </row>
    <row r="2738" customFormat="false" ht="12.75" hidden="false" customHeight="true" outlineLevel="0" collapsed="false">
      <c r="A2738" s="10" t="n">
        <v>1</v>
      </c>
      <c r="B2738" s="11" t="n">
        <v>46202</v>
      </c>
      <c r="C2738" s="11" t="n">
        <v>46244</v>
      </c>
      <c r="D2738" s="10" t="n">
        <v>1105</v>
      </c>
      <c r="E2738" s="12" t="s">
        <v>544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1518296</v>
      </c>
      <c r="L2738" s="10" t="n">
        <v>621646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4210208</v>
      </c>
      <c r="T2738" s="12" t="s">
        <v>545</v>
      </c>
      <c r="U2738" s="13" t="n">
        <v>43</v>
      </c>
      <c r="W2738" s="13" t="n">
        <v>0</v>
      </c>
      <c r="X2738" s="12" t="s">
        <v>2440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46200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1518346</v>
      </c>
      <c r="L2739" s="10" t="n">
        <v>621657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197.14</v>
      </c>
      <c r="W2739" s="13" t="n">
        <v>0</v>
      </c>
      <c r="X2739" s="12" t="s">
        <v>2441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46206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1518362</v>
      </c>
      <c r="L2740" s="10" t="n">
        <v>621658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73.03</v>
      </c>
      <c r="W2740" s="13" t="n">
        <v>0</v>
      </c>
      <c r="X2740" s="12" t="s">
        <v>2442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46242</v>
      </c>
      <c r="C2741" s="11" t="n">
        <v>46244</v>
      </c>
      <c r="D2741" s="10" t="n">
        <v>1259</v>
      </c>
      <c r="E2741" s="12" t="s">
        <v>2443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1518395</v>
      </c>
      <c r="L2741" s="10" t="n">
        <v>621666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70</v>
      </c>
      <c r="W2741" s="13" t="n">
        <v>0</v>
      </c>
      <c r="X2741" s="12" t="s">
        <v>2442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46216</v>
      </c>
      <c r="C2742" s="11" t="n">
        <v>46244</v>
      </c>
      <c r="D2742" s="10" t="n">
        <v>1331</v>
      </c>
      <c r="E2742" s="12" t="s">
        <v>562</v>
      </c>
      <c r="F2742" s="10" t="n">
        <v>46</v>
      </c>
      <c r="G2742" s="12" t="s">
        <v>500</v>
      </c>
      <c r="H2742" s="10" t="n">
        <v>2110405</v>
      </c>
      <c r="I2742" s="12" t="s">
        <v>106</v>
      </c>
      <c r="J2742" s="10" t="n">
        <v>1518424</v>
      </c>
      <c r="L2742" s="10" t="n">
        <v>621678</v>
      </c>
      <c r="M2742" s="12" t="s">
        <v>36</v>
      </c>
      <c r="N2742" s="12" t="s">
        <v>66</v>
      </c>
      <c r="P2742" s="10" t="n">
        <v>101</v>
      </c>
      <c r="Q2742" s="12" t="s">
        <v>107</v>
      </c>
      <c r="R2742" s="12" t="s">
        <v>39</v>
      </c>
      <c r="S2742" s="10" t="n">
        <v>4210209</v>
      </c>
      <c r="T2742" s="12" t="s">
        <v>54</v>
      </c>
      <c r="U2742" s="13" t="n">
        <v>83.86</v>
      </c>
      <c r="W2742" s="13" t="n">
        <v>0</v>
      </c>
      <c r="X2742" s="12" t="s">
        <v>2444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46220</v>
      </c>
      <c r="C2743" s="11" t="n">
        <v>46244</v>
      </c>
      <c r="D2743" s="10" t="n">
        <v>1331</v>
      </c>
      <c r="E2743" s="12" t="s">
        <v>562</v>
      </c>
      <c r="F2743" s="10" t="n">
        <v>46</v>
      </c>
      <c r="G2743" s="12" t="s">
        <v>500</v>
      </c>
      <c r="H2743" s="10" t="n">
        <v>2110405</v>
      </c>
      <c r="I2743" s="12" t="s">
        <v>106</v>
      </c>
      <c r="J2743" s="10" t="n">
        <v>1518430</v>
      </c>
      <c r="L2743" s="10" t="n">
        <v>621685</v>
      </c>
      <c r="M2743" s="12" t="s">
        <v>36</v>
      </c>
      <c r="N2743" s="12" t="s">
        <v>66</v>
      </c>
      <c r="P2743" s="10" t="n">
        <v>101</v>
      </c>
      <c r="Q2743" s="12" t="s">
        <v>107</v>
      </c>
      <c r="R2743" s="12" t="s">
        <v>39</v>
      </c>
      <c r="S2743" s="10" t="n">
        <v>4210209</v>
      </c>
      <c r="T2743" s="12" t="s">
        <v>54</v>
      </c>
      <c r="U2743" s="13" t="n">
        <v>443.99</v>
      </c>
      <c r="W2743" s="13" t="n">
        <v>0</v>
      </c>
      <c r="X2743" s="12" t="s">
        <v>2445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46223</v>
      </c>
      <c r="C2744" s="11" t="n">
        <v>46244</v>
      </c>
      <c r="D2744" s="10" t="n">
        <v>1331</v>
      </c>
      <c r="E2744" s="12" t="s">
        <v>562</v>
      </c>
      <c r="F2744" s="10" t="n">
        <v>46</v>
      </c>
      <c r="G2744" s="12" t="s">
        <v>500</v>
      </c>
      <c r="H2744" s="10" t="n">
        <v>2110405</v>
      </c>
      <c r="I2744" s="12" t="s">
        <v>106</v>
      </c>
      <c r="J2744" s="10" t="n">
        <v>1518437</v>
      </c>
      <c r="L2744" s="10" t="n">
        <v>621688</v>
      </c>
      <c r="M2744" s="12" t="s">
        <v>36</v>
      </c>
      <c r="N2744" s="12" t="s">
        <v>66</v>
      </c>
      <c r="P2744" s="10" t="n">
        <v>101</v>
      </c>
      <c r="Q2744" s="12" t="s">
        <v>107</v>
      </c>
      <c r="R2744" s="12" t="s">
        <v>39</v>
      </c>
      <c r="S2744" s="10" t="n">
        <v>4210209</v>
      </c>
      <c r="T2744" s="12" t="s">
        <v>54</v>
      </c>
      <c r="U2744" s="13" t="n">
        <v>64.52</v>
      </c>
      <c r="W2744" s="13" t="n">
        <v>0</v>
      </c>
      <c r="X2744" s="12" t="s">
        <v>2446</v>
      </c>
      <c r="Z2744" s="1" t="str">
        <f aca="false">IF($T2744="","",IFERROR(INDEX('Resumo Grupos'!$AC$3:$AC$200,MATCH($T2744,'Resumo Grupos'!$AB$3:$AB$200,0)),"n/d"))</f>
        <v>Despesa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46244</v>
      </c>
      <c r="C2745" s="11" t="n">
        <v>46244</v>
      </c>
      <c r="D2745" s="10" t="n">
        <v>33</v>
      </c>
      <c r="E2745" s="12" t="s">
        <v>93</v>
      </c>
      <c r="F2745" s="10" t="n">
        <v>13</v>
      </c>
      <c r="G2745" s="12" t="s">
        <v>119</v>
      </c>
      <c r="H2745" s="10" t="n">
        <v>2110101</v>
      </c>
      <c r="I2745" s="12" t="s">
        <v>58</v>
      </c>
      <c r="J2745" s="10" t="n">
        <v>1528419</v>
      </c>
      <c r="L2745" s="10" t="n">
        <v>5457</v>
      </c>
      <c r="M2745" s="12" t="s">
        <v>36</v>
      </c>
      <c r="N2745" s="12" t="s">
        <v>60</v>
      </c>
      <c r="P2745" s="10" t="n">
        <v>104</v>
      </c>
      <c r="Q2745" s="12" t="s">
        <v>38</v>
      </c>
      <c r="R2745" s="12" t="s">
        <v>62</v>
      </c>
      <c r="S2745" s="10" t="n">
        <v>1130101</v>
      </c>
      <c r="T2745" s="12" t="s">
        <v>63</v>
      </c>
      <c r="U2745" s="13" t="n">
        <v>300</v>
      </c>
      <c r="W2745" s="13" t="n">
        <v>300</v>
      </c>
      <c r="X2745" s="12" t="s">
        <v>2447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46244</v>
      </c>
      <c r="C2746" s="11" t="n">
        <v>46244</v>
      </c>
      <c r="D2746" s="10" t="n">
        <v>33</v>
      </c>
      <c r="E2746" s="12" t="s">
        <v>93</v>
      </c>
      <c r="F2746" s="10" t="n">
        <v>13</v>
      </c>
      <c r="G2746" s="12" t="s">
        <v>119</v>
      </c>
      <c r="H2746" s="10" t="n">
        <v>2110101</v>
      </c>
      <c r="I2746" s="12" t="s">
        <v>58</v>
      </c>
      <c r="J2746" s="10" t="n">
        <v>1528628</v>
      </c>
      <c r="L2746" s="10" t="n">
        <v>5458</v>
      </c>
      <c r="M2746" s="12" t="s">
        <v>36</v>
      </c>
      <c r="N2746" s="12" t="s">
        <v>60</v>
      </c>
      <c r="P2746" s="10" t="n">
        <v>104</v>
      </c>
      <c r="Q2746" s="12" t="s">
        <v>38</v>
      </c>
      <c r="R2746" s="12" t="s">
        <v>62</v>
      </c>
      <c r="S2746" s="10" t="n">
        <v>1130101</v>
      </c>
      <c r="T2746" s="12" t="s">
        <v>63</v>
      </c>
      <c r="U2746" s="13" t="n">
        <v>525</v>
      </c>
      <c r="W2746" s="13" t="n">
        <v>525</v>
      </c>
      <c r="X2746" s="12" t="s">
        <v>2448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33</v>
      </c>
      <c r="E2747" s="12" t="s">
        <v>93</v>
      </c>
      <c r="F2747" s="10" t="n">
        <v>13</v>
      </c>
      <c r="G2747" s="12" t="s">
        <v>119</v>
      </c>
      <c r="H2747" s="10" t="n">
        <v>2110101</v>
      </c>
      <c r="I2747" s="12" t="s">
        <v>58</v>
      </c>
      <c r="J2747" s="10" t="n">
        <v>1528663</v>
      </c>
      <c r="L2747" s="10" t="n">
        <v>5459</v>
      </c>
      <c r="M2747" s="12" t="s">
        <v>36</v>
      </c>
      <c r="N2747" s="12" t="s">
        <v>60</v>
      </c>
      <c r="P2747" s="10" t="n">
        <v>104</v>
      </c>
      <c r="Q2747" s="12" t="s">
        <v>38</v>
      </c>
      <c r="R2747" s="12" t="s">
        <v>62</v>
      </c>
      <c r="S2747" s="10" t="n">
        <v>1130101</v>
      </c>
      <c r="T2747" s="12" t="s">
        <v>63</v>
      </c>
      <c r="U2747" s="13" t="n">
        <v>300</v>
      </c>
      <c r="W2747" s="13" t="n">
        <v>300</v>
      </c>
      <c r="X2747" s="12" t="s">
        <v>2449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46225</v>
      </c>
      <c r="C2748" s="11" t="n">
        <v>46244</v>
      </c>
      <c r="D2748" s="10" t="n">
        <v>105</v>
      </c>
      <c r="E2748" s="12" t="s">
        <v>499</v>
      </c>
      <c r="F2748" s="10" t="n">
        <v>46</v>
      </c>
      <c r="G2748" s="12" t="s">
        <v>500</v>
      </c>
      <c r="H2748" s="10" t="n">
        <v>2110405</v>
      </c>
      <c r="I2748" s="12" t="s">
        <v>106</v>
      </c>
      <c r="J2748" s="10" t="n">
        <v>1528808</v>
      </c>
      <c r="L2748" s="10" t="n">
        <v>625710</v>
      </c>
      <c r="M2748" s="12" t="s">
        <v>36</v>
      </c>
      <c r="N2748" s="12" t="s">
        <v>66</v>
      </c>
      <c r="P2748" s="10" t="n">
        <v>101</v>
      </c>
      <c r="Q2748" s="12" t="s">
        <v>107</v>
      </c>
      <c r="R2748" s="12" t="s">
        <v>112</v>
      </c>
      <c r="S2748" s="10" t="n">
        <v>4220199</v>
      </c>
      <c r="T2748" s="12" t="s">
        <v>113</v>
      </c>
      <c r="U2748" s="13" t="n">
        <v>560</v>
      </c>
      <c r="W2748" s="13" t="n">
        <v>0</v>
      </c>
      <c r="X2748" s="12" t="s">
        <v>2450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46199</v>
      </c>
      <c r="C2749" s="11" t="n">
        <v>46244</v>
      </c>
      <c r="D2749" s="10" t="n">
        <v>1242</v>
      </c>
      <c r="E2749" s="12" t="s">
        <v>1488</v>
      </c>
      <c r="F2749" s="10" t="n">
        <v>46</v>
      </c>
      <c r="G2749" s="12" t="s">
        <v>500</v>
      </c>
      <c r="H2749" s="10" t="n">
        <v>2110405</v>
      </c>
      <c r="I2749" s="12" t="s">
        <v>106</v>
      </c>
      <c r="J2749" s="10" t="n">
        <v>1529016</v>
      </c>
      <c r="L2749" s="10" t="n">
        <v>625769</v>
      </c>
      <c r="M2749" s="12" t="s">
        <v>36</v>
      </c>
      <c r="N2749" s="12" t="s">
        <v>66</v>
      </c>
      <c r="P2749" s="10" t="n">
        <v>101</v>
      </c>
      <c r="Q2749" s="12" t="s">
        <v>107</v>
      </c>
      <c r="R2749" s="12" t="s">
        <v>112</v>
      </c>
      <c r="S2749" s="10" t="n">
        <v>4220199</v>
      </c>
      <c r="T2749" s="12" t="s">
        <v>113</v>
      </c>
      <c r="U2749" s="13" t="n">
        <v>160</v>
      </c>
      <c r="W2749" s="13" t="n">
        <v>0</v>
      </c>
      <c r="X2749" s="12" t="s">
        <v>2451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1936</v>
      </c>
      <c r="E2750" s="12" t="s">
        <v>1217</v>
      </c>
      <c r="F2750" s="10" t="n">
        <v>24</v>
      </c>
      <c r="G2750" s="12" t="s">
        <v>57</v>
      </c>
      <c r="H2750" s="10" t="n">
        <v>2110405</v>
      </c>
      <c r="I2750" s="12" t="s">
        <v>106</v>
      </c>
      <c r="J2750" s="10" t="n">
        <v>1530560</v>
      </c>
      <c r="L2750" s="10" t="n">
        <v>626216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62</v>
      </c>
      <c r="S2750" s="10" t="n">
        <v>1130101</v>
      </c>
      <c r="T2750" s="12" t="s">
        <v>63</v>
      </c>
      <c r="U2750" s="13" t="n">
        <v>700</v>
      </c>
      <c r="W2750" s="13" t="n">
        <v>700</v>
      </c>
      <c r="X2750" s="12" t="s">
        <v>2452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1000001</v>
      </c>
      <c r="E2751" s="12" t="s">
        <v>900</v>
      </c>
      <c r="F2751" s="10" t="n">
        <v>24</v>
      </c>
      <c r="G2751" s="12" t="s">
        <v>57</v>
      </c>
      <c r="H2751" s="10" t="n">
        <v>2110405</v>
      </c>
      <c r="I2751" s="12" t="s">
        <v>106</v>
      </c>
      <c r="J2751" s="10" t="n">
        <v>1530576</v>
      </c>
      <c r="L2751" s="10" t="n">
        <v>626217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1068.8</v>
      </c>
      <c r="W2751" s="13" t="n">
        <v>1068.8</v>
      </c>
      <c r="X2751" s="12" t="s">
        <v>2453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1000001</v>
      </c>
      <c r="E2752" s="12" t="s">
        <v>900</v>
      </c>
      <c r="F2752" s="10" t="n">
        <v>24</v>
      </c>
      <c r="G2752" s="12" t="s">
        <v>57</v>
      </c>
      <c r="H2752" s="10" t="n">
        <v>2110101</v>
      </c>
      <c r="I2752" s="12" t="s">
        <v>58</v>
      </c>
      <c r="J2752" s="10" t="n">
        <v>1530584</v>
      </c>
      <c r="L2752" s="10" t="n">
        <v>626223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112</v>
      </c>
      <c r="S2752" s="10" t="n">
        <v>4220199</v>
      </c>
      <c r="T2752" s="12" t="s">
        <v>113</v>
      </c>
      <c r="U2752" s="13" t="n">
        <v>3752.9</v>
      </c>
      <c r="W2752" s="13" t="n">
        <v>3752.9</v>
      </c>
      <c r="X2752" s="12" t="s">
        <v>2453</v>
      </c>
      <c r="Z2752" s="1" t="str">
        <f aca="false">IF($T2752="","",IFERROR(INDEX('Resumo Grupos'!$AC$3:$AC$200,MATCH($T2752,'Resumo Grupos'!$AB$3:$AB$200,0)),"n/d"))</f>
        <v>Pagamentos outros não operacionais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514</v>
      </c>
      <c r="E2753" s="12" t="s">
        <v>731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1530589</v>
      </c>
      <c r="L2753" s="10" t="n">
        <v>626224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112</v>
      </c>
      <c r="S2753" s="10" t="n">
        <v>4220199</v>
      </c>
      <c r="T2753" s="12" t="s">
        <v>113</v>
      </c>
      <c r="U2753" s="13" t="n">
        <v>100</v>
      </c>
      <c r="W2753" s="13" t="n">
        <v>100</v>
      </c>
      <c r="X2753" s="12" t="s">
        <v>2454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1779</v>
      </c>
      <c r="E2754" s="12" t="s">
        <v>985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1535093</v>
      </c>
      <c r="L2754" s="10" t="n">
        <v>627179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169</v>
      </c>
      <c r="W2754" s="13" t="n">
        <v>169</v>
      </c>
      <c r="X2754" s="12" t="s">
        <v>2455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515</v>
      </c>
      <c r="E2755" s="12" t="s">
        <v>124</v>
      </c>
      <c r="F2755" s="10" t="n">
        <v>34</v>
      </c>
      <c r="G2755" s="12" t="s">
        <v>94</v>
      </c>
      <c r="H2755" s="10" t="n">
        <v>2110405</v>
      </c>
      <c r="I2755" s="12" t="s">
        <v>106</v>
      </c>
      <c r="J2755" s="10" t="n">
        <v>1535122</v>
      </c>
      <c r="L2755" s="10" t="n">
        <v>627187</v>
      </c>
      <c r="M2755" s="12" t="s">
        <v>36</v>
      </c>
      <c r="N2755" s="12" t="s">
        <v>66</v>
      </c>
      <c r="P2755" s="10" t="n">
        <v>102</v>
      </c>
      <c r="Q2755" s="12" t="s">
        <v>125</v>
      </c>
      <c r="R2755" s="12" t="s">
        <v>126</v>
      </c>
      <c r="S2755" s="10" t="n">
        <v>4210502</v>
      </c>
      <c r="T2755" s="12" t="s">
        <v>1026</v>
      </c>
      <c r="U2755" s="13" t="n">
        <v>10036.2</v>
      </c>
      <c r="W2755" s="13" t="n">
        <v>10036.2</v>
      </c>
      <c r="X2755" s="12" t="s">
        <v>2456</v>
      </c>
      <c r="Z2755" s="1" t="str">
        <f aca="false">IF($T2755="","",IFERROR(INDEX('Resumo Grupos'!$AC$3:$AC$200,MATCH($T2755,'Resumo Grupos'!$AB$3:$AB$200,0)),"n/d"))</f>
        <v>Empréstimo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4</v>
      </c>
      <c r="E2756" s="12" t="s">
        <v>2168</v>
      </c>
      <c r="F2756" s="10" t="n">
        <v>34</v>
      </c>
      <c r="G2756" s="12" t="s">
        <v>94</v>
      </c>
      <c r="H2756" s="10" t="n">
        <v>2110405</v>
      </c>
      <c r="I2756" s="12" t="s">
        <v>106</v>
      </c>
      <c r="J2756" s="10" t="n">
        <v>1535374</v>
      </c>
      <c r="L2756" s="10" t="n">
        <v>627254</v>
      </c>
      <c r="M2756" s="12" t="s">
        <v>36</v>
      </c>
      <c r="N2756" s="12" t="s">
        <v>66</v>
      </c>
      <c r="P2756" s="10" t="n">
        <v>102</v>
      </c>
      <c r="Q2756" s="12" t="s">
        <v>125</v>
      </c>
      <c r="R2756" s="12" t="s">
        <v>43</v>
      </c>
      <c r="S2756" s="10" t="n">
        <v>4210301</v>
      </c>
      <c r="T2756" s="12" t="s">
        <v>333</v>
      </c>
      <c r="U2756" s="13" t="n">
        <v>1300</v>
      </c>
      <c r="W2756" s="13" t="n">
        <v>1300</v>
      </c>
      <c r="X2756" s="12" t="s">
        <v>2457</v>
      </c>
      <c r="Z2756" s="1" t="str">
        <f aca="false">IF($T2756="","",IFERROR(INDEX('Resumo Grupos'!$AC$3:$AC$200,MATCH($T2756,'Resumo Grupos'!$AB$3:$AB$200,0)),"n/d"))</f>
        <v>Salários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514</v>
      </c>
      <c r="E2757" s="12" t="s">
        <v>731</v>
      </c>
      <c r="F2757" s="10" t="n">
        <v>34</v>
      </c>
      <c r="G2757" s="12" t="s">
        <v>94</v>
      </c>
      <c r="H2757" s="10" t="n">
        <v>2110405</v>
      </c>
      <c r="I2757" s="12" t="s">
        <v>106</v>
      </c>
      <c r="J2757" s="10" t="n">
        <v>1535387</v>
      </c>
      <c r="L2757" s="10" t="n">
        <v>627263</v>
      </c>
      <c r="M2757" s="12" t="s">
        <v>36</v>
      </c>
      <c r="N2757" s="12" t="s">
        <v>66</v>
      </c>
      <c r="P2757" s="10" t="n">
        <v>102</v>
      </c>
      <c r="Q2757" s="12" t="s">
        <v>125</v>
      </c>
      <c r="R2757" s="12" t="s">
        <v>112</v>
      </c>
      <c r="S2757" s="10" t="n">
        <v>4220199</v>
      </c>
      <c r="T2757" s="12" t="s">
        <v>113</v>
      </c>
      <c r="U2757" s="13" t="n">
        <v>9183.61</v>
      </c>
      <c r="W2757" s="13" t="n">
        <v>9183.61</v>
      </c>
      <c r="X2757" s="12" t="s">
        <v>2458</v>
      </c>
      <c r="Z2757" s="1" t="str">
        <f aca="false">IF($T2757="","",IFERROR(INDEX('Resumo Grupos'!$AC$3:$AC$200,MATCH($T2757,'Resumo Grupos'!$AB$3:$AB$200,0)),"n/d"))</f>
        <v>Pagamentos outros não operacionais</v>
      </c>
      <c r="AA2757" s="1" t="str">
        <f aca="false">IF($T2757="","",IF(COUNTIF('Resumo Grupos'!$AE$3:$AE$40,$T2757)&gt;0,"NAO","SIM"))</f>
        <v>SIM</v>
      </c>
      <c r="AB2757" s="1"/>
      <c r="AC2757" s="1"/>
    </row>
    <row r="2758" customFormat="false" ht="82.5" hidden="false" customHeight="true" outlineLevel="0" collapsed="false">
      <c r="A2758" s="10" t="n">
        <v>1</v>
      </c>
      <c r="B2758" s="11" t="n">
        <v>46244</v>
      </c>
      <c r="C2758" s="11" t="n">
        <v>46244</v>
      </c>
      <c r="D2758" s="10" t="n">
        <v>978</v>
      </c>
      <c r="E2758" s="12" t="s">
        <v>118</v>
      </c>
      <c r="F2758" s="10" t="n">
        <v>13</v>
      </c>
      <c r="G2758" s="12" t="s">
        <v>119</v>
      </c>
      <c r="H2758" s="10" t="n">
        <v>2110101</v>
      </c>
      <c r="I2758" s="12" t="s">
        <v>58</v>
      </c>
      <c r="J2758" s="10" t="n">
        <v>1536219</v>
      </c>
      <c r="L2758" s="10" t="n">
        <v>458</v>
      </c>
      <c r="M2758" s="12" t="s">
        <v>36</v>
      </c>
      <c r="N2758" s="12" t="s">
        <v>60</v>
      </c>
      <c r="P2758" s="10" t="n">
        <v>104</v>
      </c>
      <c r="Q2758" s="12" t="s">
        <v>38</v>
      </c>
      <c r="R2758" s="12" t="s">
        <v>62</v>
      </c>
      <c r="S2758" s="10" t="n">
        <v>1130101</v>
      </c>
      <c r="T2758" s="12" t="s">
        <v>63</v>
      </c>
      <c r="U2758" s="13" t="n">
        <v>448</v>
      </c>
      <c r="W2758" s="13" t="n">
        <v>0</v>
      </c>
      <c r="X2758" s="12" t="s">
        <v>2459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DAN GELO CUBO 5 KG</v>
      </c>
      <c r="AC2758" s="1" t="n">
        <v>458</v>
      </c>
    </row>
    <row r="2759" customFormat="false" ht="82.5" hidden="false" customHeight="true" outlineLevel="0" collapsed="false">
      <c r="A2759" s="10" t="n">
        <v>1</v>
      </c>
      <c r="B2759" s="11" t="n">
        <v>46244</v>
      </c>
      <c r="C2759" s="11" t="n">
        <v>46244</v>
      </c>
      <c r="D2759" s="10" t="n">
        <v>1779</v>
      </c>
      <c r="E2759" s="12" t="s">
        <v>985</v>
      </c>
      <c r="F2759" s="10" t="n">
        <v>37</v>
      </c>
      <c r="G2759" s="12" t="s">
        <v>1524</v>
      </c>
      <c r="H2759" s="10" t="n">
        <v>2110405</v>
      </c>
      <c r="I2759" s="12" t="s">
        <v>106</v>
      </c>
      <c r="J2759" s="10" t="n">
        <v>1542611</v>
      </c>
      <c r="L2759" s="10" t="n">
        <v>631075</v>
      </c>
      <c r="M2759" s="12" t="s">
        <v>36</v>
      </c>
      <c r="N2759" s="12" t="s">
        <v>66</v>
      </c>
      <c r="P2759" s="10" t="n">
        <v>101</v>
      </c>
      <c r="Q2759" s="12" t="s">
        <v>107</v>
      </c>
      <c r="R2759" s="12" t="s">
        <v>257</v>
      </c>
      <c r="S2759" s="10" t="n">
        <v>1140104</v>
      </c>
      <c r="T2759" s="12" t="s">
        <v>1525</v>
      </c>
      <c r="U2759" s="13" t="n">
        <v>16.83</v>
      </c>
      <c r="W2759" s="13" t="n">
        <v>0</v>
      </c>
      <c r="X2759" s="12" t="s">
        <v>2460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46244</v>
      </c>
      <c r="C2760" s="11" t="n">
        <v>46244</v>
      </c>
      <c r="D2760" s="10" t="n">
        <v>1835</v>
      </c>
      <c r="E2760" s="12" t="s">
        <v>505</v>
      </c>
      <c r="F2760" s="10" t="n">
        <v>13</v>
      </c>
      <c r="G2760" s="12" t="s">
        <v>119</v>
      </c>
      <c r="H2760" s="10" t="n">
        <v>2110102</v>
      </c>
      <c r="I2760" s="12" t="s">
        <v>83</v>
      </c>
      <c r="J2760" s="10" t="n">
        <v>1605634</v>
      </c>
      <c r="L2760" s="10" t="n">
        <v>109236</v>
      </c>
      <c r="M2760" s="12" t="s">
        <v>36</v>
      </c>
      <c r="N2760" s="12" t="s">
        <v>60</v>
      </c>
      <c r="P2760" s="10" t="n">
        <v>104</v>
      </c>
      <c r="Q2760" s="12" t="s">
        <v>38</v>
      </c>
      <c r="R2760" s="12" t="s">
        <v>328</v>
      </c>
      <c r="S2760" s="10" t="n">
        <v>4210116</v>
      </c>
      <c r="T2760" s="12" t="s">
        <v>2461</v>
      </c>
      <c r="U2760" s="13" t="n">
        <v>104.15</v>
      </c>
      <c r="W2760" s="13" t="n">
        <v>0</v>
      </c>
      <c r="X2760" s="12" t="s">
        <v>2462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ENGATE FLEXIVEL 120CM (1784 C18) UN QTD.</v>
      </c>
      <c r="AC2760" s="1" t="n">
        <v>109236</v>
      </c>
    </row>
    <row r="2761" customFormat="false" ht="82.5" hidden="false" customHeight="true" outlineLevel="0" collapsed="false">
      <c r="A2761" s="10" t="n">
        <v>1</v>
      </c>
      <c r="B2761" s="11" t="n">
        <v>46245</v>
      </c>
      <c r="C2761" s="11" t="n">
        <v>46245</v>
      </c>
      <c r="D2761" s="10" t="n">
        <v>0</v>
      </c>
      <c r="E2761" s="12" t="s">
        <v>33</v>
      </c>
      <c r="F2761" s="10" t="n">
        <v>17</v>
      </c>
      <c r="G2761" s="12" t="s">
        <v>34</v>
      </c>
      <c r="H2761" s="10" t="n">
        <v>1110101</v>
      </c>
      <c r="I2761" s="12" t="s">
        <v>35</v>
      </c>
      <c r="J2761" s="10" t="n">
        <v>1535552</v>
      </c>
      <c r="L2761" s="10" t="n">
        <v>1535552</v>
      </c>
      <c r="M2761" s="12" t="s">
        <v>36</v>
      </c>
      <c r="N2761" s="12" t="s">
        <v>37</v>
      </c>
      <c r="P2761" s="10" t="n">
        <v>104</v>
      </c>
      <c r="Q2761" s="12" t="s">
        <v>38</v>
      </c>
      <c r="R2761" s="12" t="s">
        <v>149</v>
      </c>
      <c r="S2761" s="10" t="n">
        <v>1120601</v>
      </c>
      <c r="T2761" s="12" t="s">
        <v>150</v>
      </c>
      <c r="U2761" s="13" t="n">
        <v>300</v>
      </c>
      <c r="W2761" s="13" t="n">
        <v>300</v>
      </c>
      <c r="X2761" s="12" t="s">
        <v>2463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ACAI DE ANORI</v>
      </c>
      <c r="AC2761" s="1" t="n">
        <v>5476</v>
      </c>
    </row>
    <row r="2762" customFormat="false" ht="82.5" hidden="false" customHeight="true" outlineLevel="0" collapsed="false">
      <c r="A2762" s="10" t="n">
        <v>1</v>
      </c>
      <c r="B2762" s="11" t="n">
        <v>46245</v>
      </c>
      <c r="C2762" s="11" t="n">
        <v>46245</v>
      </c>
      <c r="D2762" s="10" t="n">
        <v>0</v>
      </c>
      <c r="E2762" s="12" t="s">
        <v>33</v>
      </c>
      <c r="F2762" s="10" t="n">
        <v>17</v>
      </c>
      <c r="G2762" s="12" t="s">
        <v>34</v>
      </c>
      <c r="H2762" s="10" t="n">
        <v>1110101</v>
      </c>
      <c r="I2762" s="12" t="s">
        <v>35</v>
      </c>
      <c r="J2762" s="10" t="n">
        <v>1536573</v>
      </c>
      <c r="L2762" s="10" t="n">
        <v>1536573</v>
      </c>
      <c r="M2762" s="12" t="s">
        <v>36</v>
      </c>
      <c r="N2762" s="12" t="s">
        <v>37</v>
      </c>
      <c r="P2762" s="10" t="n">
        <v>104</v>
      </c>
      <c r="Q2762" s="12" t="s">
        <v>38</v>
      </c>
      <c r="R2762" s="12" t="s">
        <v>62</v>
      </c>
      <c r="S2762" s="10" t="n">
        <v>1130101</v>
      </c>
      <c r="T2762" s="12" t="s">
        <v>63</v>
      </c>
      <c r="U2762" s="13" t="n">
        <v>170</v>
      </c>
      <c r="W2762" s="13" t="n">
        <v>170</v>
      </c>
      <c r="X2762" s="12" t="s">
        <v>2464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/>
      <c r="AC2762" s="1"/>
    </row>
    <row r="2763" customFormat="false" ht="82.5" hidden="false" customHeight="true" outlineLevel="0" collapsed="false">
      <c r="A2763" s="10" t="n">
        <v>1</v>
      </c>
      <c r="B2763" s="11" t="n">
        <v>46164</v>
      </c>
      <c r="C2763" s="11" t="n">
        <v>46245</v>
      </c>
      <c r="D2763" s="10" t="n">
        <v>515</v>
      </c>
      <c r="E2763" s="12" t="s">
        <v>124</v>
      </c>
      <c r="F2763" s="10" t="n">
        <v>34</v>
      </c>
      <c r="G2763" s="12" t="s">
        <v>94</v>
      </c>
      <c r="H2763" s="10" t="n">
        <v>2110405</v>
      </c>
      <c r="I2763" s="12" t="s">
        <v>106</v>
      </c>
      <c r="J2763" s="10" t="n">
        <v>1137849</v>
      </c>
      <c r="L2763" s="10" t="n">
        <v>474941</v>
      </c>
      <c r="M2763" s="12" t="s">
        <v>153</v>
      </c>
      <c r="N2763" s="12" t="s">
        <v>66</v>
      </c>
      <c r="P2763" s="10" t="n">
        <v>101</v>
      </c>
      <c r="Q2763" s="12" t="s">
        <v>107</v>
      </c>
      <c r="R2763" s="12" t="s">
        <v>190</v>
      </c>
      <c r="S2763" s="10" t="n">
        <v>2110901</v>
      </c>
      <c r="T2763" s="12" t="s">
        <v>191</v>
      </c>
      <c r="U2763" s="13" t="n">
        <v>15770.14</v>
      </c>
      <c r="W2763" s="13" t="n">
        <v>15770.14</v>
      </c>
      <c r="X2763" s="12" t="s">
        <v>2465</v>
      </c>
      <c r="Z2763" s="1" t="str">
        <f aca="false">IF($T2763="","",IFERROR(INDEX('Resumo Grupos'!$AC$3:$AC$200,MATCH($T2763,'Resumo Grupos'!$AB$3:$AB$200,0)),"n/d"))</f>
        <v>Empréstimo</v>
      </c>
      <c r="AA2763" s="1" t="str">
        <f aca="false">IF($T2763="","",IF(COUNTIF('Resumo Grupos'!$AE$3:$AE$40,$T2763)&gt;0,"NAO","SIM"))</f>
        <v>SIM</v>
      </c>
      <c r="AB2763" s="1"/>
      <c r="AC2763" s="1"/>
    </row>
    <row r="2764" customFormat="false" ht="36.75" hidden="false" customHeight="true" outlineLevel="0" collapsed="false">
      <c r="A2764" s="10" t="n">
        <v>1</v>
      </c>
      <c r="B2764" s="11" t="n">
        <v>46216</v>
      </c>
      <c r="C2764" s="11" t="n">
        <v>46245</v>
      </c>
      <c r="D2764" s="10" t="n">
        <v>1624</v>
      </c>
      <c r="E2764" s="12" t="s">
        <v>282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1393007</v>
      </c>
      <c r="L2764" s="10" t="n">
        <v>662479</v>
      </c>
      <c r="M2764" s="12" t="s">
        <v>59</v>
      </c>
      <c r="N2764" s="12" t="s">
        <v>66</v>
      </c>
      <c r="P2764" s="10" t="n">
        <v>103</v>
      </c>
      <c r="Q2764" s="12" t="s">
        <v>61</v>
      </c>
      <c r="R2764" s="12" t="s">
        <v>62</v>
      </c>
      <c r="S2764" s="10" t="n">
        <v>1130101</v>
      </c>
      <c r="T2764" s="12" t="s">
        <v>63</v>
      </c>
      <c r="U2764" s="13" t="n">
        <v>823.62</v>
      </c>
      <c r="W2764" s="13" t="n">
        <v>823.62</v>
      </c>
      <c r="X2764" s="12" t="s">
        <v>2466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RACAO DOG MIX PREMIUM AGRANEL</v>
      </c>
      <c r="AC2764" s="1" t="n">
        <v>662479</v>
      </c>
    </row>
    <row r="2765" customFormat="false" ht="45.75" hidden="false" customHeight="true" outlineLevel="0" collapsed="false">
      <c r="A2765" s="10" t="n">
        <v>1</v>
      </c>
      <c r="B2765" s="11" t="n">
        <v>46219</v>
      </c>
      <c r="C2765" s="11" t="n">
        <v>46245</v>
      </c>
      <c r="D2765" s="10" t="n">
        <v>1637</v>
      </c>
      <c r="E2765" s="12" t="s">
        <v>68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1406479</v>
      </c>
      <c r="L2765" s="10" t="n">
        <v>1905835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62</v>
      </c>
      <c r="S2765" s="10" t="n">
        <v>1130101</v>
      </c>
      <c r="T2765" s="12" t="s">
        <v>63</v>
      </c>
      <c r="U2765" s="13" t="n">
        <v>639.52</v>
      </c>
      <c r="W2765" s="13" t="n">
        <v>639.52</v>
      </c>
      <c r="X2765" s="12" t="s">
        <v>2467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CAFE DO NORT 250G</v>
      </c>
      <c r="AC2765" s="1" t="n">
        <v>1905835</v>
      </c>
    </row>
    <row r="2766" customFormat="false" ht="45.75" hidden="false" customHeight="true" outlineLevel="0" collapsed="false">
      <c r="A2766" s="10" t="n">
        <v>1</v>
      </c>
      <c r="B2766" s="11" t="n">
        <v>46223</v>
      </c>
      <c r="C2766" s="11" t="n">
        <v>46245</v>
      </c>
      <c r="D2766" s="10" t="n">
        <v>1671</v>
      </c>
      <c r="E2766" s="12" t="s">
        <v>385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1424628</v>
      </c>
      <c r="L2766" s="10" t="n">
        <v>581015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62</v>
      </c>
      <c r="S2766" s="10" t="n">
        <v>1130101</v>
      </c>
      <c r="T2766" s="12" t="s">
        <v>63</v>
      </c>
      <c r="U2766" s="13" t="n">
        <v>612.71</v>
      </c>
      <c r="W2766" s="13" t="n">
        <v>612.71</v>
      </c>
      <c r="X2766" s="12" t="s">
        <v>2468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AER NIVEA DRY 150ML</v>
      </c>
      <c r="AC2766" s="1" t="n">
        <v>581015</v>
      </c>
    </row>
    <row r="2767" customFormat="false" ht="45.75" hidden="false" customHeight="true" outlineLevel="0" collapsed="false">
      <c r="A2767" s="10" t="n">
        <v>1</v>
      </c>
      <c r="B2767" s="11" t="n">
        <v>46226</v>
      </c>
      <c r="C2767" s="11" t="n">
        <v>46245</v>
      </c>
      <c r="D2767" s="10" t="n">
        <v>1612</v>
      </c>
      <c r="E2767" s="12" t="s">
        <v>225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1439513</v>
      </c>
      <c r="L2767" s="10" t="n">
        <v>592437</v>
      </c>
      <c r="M2767" s="12" t="s">
        <v>36</v>
      </c>
      <c r="N2767" s="12" t="s">
        <v>66</v>
      </c>
      <c r="P2767" s="10" t="n">
        <v>104</v>
      </c>
      <c r="Q2767" s="12" t="s">
        <v>38</v>
      </c>
      <c r="R2767" s="12" t="s">
        <v>62</v>
      </c>
      <c r="S2767" s="10" t="n">
        <v>1130101</v>
      </c>
      <c r="T2767" s="12" t="s">
        <v>63</v>
      </c>
      <c r="U2767" s="13" t="n">
        <v>683.04</v>
      </c>
      <c r="W2767" s="13" t="n">
        <v>683.04</v>
      </c>
      <c r="X2767" s="12" t="s">
        <v>2469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VINAGRE MINHOTO VINH</v>
      </c>
      <c r="AC2767" s="1" t="n">
        <v>2302521</v>
      </c>
    </row>
    <row r="2768" customFormat="false" ht="54.75" hidden="false" customHeight="true" outlineLevel="0" collapsed="false">
      <c r="A2768" s="10" t="n">
        <v>1</v>
      </c>
      <c r="B2768" s="11" t="n">
        <v>46226</v>
      </c>
      <c r="C2768" s="11" t="n">
        <v>46245</v>
      </c>
      <c r="D2768" s="10" t="n">
        <v>1668</v>
      </c>
      <c r="E2768" s="12" t="s">
        <v>81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1439648</v>
      </c>
      <c r="L2768" s="10" t="n">
        <v>740924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39</v>
      </c>
      <c r="S2768" s="10" t="n">
        <v>4210299</v>
      </c>
      <c r="T2768" s="12" t="s">
        <v>2236</v>
      </c>
      <c r="U2768" s="13" t="n">
        <v>1662.92</v>
      </c>
      <c r="W2768" s="13" t="n">
        <v>1662.92</v>
      </c>
      <c r="X2768" s="12" t="s">
        <v>2470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  <c r="AB2768" s="1"/>
      <c r="AC2768" s="1"/>
    </row>
    <row r="2769" customFormat="false" ht="45.75" hidden="false" customHeight="true" outlineLevel="0" collapsed="false">
      <c r="A2769" s="10" t="n">
        <v>1</v>
      </c>
      <c r="B2769" s="11" t="n">
        <v>46226</v>
      </c>
      <c r="C2769" s="11" t="n">
        <v>46245</v>
      </c>
      <c r="D2769" s="10" t="n">
        <v>1668</v>
      </c>
      <c r="E2769" s="12" t="s">
        <v>81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1439664</v>
      </c>
      <c r="L2769" s="10" t="n">
        <v>740926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39</v>
      </c>
      <c r="S2769" s="10" t="n">
        <v>4210299</v>
      </c>
      <c r="T2769" s="12" t="s">
        <v>2236</v>
      </c>
      <c r="U2769" s="13" t="n">
        <v>451.39</v>
      </c>
      <c r="W2769" s="13" t="n">
        <v>451.39</v>
      </c>
      <c r="X2769" s="12" t="s">
        <v>2471</v>
      </c>
      <c r="Z2769" s="1" t="str">
        <f aca="false">IF($T2769="","",IFERROR(INDEX('Resumo Grupos'!$AC$3:$AC$200,MATCH($T2769,'Resumo Grupos'!$AB$3:$AB$200,0)),"n/d"))</f>
        <v>Despesa</v>
      </c>
      <c r="AA2769" s="1" t="str">
        <f aca="false">IF($T2769="","",IF(COUNTIF('Resumo Grupos'!$AE$3:$AE$40,$T2769)&gt;0,"NAO","SIM"))</f>
        <v>SIM</v>
      </c>
      <c r="AB2769" s="1"/>
      <c r="AC2769" s="1"/>
    </row>
    <row r="2770" customFormat="false" ht="45.75" hidden="false" customHeight="true" outlineLevel="0" collapsed="false">
      <c r="A2770" s="10" t="n">
        <v>1</v>
      </c>
      <c r="B2770" s="11" t="n">
        <v>46232</v>
      </c>
      <c r="C2770" s="11" t="n">
        <v>46245</v>
      </c>
      <c r="D2770" s="10" t="n">
        <v>630</v>
      </c>
      <c r="E2770" s="12" t="s">
        <v>592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1469203</v>
      </c>
      <c r="L2770" s="10" t="n">
        <v>603817</v>
      </c>
      <c r="M2770" s="12" t="s">
        <v>36</v>
      </c>
      <c r="N2770" s="12" t="s">
        <v>66</v>
      </c>
      <c r="P2770" s="10" t="n">
        <v>101</v>
      </c>
      <c r="Q2770" s="12" t="s">
        <v>107</v>
      </c>
      <c r="R2770" s="12" t="s">
        <v>43</v>
      </c>
      <c r="S2770" s="10" t="n">
        <v>4210311</v>
      </c>
      <c r="T2770" s="12" t="s">
        <v>339</v>
      </c>
      <c r="U2770" s="13" t="n">
        <v>130.84</v>
      </c>
      <c r="W2770" s="13" t="n">
        <v>130.84</v>
      </c>
      <c r="X2770" s="12" t="s">
        <v>2472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  <c r="AB2770" s="1"/>
      <c r="AC2770" s="1"/>
    </row>
    <row r="2771" customFormat="false" ht="45.75" hidden="false" customHeight="true" outlineLevel="0" collapsed="false">
      <c r="A2771" s="10" t="n">
        <v>1</v>
      </c>
      <c r="B2771" s="11" t="n">
        <v>46232</v>
      </c>
      <c r="C2771" s="11" t="n">
        <v>46245</v>
      </c>
      <c r="D2771" s="10" t="n">
        <v>1114</v>
      </c>
      <c r="E2771" s="12" t="s">
        <v>169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1469780</v>
      </c>
      <c r="L2771" s="10" t="n">
        <v>42217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3523.17</v>
      </c>
      <c r="W2771" s="13" t="n">
        <v>3523.17</v>
      </c>
      <c r="X2771" s="12" t="s">
        <v>2473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BOLO CONFEITADO PRES</v>
      </c>
      <c r="AC2771" s="1" t="n">
        <v>42217</v>
      </c>
    </row>
    <row r="2772" customFormat="false" ht="36.75" hidden="false" customHeight="true" outlineLevel="0" collapsed="false">
      <c r="A2772" s="10" t="n">
        <v>1</v>
      </c>
      <c r="B2772" s="11" t="n">
        <v>46238</v>
      </c>
      <c r="C2772" s="11" t="n">
        <v>46245</v>
      </c>
      <c r="D2772" s="10" t="n">
        <v>1286</v>
      </c>
      <c r="E2772" s="12" t="s">
        <v>359</v>
      </c>
      <c r="F2772" s="10" t="n">
        <v>24</v>
      </c>
      <c r="G2772" s="12" t="s">
        <v>57</v>
      </c>
      <c r="H2772" s="10" t="n">
        <v>2110405</v>
      </c>
      <c r="I2772" s="12" t="s">
        <v>106</v>
      </c>
      <c r="J2772" s="10" t="n">
        <v>1500876</v>
      </c>
      <c r="L2772" s="10" t="n">
        <v>10468</v>
      </c>
      <c r="M2772" s="12" t="s">
        <v>36</v>
      </c>
      <c r="N2772" s="12" t="s">
        <v>66</v>
      </c>
      <c r="P2772" s="10" t="n">
        <v>103</v>
      </c>
      <c r="Q2772" s="12" t="s">
        <v>61</v>
      </c>
      <c r="R2772" s="12" t="s">
        <v>62</v>
      </c>
      <c r="S2772" s="10" t="n">
        <v>1130101</v>
      </c>
      <c r="T2772" s="12" t="s">
        <v>63</v>
      </c>
      <c r="U2772" s="13" t="n">
        <v>648</v>
      </c>
      <c r="W2772" s="13" t="n">
        <v>648</v>
      </c>
      <c r="X2772" s="12" t="s">
        <v>2474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PAO FRANCES CONG 80G</v>
      </c>
      <c r="AC2772" s="1" t="n">
        <v>10468</v>
      </c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1642</v>
      </c>
      <c r="E2773" s="12" t="s">
        <v>184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1500899</v>
      </c>
      <c r="L2773" s="10" t="n">
        <v>1035089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706.95</v>
      </c>
      <c r="W2773" s="13" t="n">
        <v>706.95</v>
      </c>
      <c r="X2773" s="12" t="s">
        <v>2475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PAO TORRADO BROTHERS</v>
      </c>
      <c r="AC2773" s="1" t="n">
        <v>1035089</v>
      </c>
    </row>
    <row r="2774" customFormat="false" ht="45.75" hidden="false" customHeight="true" outlineLevel="0" collapsed="false">
      <c r="A2774" s="10" t="n">
        <v>1</v>
      </c>
      <c r="B2774" s="11" t="n">
        <v>46244</v>
      </c>
      <c r="C2774" s="11" t="n">
        <v>46245</v>
      </c>
      <c r="D2774" s="10" t="n">
        <v>1899</v>
      </c>
      <c r="E2774" s="12" t="s">
        <v>97</v>
      </c>
      <c r="F2774" s="10" t="n">
        <v>24</v>
      </c>
      <c r="G2774" s="12" t="s">
        <v>57</v>
      </c>
      <c r="H2774" s="10" t="n">
        <v>2110405</v>
      </c>
      <c r="I2774" s="12" t="s">
        <v>106</v>
      </c>
      <c r="J2774" s="10" t="n">
        <v>1528675</v>
      </c>
      <c r="L2774" s="10" t="n">
        <v>753</v>
      </c>
      <c r="M2774" s="12" t="s">
        <v>36</v>
      </c>
      <c r="N2774" s="12" t="s">
        <v>66</v>
      </c>
      <c r="P2774" s="10" t="n">
        <v>103</v>
      </c>
      <c r="Q2774" s="12" t="s">
        <v>61</v>
      </c>
      <c r="R2774" s="12" t="s">
        <v>62</v>
      </c>
      <c r="S2774" s="10" t="n">
        <v>1130101</v>
      </c>
      <c r="T2774" s="12" t="s">
        <v>63</v>
      </c>
      <c r="U2774" s="13" t="n">
        <v>519.78</v>
      </c>
      <c r="W2774" s="13" t="n">
        <v>519.78</v>
      </c>
      <c r="X2774" s="12" t="s">
        <v>2476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PAO FORMA REAL MADRI</v>
      </c>
      <c r="AC2774" s="1" t="n">
        <v>753</v>
      </c>
    </row>
    <row r="2775" customFormat="false" ht="36.75" hidden="false" customHeight="true" outlineLevel="0" collapsed="false">
      <c r="A2775" s="10" t="n">
        <v>1</v>
      </c>
      <c r="B2775" s="11" t="n">
        <v>46244</v>
      </c>
      <c r="C2775" s="11" t="n">
        <v>46245</v>
      </c>
      <c r="D2775" s="10" t="n">
        <v>1061</v>
      </c>
      <c r="E2775" s="12" t="s">
        <v>331</v>
      </c>
      <c r="F2775" s="10" t="n">
        <v>34</v>
      </c>
      <c r="G2775" s="12" t="s">
        <v>94</v>
      </c>
      <c r="H2775" s="10" t="n">
        <v>2110405</v>
      </c>
      <c r="I2775" s="12" t="s">
        <v>106</v>
      </c>
      <c r="J2775" s="10" t="n">
        <v>1448819</v>
      </c>
      <c r="L2775" s="10" t="n">
        <v>596052</v>
      </c>
      <c r="M2775" s="12" t="s">
        <v>59</v>
      </c>
      <c r="N2775" s="12" t="s">
        <v>66</v>
      </c>
      <c r="P2775" s="10" t="n">
        <v>101</v>
      </c>
      <c r="Q2775" s="12" t="s">
        <v>107</v>
      </c>
      <c r="R2775" s="12" t="s">
        <v>43</v>
      </c>
      <c r="S2775" s="10" t="n">
        <v>4210301</v>
      </c>
      <c r="T2775" s="12" t="s">
        <v>333</v>
      </c>
      <c r="U2775" s="13" t="n">
        <v>750.97</v>
      </c>
      <c r="W2775" s="13" t="n">
        <v>0</v>
      </c>
      <c r="X2775" s="12" t="s">
        <v>2477</v>
      </c>
      <c r="Z2775" s="1" t="str">
        <f aca="false">IF($T2775="","",IFERROR(INDEX('Resumo Grupos'!$AC$3:$AC$200,MATCH($T2775,'Resumo Grupos'!$AB$3:$AB$200,0)),"n/d"))</f>
        <v>Salários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46238</v>
      </c>
      <c r="C2776" s="11" t="n">
        <v>46245</v>
      </c>
      <c r="D2776" s="10" t="n">
        <v>754</v>
      </c>
      <c r="E2776" s="12" t="s">
        <v>182</v>
      </c>
      <c r="F2776" s="10" t="n">
        <v>24</v>
      </c>
      <c r="G2776" s="12" t="s">
        <v>57</v>
      </c>
      <c r="H2776" s="10" t="n">
        <v>2110405</v>
      </c>
      <c r="I2776" s="12" t="s">
        <v>106</v>
      </c>
      <c r="J2776" s="10" t="n">
        <v>1532609</v>
      </c>
      <c r="L2776" s="10" t="n">
        <v>32221</v>
      </c>
      <c r="M2776" s="12" t="s">
        <v>36</v>
      </c>
      <c r="N2776" s="12" t="s">
        <v>66</v>
      </c>
      <c r="P2776" s="10" t="n">
        <v>103</v>
      </c>
      <c r="Q2776" s="12" t="s">
        <v>61</v>
      </c>
      <c r="R2776" s="12" t="s">
        <v>62</v>
      </c>
      <c r="S2776" s="10" t="n">
        <v>1130101</v>
      </c>
      <c r="T2776" s="12" t="s">
        <v>63</v>
      </c>
      <c r="U2776" s="13" t="n">
        <v>3157.5</v>
      </c>
      <c r="W2776" s="13" t="n">
        <v>3157.5</v>
      </c>
      <c r="X2776" s="12" t="s">
        <v>2478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TRASEIRO DE BOI L1</v>
      </c>
      <c r="AC2776" s="1" t="n">
        <v>32221</v>
      </c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33</v>
      </c>
      <c r="E2777" s="12" t="s">
        <v>93</v>
      </c>
      <c r="F2777" s="10" t="n">
        <v>34</v>
      </c>
      <c r="G2777" s="12" t="s">
        <v>94</v>
      </c>
      <c r="H2777" s="10" t="n">
        <v>2110101</v>
      </c>
      <c r="I2777" s="12" t="s">
        <v>58</v>
      </c>
      <c r="J2777" s="10" t="n">
        <v>1533001</v>
      </c>
      <c r="L2777" s="10" t="n">
        <v>5469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2580</v>
      </c>
      <c r="W2777" s="13" t="n">
        <v>2580</v>
      </c>
      <c r="X2777" s="12" t="s">
        <v>2479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46245</v>
      </c>
      <c r="C2778" s="11" t="n">
        <v>46245</v>
      </c>
      <c r="D2778" s="10" t="n">
        <v>33</v>
      </c>
      <c r="E2778" s="12" t="s">
        <v>93</v>
      </c>
      <c r="F2778" s="10" t="n">
        <v>34</v>
      </c>
      <c r="G2778" s="12" t="s">
        <v>94</v>
      </c>
      <c r="H2778" s="10" t="n">
        <v>2110101</v>
      </c>
      <c r="I2778" s="12" t="s">
        <v>58</v>
      </c>
      <c r="J2778" s="10" t="n">
        <v>1533251</v>
      </c>
      <c r="L2778" s="10" t="n">
        <v>5474</v>
      </c>
      <c r="M2778" s="12" t="s">
        <v>36</v>
      </c>
      <c r="N2778" s="12" t="s">
        <v>60</v>
      </c>
      <c r="P2778" s="10" t="n">
        <v>104</v>
      </c>
      <c r="Q2778" s="12" t="s">
        <v>38</v>
      </c>
      <c r="R2778" s="12" t="s">
        <v>62</v>
      </c>
      <c r="S2778" s="10" t="n">
        <v>1130101</v>
      </c>
      <c r="T2778" s="12" t="s">
        <v>63</v>
      </c>
      <c r="U2778" s="13" t="n">
        <v>1100</v>
      </c>
      <c r="W2778" s="13" t="n">
        <v>1100</v>
      </c>
      <c r="X2778" s="12" t="s">
        <v>2480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63.75" hidden="false" customHeight="true" outlineLevel="0" collapsed="false">
      <c r="A2779" s="10" t="n">
        <v>1</v>
      </c>
      <c r="B2779" s="11" t="n">
        <v>46245</v>
      </c>
      <c r="C2779" s="11" t="n">
        <v>46245</v>
      </c>
      <c r="D2779" s="10" t="n">
        <v>1779</v>
      </c>
      <c r="E2779" s="12" t="s">
        <v>985</v>
      </c>
      <c r="F2779" s="10" t="n">
        <v>34</v>
      </c>
      <c r="G2779" s="12" t="s">
        <v>94</v>
      </c>
      <c r="H2779" s="10" t="n">
        <v>2110101</v>
      </c>
      <c r="I2779" s="12" t="s">
        <v>58</v>
      </c>
      <c r="J2779" s="10" t="n">
        <v>1535127</v>
      </c>
      <c r="L2779" s="10" t="n">
        <v>627188</v>
      </c>
      <c r="M2779" s="12" t="s">
        <v>36</v>
      </c>
      <c r="N2779" s="12" t="s">
        <v>66</v>
      </c>
      <c r="P2779" s="10" t="n">
        <v>101</v>
      </c>
      <c r="Q2779" s="12" t="s">
        <v>107</v>
      </c>
      <c r="R2779" s="12" t="s">
        <v>190</v>
      </c>
      <c r="S2779" s="10" t="n">
        <v>2110901</v>
      </c>
      <c r="T2779" s="12" t="s">
        <v>191</v>
      </c>
      <c r="U2779" s="13" t="n">
        <v>4095.48</v>
      </c>
      <c r="W2779" s="13" t="n">
        <v>4095.48</v>
      </c>
      <c r="X2779" s="12" t="s">
        <v>2481</v>
      </c>
      <c r="Z2779" s="1" t="str">
        <f aca="false">IF($T2779="","",IFERROR(INDEX('Resumo Grupos'!$AC$3:$AC$200,MATCH($T2779,'Resumo Grupos'!$AB$3:$AB$200,0)),"n/d"))</f>
        <v>Empréstimo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46245</v>
      </c>
      <c r="C2780" s="11" t="n">
        <v>46245</v>
      </c>
      <c r="D2780" s="10" t="n">
        <v>10096</v>
      </c>
      <c r="E2780" s="12" t="s">
        <v>1716</v>
      </c>
      <c r="F2780" s="10" t="n">
        <v>13</v>
      </c>
      <c r="G2780" s="12" t="s">
        <v>119</v>
      </c>
      <c r="H2780" s="10" t="n">
        <v>2110101</v>
      </c>
      <c r="I2780" s="12" t="s">
        <v>58</v>
      </c>
      <c r="J2780" s="10" t="n">
        <v>1536254</v>
      </c>
      <c r="L2780" s="10" t="n">
        <v>150</v>
      </c>
      <c r="M2780" s="12" t="s">
        <v>36</v>
      </c>
      <c r="N2780" s="12" t="s">
        <v>60</v>
      </c>
      <c r="P2780" s="10" t="n">
        <v>104</v>
      </c>
      <c r="Q2780" s="12" t="s">
        <v>38</v>
      </c>
      <c r="R2780" s="12" t="s">
        <v>62</v>
      </c>
      <c r="S2780" s="10" t="n">
        <v>1130101</v>
      </c>
      <c r="T2780" s="12" t="s">
        <v>63</v>
      </c>
      <c r="U2780" s="13" t="n">
        <v>280</v>
      </c>
      <c r="W2780" s="13" t="n">
        <v>0</v>
      </c>
      <c r="X2780" s="12" t="s">
        <v>2482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BOLO MIYAZAKI GRANDE</v>
      </c>
      <c r="AC2780" s="1" t="n">
        <v>150</v>
      </c>
    </row>
    <row r="2781" customFormat="false" ht="63.75" hidden="false" customHeight="true" outlineLevel="0" collapsed="false">
      <c r="A2781" s="10" t="n">
        <v>1</v>
      </c>
      <c r="B2781" s="11" t="n">
        <v>46246</v>
      </c>
      <c r="C2781" s="11" t="n">
        <v>46246</v>
      </c>
      <c r="D2781" s="10" t="n">
        <v>0</v>
      </c>
      <c r="E2781" s="12" t="s">
        <v>33</v>
      </c>
      <c r="F2781" s="10" t="n">
        <v>17</v>
      </c>
      <c r="G2781" s="12" t="s">
        <v>34</v>
      </c>
      <c r="H2781" s="10" t="n">
        <v>1110101</v>
      </c>
      <c r="I2781" s="12" t="s">
        <v>35</v>
      </c>
      <c r="J2781" s="10" t="n">
        <v>1543392</v>
      </c>
      <c r="L2781" s="10" t="n">
        <v>1543392</v>
      </c>
      <c r="M2781" s="12" t="s">
        <v>36</v>
      </c>
      <c r="N2781" s="12" t="s">
        <v>37</v>
      </c>
      <c r="P2781" s="10" t="n">
        <v>104</v>
      </c>
      <c r="Q2781" s="12" t="s">
        <v>38</v>
      </c>
      <c r="R2781" s="12" t="s">
        <v>149</v>
      </c>
      <c r="S2781" s="10" t="n">
        <v>1120601</v>
      </c>
      <c r="T2781" s="12" t="s">
        <v>150</v>
      </c>
      <c r="U2781" s="13" t="n">
        <v>375</v>
      </c>
      <c r="W2781" s="13" t="n">
        <v>375</v>
      </c>
      <c r="X2781" s="12" t="s">
        <v>2483</v>
      </c>
      <c r="Z2781" s="1" t="str">
        <f aca="false">IF($T2781="","",IFERROR(INDEX('Resumo Grupos'!$AC$3:$AC$200,MATCH($T2781,'Resumo Grupos'!$AB$3:$AB$200,0)),"n/d"))</f>
        <v>Despesa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ACAI DE ANORI</v>
      </c>
      <c r="AC2781" s="1" t="n">
        <v>5477</v>
      </c>
    </row>
    <row r="2782" customFormat="false" ht="18.75" hidden="false" customHeight="true" outlineLevel="0" collapsed="false">
      <c r="A2782" s="10" t="n">
        <v>1</v>
      </c>
      <c r="B2782" s="11" t="n">
        <v>46246</v>
      </c>
      <c r="C2782" s="11" t="n">
        <v>46246</v>
      </c>
      <c r="D2782" s="10" t="n">
        <v>0</v>
      </c>
      <c r="E2782" s="12" t="s">
        <v>33</v>
      </c>
      <c r="F2782" s="10" t="n">
        <v>17</v>
      </c>
      <c r="G2782" s="12" t="s">
        <v>34</v>
      </c>
      <c r="H2782" s="10" t="n">
        <v>1110101</v>
      </c>
      <c r="I2782" s="12" t="s">
        <v>35</v>
      </c>
      <c r="J2782" s="10" t="n">
        <v>1551922</v>
      </c>
      <c r="L2782" s="10" t="n">
        <v>1551922</v>
      </c>
      <c r="M2782" s="12" t="s">
        <v>36</v>
      </c>
      <c r="N2782" s="12" t="s">
        <v>37</v>
      </c>
      <c r="P2782" s="10" t="n">
        <v>104</v>
      </c>
      <c r="Q2782" s="12" t="s">
        <v>38</v>
      </c>
      <c r="R2782" s="12" t="s">
        <v>39</v>
      </c>
      <c r="S2782" s="10" t="n">
        <v>4210229</v>
      </c>
      <c r="T2782" s="12" t="s">
        <v>1371</v>
      </c>
      <c r="U2782" s="13" t="n">
        <v>200</v>
      </c>
      <c r="W2782" s="13" t="n">
        <v>200</v>
      </c>
      <c r="X2782" s="12" t="s">
        <v>2484</v>
      </c>
      <c r="Z2782" s="1" t="str">
        <f aca="false">IF($T2782="","",IFERROR(INDEX('Resumo Grupos'!$AC$3:$AC$200,MATCH($T2782,'Resumo Grupos'!$AB$3:$AB$200,0)),"n/d"))</f>
        <v>Despesa</v>
      </c>
      <c r="AA2782" s="1" t="str">
        <f aca="false">IF($T2782="","",IF(COUNTIF('Resumo Grupos'!$AE$3:$AE$40,$T2782)&gt;0,"NAO","SIM"))</f>
        <v>SIM</v>
      </c>
      <c r="AB2782" s="1"/>
      <c r="AC2782" s="1"/>
    </row>
    <row r="2783" customFormat="false" ht="45.75" hidden="false" customHeight="true" outlineLevel="0" collapsed="false">
      <c r="A2783" s="10" t="n">
        <v>1</v>
      </c>
      <c r="B2783" s="11" t="n">
        <v>46192</v>
      </c>
      <c r="C2783" s="11" t="n">
        <v>46246</v>
      </c>
      <c r="D2783" s="10" t="n">
        <v>957</v>
      </c>
      <c r="E2783" s="12" t="s">
        <v>157</v>
      </c>
      <c r="F2783" s="10" t="n">
        <v>24</v>
      </c>
      <c r="G2783" s="12" t="s">
        <v>57</v>
      </c>
      <c r="H2783" s="10" t="n">
        <v>2110101</v>
      </c>
      <c r="I2783" s="12" t="s">
        <v>58</v>
      </c>
      <c r="J2783" s="10" t="n">
        <v>1273051</v>
      </c>
      <c r="L2783" s="10" t="n">
        <v>20498</v>
      </c>
      <c r="M2783" s="12" t="s">
        <v>59</v>
      </c>
      <c r="N2783" s="12" t="s">
        <v>60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8427.07</v>
      </c>
      <c r="W2783" s="13" t="n">
        <v>8427.07</v>
      </c>
      <c r="X2783" s="12" t="s">
        <v>2485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PEDIGREE CARNE. AO M</v>
      </c>
      <c r="AC2783" s="1" t="n">
        <v>20498</v>
      </c>
    </row>
    <row r="2784" customFormat="false" ht="45.75" hidden="false" customHeight="true" outlineLevel="0" collapsed="false">
      <c r="A2784" s="10" t="n">
        <v>1</v>
      </c>
      <c r="B2784" s="11" t="n">
        <v>46218</v>
      </c>
      <c r="C2784" s="11" t="n">
        <v>46246</v>
      </c>
      <c r="D2784" s="10" t="n">
        <v>1390</v>
      </c>
      <c r="E2784" s="12" t="s">
        <v>1619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1401827</v>
      </c>
      <c r="L2784" s="10" t="n">
        <v>6933</v>
      </c>
      <c r="M2784" s="12" t="s">
        <v>36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548.94</v>
      </c>
      <c r="W2784" s="13" t="n">
        <v>548.94</v>
      </c>
      <c r="X2784" s="12" t="s">
        <v>2486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/>
      <c r="AC2784" s="1"/>
    </row>
    <row r="2785" customFormat="false" ht="45.75" hidden="false" customHeight="true" outlineLevel="0" collapsed="false">
      <c r="A2785" s="10" t="n">
        <v>1</v>
      </c>
      <c r="B2785" s="11" t="n">
        <v>46223</v>
      </c>
      <c r="C2785" s="11" t="n">
        <v>46246</v>
      </c>
      <c r="D2785" s="10" t="n">
        <v>1637</v>
      </c>
      <c r="E2785" s="12" t="s">
        <v>68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1424145</v>
      </c>
      <c r="L2785" s="10" t="n">
        <v>1906317</v>
      </c>
      <c r="M2785" s="12" t="s">
        <v>36</v>
      </c>
      <c r="N2785" s="12" t="s">
        <v>66</v>
      </c>
      <c r="P2785" s="10" t="n">
        <v>103</v>
      </c>
      <c r="Q2785" s="12" t="s">
        <v>61</v>
      </c>
      <c r="R2785" s="12" t="s">
        <v>62</v>
      </c>
      <c r="S2785" s="10" t="n">
        <v>1130101</v>
      </c>
      <c r="T2785" s="12" t="s">
        <v>63</v>
      </c>
      <c r="U2785" s="13" t="n">
        <v>958.5</v>
      </c>
      <c r="W2785" s="13" t="n">
        <v>958.5</v>
      </c>
      <c r="X2785" s="12" t="s">
        <v>2487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LEITE EM PO INTEGRAL DULEIT 400G</v>
      </c>
      <c r="AC2785" s="1" t="n">
        <v>1906317</v>
      </c>
    </row>
    <row r="2786" customFormat="false" ht="45.75" hidden="false" customHeight="true" outlineLevel="0" collapsed="false">
      <c r="A2786" s="10" t="n">
        <v>1</v>
      </c>
      <c r="B2786" s="11" t="n">
        <v>46225</v>
      </c>
      <c r="C2786" s="11" t="n">
        <v>46246</v>
      </c>
      <c r="D2786" s="10" t="n">
        <v>10011</v>
      </c>
      <c r="E2786" s="12" t="s">
        <v>221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1435119</v>
      </c>
      <c r="L2786" s="10" t="n">
        <v>34737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807.05</v>
      </c>
      <c r="W2786" s="13" t="n">
        <v>807.05</v>
      </c>
      <c r="X2786" s="12" t="s">
        <v>2488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RC GRAN PLUS GATO AD SALMAO E ARROZ KG</v>
      </c>
      <c r="AC2786" s="1" t="n">
        <v>34737</v>
      </c>
    </row>
    <row r="2787" customFormat="false" ht="36.75" hidden="false" customHeight="true" outlineLevel="0" collapsed="false">
      <c r="A2787" s="10" t="n">
        <v>1</v>
      </c>
      <c r="B2787" s="11" t="n">
        <v>46225</v>
      </c>
      <c r="C2787" s="11" t="n">
        <v>46246</v>
      </c>
      <c r="D2787" s="10" t="n">
        <v>1659</v>
      </c>
      <c r="E2787" s="12" t="s">
        <v>78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1435386</v>
      </c>
      <c r="L2787" s="10" t="n">
        <v>886068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1420.58</v>
      </c>
      <c r="W2787" s="13" t="n">
        <v>1420.58</v>
      </c>
      <c r="X2787" s="12" t="s">
        <v>2489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  <c r="AB2787" s="1" t="str">
        <f aca="false">IFERROR(INDEX('Mov Entradas (Rel 10497)'!$L:$L,MATCH(AC2787,'Mov Entradas (Rel 10497)'!$I:$I,0)),"nao encontrado")</f>
        <v>SAB BARRA ECON 500G</v>
      </c>
      <c r="AC2787" s="1" t="n">
        <v>886068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1671</v>
      </c>
      <c r="E2788" s="12" t="s">
        <v>385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1439103</v>
      </c>
      <c r="L2788" s="10" t="n">
        <v>592343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1473.38</v>
      </c>
      <c r="W2788" s="13" t="n">
        <v>1473.38</v>
      </c>
      <c r="X2788" s="12" t="s">
        <v>2490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SABONETE PROTEX CREAM 85G</v>
      </c>
      <c r="AC2788" s="1" t="n">
        <v>581288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957</v>
      </c>
      <c r="E2789" s="12" t="s">
        <v>157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1439137</v>
      </c>
      <c r="L2789" s="10" t="n">
        <v>21188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62</v>
      </c>
      <c r="S2789" s="10" t="n">
        <v>1130101</v>
      </c>
      <c r="T2789" s="12" t="s">
        <v>63</v>
      </c>
      <c r="U2789" s="13" t="n">
        <v>3458.9</v>
      </c>
      <c r="W2789" s="13" t="n">
        <v>3458.9</v>
      </c>
      <c r="X2789" s="12" t="s">
        <v>2491</v>
      </c>
      <c r="Z2789" s="1" t="str">
        <f aca="false">IF($T2789="","",IFERROR(INDEX('Resumo Grupos'!$AC$3:$AC$200,MATCH($T2789,'Resumo Grupos'!$AB$3:$AB$200,0)),"n/d"))</f>
        <v>Mercadoria</v>
      </c>
      <c r="AA2789" s="1" t="str">
        <f aca="false">IF($T2789="","",IF(COUNTIF('Resumo Grupos'!$AE$3:$AE$40,$T2789)&gt;0,"NAO","SIM"))</f>
        <v>SIM</v>
      </c>
      <c r="AB2789" s="1" t="str">
        <f aca="false">IFERROR(INDEX('Mov Entradas (Rel 10497)'!$L:$L,MATCH(AC2789,'Mov Entradas (Rel 10497)'!$I:$I,0)),"nao encontrado")</f>
        <v>WHISKA FRANGO KG AGR</v>
      </c>
      <c r="AC2789" s="1" t="n">
        <v>21188</v>
      </c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1749</v>
      </c>
      <c r="E2790" s="12" t="s">
        <v>800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1439282</v>
      </c>
      <c r="L2790" s="10" t="n">
        <v>2785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2195.6</v>
      </c>
      <c r="W2790" s="13" t="n">
        <v>2195.6</v>
      </c>
      <c r="X2790" s="12" t="s">
        <v>2492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46226</v>
      </c>
      <c r="C2791" s="11" t="n">
        <v>46246</v>
      </c>
      <c r="D2791" s="10" t="n">
        <v>1608</v>
      </c>
      <c r="E2791" s="12" t="s">
        <v>75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1439448</v>
      </c>
      <c r="L2791" s="10" t="n">
        <v>592413</v>
      </c>
      <c r="M2791" s="12" t="s">
        <v>59</v>
      </c>
      <c r="N2791" s="12" t="s">
        <v>66</v>
      </c>
      <c r="P2791" s="10" t="n">
        <v>104</v>
      </c>
      <c r="Q2791" s="12" t="s">
        <v>38</v>
      </c>
      <c r="R2791" s="12" t="s">
        <v>62</v>
      </c>
      <c r="S2791" s="10" t="n">
        <v>1130101</v>
      </c>
      <c r="T2791" s="12" t="s">
        <v>63</v>
      </c>
      <c r="U2791" s="13" t="n">
        <v>1790.11</v>
      </c>
      <c r="W2791" s="13" t="n">
        <v>1790.11</v>
      </c>
      <c r="X2791" s="12" t="s">
        <v>2273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NISSIN LAMEN GALINHA</v>
      </c>
      <c r="AC2791" s="1" t="n">
        <v>1696462</v>
      </c>
    </row>
    <row r="2792" customFormat="false" ht="45.75" hidden="false" customHeight="true" outlineLevel="0" collapsed="false">
      <c r="A2792" s="10" t="n">
        <v>1</v>
      </c>
      <c r="B2792" s="11" t="n">
        <v>46226</v>
      </c>
      <c r="C2792" s="11" t="n">
        <v>46246</v>
      </c>
      <c r="D2792" s="10" t="n">
        <v>1402</v>
      </c>
      <c r="E2792" s="12" t="s">
        <v>716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1439699</v>
      </c>
      <c r="L2792" s="10" t="n">
        <v>3899</v>
      </c>
      <c r="M2792" s="12" t="s">
        <v>36</v>
      </c>
      <c r="N2792" s="12" t="s">
        <v>66</v>
      </c>
      <c r="P2792" s="10" t="n">
        <v>103</v>
      </c>
      <c r="Q2792" s="12" t="s">
        <v>61</v>
      </c>
      <c r="R2792" s="12" t="s">
        <v>39</v>
      </c>
      <c r="S2792" s="10" t="n">
        <v>4210299</v>
      </c>
      <c r="T2792" s="12" t="s">
        <v>2236</v>
      </c>
      <c r="U2792" s="13" t="n">
        <v>1478.5</v>
      </c>
      <c r="W2792" s="13" t="n">
        <v>1478.5</v>
      </c>
      <c r="X2792" s="12" t="s">
        <v>2493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46226</v>
      </c>
      <c r="C2793" s="11" t="n">
        <v>46246</v>
      </c>
      <c r="D2793" s="10" t="n">
        <v>1745</v>
      </c>
      <c r="E2793" s="12" t="s">
        <v>284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1440158</v>
      </c>
      <c r="L2793" s="10" t="n">
        <v>353326</v>
      </c>
      <c r="M2793" s="12" t="s">
        <v>59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2063.42</v>
      </c>
      <c r="W2793" s="13" t="n">
        <v>2063.42</v>
      </c>
      <c r="X2793" s="12" t="s">
        <v>2494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/>
      <c r="AC2793" s="1"/>
    </row>
    <row r="2794" customFormat="false" ht="36.75" hidden="false" customHeight="true" outlineLevel="0" collapsed="false">
      <c r="A2794" s="10" t="n">
        <v>1</v>
      </c>
      <c r="B2794" s="11" t="n">
        <v>46227</v>
      </c>
      <c r="C2794" s="11" t="n">
        <v>46246</v>
      </c>
      <c r="D2794" s="10" t="n">
        <v>1624</v>
      </c>
      <c r="E2794" s="12" t="s">
        <v>282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1443647</v>
      </c>
      <c r="L2794" s="10" t="n">
        <v>665164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853.9</v>
      </c>
      <c r="W2794" s="13" t="n">
        <v>853.9</v>
      </c>
      <c r="X2794" s="12" t="s">
        <v>2495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MILHO QUIRELA KG</v>
      </c>
      <c r="AC2794" s="1" t="n">
        <v>665164</v>
      </c>
    </row>
    <row r="2795" customFormat="false" ht="36.75" hidden="false" customHeight="true" outlineLevel="0" collapsed="false">
      <c r="A2795" s="10" t="n">
        <v>1</v>
      </c>
      <c r="B2795" s="11" t="n">
        <v>46227</v>
      </c>
      <c r="C2795" s="11" t="n">
        <v>46246</v>
      </c>
      <c r="D2795" s="10" t="n">
        <v>1613</v>
      </c>
      <c r="E2795" s="12" t="s">
        <v>240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1443677</v>
      </c>
      <c r="L2795" s="10" t="n">
        <v>1611343</v>
      </c>
      <c r="M2795" s="12" t="s">
        <v>59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447.25</v>
      </c>
      <c r="W2795" s="13" t="n">
        <v>447.25</v>
      </c>
      <c r="X2795" s="12" t="s">
        <v>2496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NUGGETS DE FRANGO SA</v>
      </c>
      <c r="AC2795" s="1" t="n">
        <v>1611343</v>
      </c>
    </row>
    <row r="2796" customFormat="false" ht="54.75" hidden="false" customHeight="true" outlineLevel="0" collapsed="false">
      <c r="A2796" s="10" t="n">
        <v>1</v>
      </c>
      <c r="B2796" s="11" t="n">
        <v>46228</v>
      </c>
      <c r="C2796" s="11" t="n">
        <v>46246</v>
      </c>
      <c r="D2796" s="10" t="n">
        <v>1636</v>
      </c>
      <c r="E2796" s="12" t="s">
        <v>91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1449938</v>
      </c>
      <c r="L2796" s="10" t="n">
        <v>3223292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1641.4</v>
      </c>
      <c r="W2796" s="13" t="n">
        <v>1641.4</v>
      </c>
      <c r="X2796" s="12" t="s">
        <v>2497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PIPOCA MICRO MANT CINEM 100G YOKI</v>
      </c>
      <c r="AC2796" s="1" t="n">
        <v>3223292</v>
      </c>
    </row>
    <row r="2797" customFormat="false" ht="63.75" hidden="false" customHeight="true" outlineLevel="0" collapsed="false">
      <c r="A2797" s="10" t="n">
        <v>1</v>
      </c>
      <c r="B2797" s="11" t="n">
        <v>46235</v>
      </c>
      <c r="C2797" s="11" t="n">
        <v>46246</v>
      </c>
      <c r="D2797" s="10" t="n">
        <v>1613</v>
      </c>
      <c r="E2797" s="12" t="s">
        <v>240</v>
      </c>
      <c r="F2797" s="10" t="n">
        <v>24</v>
      </c>
      <c r="G2797" s="12" t="s">
        <v>57</v>
      </c>
      <c r="H2797" s="10" t="n">
        <v>2110405</v>
      </c>
      <c r="I2797" s="12" t="s">
        <v>106</v>
      </c>
      <c r="J2797" s="10" t="n">
        <v>1482290</v>
      </c>
      <c r="L2797" s="10" t="n">
        <v>1614419</v>
      </c>
      <c r="M2797" s="12" t="s">
        <v>36</v>
      </c>
      <c r="N2797" s="12" t="s">
        <v>66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1798.15</v>
      </c>
      <c r="W2797" s="13" t="n">
        <v>1798.15</v>
      </c>
      <c r="X2797" s="12" t="s">
        <v>2498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LINGUI MISTA FINA KG</v>
      </c>
      <c r="AC2797" s="1" t="n">
        <v>1614419</v>
      </c>
    </row>
    <row r="2798" customFormat="false" ht="45.75" hidden="false" customHeight="true" outlineLevel="0" collapsed="false">
      <c r="A2798" s="10" t="n">
        <v>1</v>
      </c>
      <c r="B2798" s="11" t="n">
        <v>46240</v>
      </c>
      <c r="C2798" s="11" t="n">
        <v>46246</v>
      </c>
      <c r="D2798" s="10" t="n">
        <v>1123</v>
      </c>
      <c r="E2798" s="12" t="s">
        <v>247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1508498</v>
      </c>
      <c r="L2798" s="10" t="n">
        <v>45442</v>
      </c>
      <c r="M2798" s="12" t="s">
        <v>36</v>
      </c>
      <c r="N2798" s="12" t="s">
        <v>66</v>
      </c>
      <c r="P2798" s="10" t="n">
        <v>103</v>
      </c>
      <c r="Q2798" s="12" t="s">
        <v>61</v>
      </c>
      <c r="R2798" s="12" t="s">
        <v>62</v>
      </c>
      <c r="S2798" s="10" t="n">
        <v>1130101</v>
      </c>
      <c r="T2798" s="12" t="s">
        <v>63</v>
      </c>
      <c r="U2798" s="13" t="n">
        <v>1380</v>
      </c>
      <c r="W2798" s="13" t="n">
        <v>1380</v>
      </c>
      <c r="X2798" s="12" t="s">
        <v>2499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QUEIJO MUSSARELA INT</v>
      </c>
      <c r="AC2798" s="1" t="n">
        <v>45442</v>
      </c>
    </row>
    <row r="2799" customFormat="false" ht="54.75" hidden="false" customHeight="true" outlineLevel="0" collapsed="false">
      <c r="A2799" s="10" t="n">
        <v>1</v>
      </c>
      <c r="B2799" s="11" t="n">
        <v>46240</v>
      </c>
      <c r="C2799" s="11" t="n">
        <v>46246</v>
      </c>
      <c r="D2799" s="10" t="n">
        <v>1024</v>
      </c>
      <c r="E2799" s="12" t="s">
        <v>783</v>
      </c>
      <c r="F2799" s="10" t="n">
        <v>24</v>
      </c>
      <c r="G2799" s="12" t="s">
        <v>57</v>
      </c>
      <c r="H2799" s="10" t="n">
        <v>2110405</v>
      </c>
      <c r="I2799" s="12" t="s">
        <v>106</v>
      </c>
      <c r="J2799" s="10" t="n">
        <v>1508619</v>
      </c>
      <c r="L2799" s="10" t="n">
        <v>615120</v>
      </c>
      <c r="M2799" s="12" t="s">
        <v>36</v>
      </c>
      <c r="N2799" s="12" t="s">
        <v>66</v>
      </c>
      <c r="P2799" s="10" t="n">
        <v>103</v>
      </c>
      <c r="Q2799" s="12" t="s">
        <v>61</v>
      </c>
      <c r="R2799" s="12" t="s">
        <v>62</v>
      </c>
      <c r="S2799" s="10" t="n">
        <v>1130101</v>
      </c>
      <c r="T2799" s="12" t="s">
        <v>63</v>
      </c>
      <c r="U2799" s="13" t="n">
        <v>630</v>
      </c>
      <c r="W2799" s="13" t="n">
        <v>630</v>
      </c>
      <c r="X2799" s="12" t="s">
        <v>2500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AGUA MIN SNT CLAU 2L</v>
      </c>
      <c r="AC2799" s="1" t="n">
        <v>615120</v>
      </c>
    </row>
    <row r="2800" customFormat="false" ht="54.75" hidden="false" customHeight="true" outlineLevel="0" collapsed="false">
      <c r="A2800" s="10" t="n">
        <v>1</v>
      </c>
      <c r="B2800" s="11" t="n">
        <v>46240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2110101</v>
      </c>
      <c r="I2800" s="12" t="s">
        <v>58</v>
      </c>
      <c r="J2800" s="10" t="n">
        <v>1509125</v>
      </c>
      <c r="L2800" s="10" t="n">
        <v>5441</v>
      </c>
      <c r="M2800" s="12" t="s">
        <v>36</v>
      </c>
      <c r="N2800" s="12" t="s">
        <v>60</v>
      </c>
      <c r="P2800" s="10" t="n">
        <v>103</v>
      </c>
      <c r="Q2800" s="12" t="s">
        <v>61</v>
      </c>
      <c r="R2800" s="12" t="s">
        <v>62</v>
      </c>
      <c r="S2800" s="10" t="n">
        <v>1130101</v>
      </c>
      <c r="T2800" s="12" t="s">
        <v>63</v>
      </c>
      <c r="U2800" s="13" t="n">
        <v>1800</v>
      </c>
      <c r="W2800" s="13" t="n">
        <v>1800</v>
      </c>
      <c r="X2800" s="12" t="s">
        <v>2501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46241</v>
      </c>
      <c r="C2801" s="11" t="n">
        <v>46246</v>
      </c>
      <c r="D2801" s="10" t="n">
        <v>887</v>
      </c>
      <c r="E2801" s="12" t="s">
        <v>573</v>
      </c>
      <c r="F2801" s="10" t="n">
        <v>24</v>
      </c>
      <c r="G2801" s="12" t="s">
        <v>57</v>
      </c>
      <c r="H2801" s="10" t="n">
        <v>2110405</v>
      </c>
      <c r="I2801" s="12" t="s">
        <v>106</v>
      </c>
      <c r="J2801" s="10" t="n">
        <v>1514434</v>
      </c>
      <c r="L2801" s="10" t="n">
        <v>620151</v>
      </c>
      <c r="M2801" s="12" t="s">
        <v>36</v>
      </c>
      <c r="N2801" s="12" t="s">
        <v>66</v>
      </c>
      <c r="P2801" s="10" t="n">
        <v>101</v>
      </c>
      <c r="Q2801" s="12" t="s">
        <v>107</v>
      </c>
      <c r="R2801" s="12" t="s">
        <v>43</v>
      </c>
      <c r="S2801" s="10" t="n">
        <v>4210315</v>
      </c>
      <c r="T2801" s="12" t="s">
        <v>574</v>
      </c>
      <c r="U2801" s="13" t="n">
        <v>199.8</v>
      </c>
      <c r="W2801" s="13" t="n">
        <v>199.8</v>
      </c>
      <c r="X2801" s="12" t="s">
        <v>851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46245</v>
      </c>
      <c r="C2802" s="11" t="n">
        <v>46246</v>
      </c>
      <c r="D2802" s="10" t="n">
        <v>33</v>
      </c>
      <c r="E2802" s="12" t="s">
        <v>93</v>
      </c>
      <c r="F2802" s="10" t="n">
        <v>34</v>
      </c>
      <c r="G2802" s="12" t="s">
        <v>94</v>
      </c>
      <c r="H2802" s="10" t="n">
        <v>2110101</v>
      </c>
      <c r="I2802" s="12" t="s">
        <v>58</v>
      </c>
      <c r="J2802" s="10" t="n">
        <v>1532676</v>
      </c>
      <c r="L2802" s="10" t="n">
        <v>5466</v>
      </c>
      <c r="M2802" s="12" t="s">
        <v>36</v>
      </c>
      <c r="N2802" s="12" t="s">
        <v>60</v>
      </c>
      <c r="P2802" s="10" t="n">
        <v>104</v>
      </c>
      <c r="Q2802" s="12" t="s">
        <v>38</v>
      </c>
      <c r="R2802" s="12" t="s">
        <v>62</v>
      </c>
      <c r="S2802" s="10" t="n">
        <v>1130101</v>
      </c>
      <c r="T2802" s="12" t="s">
        <v>63</v>
      </c>
      <c r="U2802" s="13" t="n">
        <v>695</v>
      </c>
      <c r="W2802" s="13" t="n">
        <v>695</v>
      </c>
      <c r="X2802" s="12" t="s">
        <v>252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46245</v>
      </c>
      <c r="C2803" s="11" t="n">
        <v>46246</v>
      </c>
      <c r="D2803" s="10" t="n">
        <v>33</v>
      </c>
      <c r="E2803" s="12" t="s">
        <v>93</v>
      </c>
      <c r="F2803" s="10" t="n">
        <v>34</v>
      </c>
      <c r="G2803" s="12" t="s">
        <v>94</v>
      </c>
      <c r="H2803" s="10" t="n">
        <v>2110405</v>
      </c>
      <c r="I2803" s="12" t="s">
        <v>106</v>
      </c>
      <c r="J2803" s="10" t="n">
        <v>1532715</v>
      </c>
      <c r="L2803" s="10" t="n">
        <v>626515</v>
      </c>
      <c r="M2803" s="12" t="s">
        <v>36</v>
      </c>
      <c r="N2803" s="12" t="s">
        <v>66</v>
      </c>
      <c r="P2803" s="10" t="n">
        <v>104</v>
      </c>
      <c r="Q2803" s="12" t="s">
        <v>38</v>
      </c>
      <c r="R2803" s="12" t="s">
        <v>62</v>
      </c>
      <c r="S2803" s="10" t="n">
        <v>1130101</v>
      </c>
      <c r="T2803" s="12" t="s">
        <v>63</v>
      </c>
      <c r="U2803" s="13" t="n">
        <v>160</v>
      </c>
      <c r="W2803" s="13" t="n">
        <v>160</v>
      </c>
      <c r="X2803" s="12" t="s">
        <v>1971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46245</v>
      </c>
      <c r="C2804" s="11" t="n">
        <v>46246</v>
      </c>
      <c r="D2804" s="10" t="n">
        <v>1615</v>
      </c>
      <c r="E2804" s="12" t="s">
        <v>253</v>
      </c>
      <c r="F2804" s="10" t="n">
        <v>34</v>
      </c>
      <c r="G2804" s="12" t="s">
        <v>94</v>
      </c>
      <c r="H2804" s="10" t="n">
        <v>2110101</v>
      </c>
      <c r="I2804" s="12" t="s">
        <v>58</v>
      </c>
      <c r="J2804" s="10" t="n">
        <v>1532725</v>
      </c>
      <c r="L2804" s="10" t="n">
        <v>15076</v>
      </c>
      <c r="M2804" s="12" t="s">
        <v>36</v>
      </c>
      <c r="N2804" s="12" t="s">
        <v>60</v>
      </c>
      <c r="P2804" s="10" t="n">
        <v>104</v>
      </c>
      <c r="Q2804" s="12" t="s">
        <v>38</v>
      </c>
      <c r="R2804" s="12" t="s">
        <v>62</v>
      </c>
      <c r="S2804" s="10" t="n">
        <v>1130101</v>
      </c>
      <c r="T2804" s="12" t="s">
        <v>63</v>
      </c>
      <c r="U2804" s="13" t="n">
        <v>470</v>
      </c>
      <c r="W2804" s="13" t="n">
        <v>470</v>
      </c>
      <c r="X2804" s="12" t="s">
        <v>2502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MACA FUJI KG</v>
      </c>
      <c r="AC2804" s="1" t="n">
        <v>15076</v>
      </c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10003</v>
      </c>
      <c r="E2805" s="12" t="s">
        <v>2503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1534374</v>
      </c>
      <c r="L2805" s="10" t="n">
        <v>626909</v>
      </c>
      <c r="M2805" s="12" t="s">
        <v>36</v>
      </c>
      <c r="N2805" s="12" t="s">
        <v>66</v>
      </c>
      <c r="P2805" s="10" t="n">
        <v>101</v>
      </c>
      <c r="Q2805" s="12" t="s">
        <v>107</v>
      </c>
      <c r="R2805" s="12" t="s">
        <v>39</v>
      </c>
      <c r="S2805" s="10" t="n">
        <v>4210299</v>
      </c>
      <c r="T2805" s="12" t="s">
        <v>2236</v>
      </c>
      <c r="U2805" s="13" t="n">
        <v>99</v>
      </c>
      <c r="W2805" s="13" t="n">
        <v>99</v>
      </c>
      <c r="X2805" s="12" t="s">
        <v>2504</v>
      </c>
      <c r="Z2805" s="1" t="str">
        <f aca="false">IF($T2805="","",IFERROR(INDEX('Resumo Grupos'!$AC$3:$AC$200,MATCH($T2805,'Resumo Grupos'!$AB$3:$AB$200,0)),"n/d"))</f>
        <v>Despesa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17</v>
      </c>
      <c r="E2806" s="12" t="s">
        <v>115</v>
      </c>
      <c r="F2806" s="10" t="n">
        <v>24</v>
      </c>
      <c r="G2806" s="12" t="s">
        <v>57</v>
      </c>
      <c r="H2806" s="10" t="n">
        <v>2110405</v>
      </c>
      <c r="I2806" s="12" t="s">
        <v>106</v>
      </c>
      <c r="J2806" s="10" t="n">
        <v>1323809</v>
      </c>
      <c r="L2806" s="10" t="n">
        <v>548260</v>
      </c>
      <c r="M2806" s="12" t="s">
        <v>59</v>
      </c>
      <c r="N2806" s="12" t="s">
        <v>66</v>
      </c>
      <c r="P2806" s="10" t="n">
        <v>101</v>
      </c>
      <c r="Q2806" s="12" t="s">
        <v>107</v>
      </c>
      <c r="R2806" s="12" t="s">
        <v>112</v>
      </c>
      <c r="S2806" s="10" t="n">
        <v>4220199</v>
      </c>
      <c r="T2806" s="12" t="s">
        <v>113</v>
      </c>
      <c r="U2806" s="13" t="n">
        <v>870.06</v>
      </c>
      <c r="W2806" s="13" t="n">
        <v>870.06</v>
      </c>
      <c r="X2806" s="12" t="s">
        <v>1355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514</v>
      </c>
      <c r="E2807" s="12" t="s">
        <v>731</v>
      </c>
      <c r="F2807" s="10" t="n">
        <v>34</v>
      </c>
      <c r="G2807" s="12" t="s">
        <v>94</v>
      </c>
      <c r="H2807" s="10" t="n">
        <v>2110405</v>
      </c>
      <c r="I2807" s="12" t="s">
        <v>106</v>
      </c>
      <c r="J2807" s="10" t="n">
        <v>1535102</v>
      </c>
      <c r="L2807" s="10" t="n">
        <v>627182</v>
      </c>
      <c r="M2807" s="12" t="s">
        <v>36</v>
      </c>
      <c r="N2807" s="12" t="s">
        <v>66</v>
      </c>
      <c r="P2807" s="10" t="n">
        <v>102</v>
      </c>
      <c r="Q2807" s="12" t="s">
        <v>125</v>
      </c>
      <c r="R2807" s="12" t="s">
        <v>126</v>
      </c>
      <c r="S2807" s="10" t="n">
        <v>4210504</v>
      </c>
      <c r="T2807" s="12" t="s">
        <v>199</v>
      </c>
      <c r="U2807" s="13" t="n">
        <v>422</v>
      </c>
      <c r="W2807" s="13" t="n">
        <v>0</v>
      </c>
      <c r="X2807" s="12" t="s">
        <v>2505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514</v>
      </c>
      <c r="E2808" s="12" t="s">
        <v>731</v>
      </c>
      <c r="F2808" s="10" t="n">
        <v>34</v>
      </c>
      <c r="G2808" s="12" t="s">
        <v>94</v>
      </c>
      <c r="H2808" s="10" t="n">
        <v>2110405</v>
      </c>
      <c r="I2808" s="12" t="s">
        <v>106</v>
      </c>
      <c r="J2808" s="10" t="n">
        <v>1535103</v>
      </c>
      <c r="L2808" s="10" t="n">
        <v>627183</v>
      </c>
      <c r="M2808" s="12" t="s">
        <v>36</v>
      </c>
      <c r="N2808" s="12" t="s">
        <v>66</v>
      </c>
      <c r="P2808" s="10" t="n">
        <v>102</v>
      </c>
      <c r="Q2808" s="12" t="s">
        <v>125</v>
      </c>
      <c r="R2808" s="12" t="s">
        <v>112</v>
      </c>
      <c r="S2808" s="10" t="n">
        <v>4220199</v>
      </c>
      <c r="T2808" s="12" t="s">
        <v>113</v>
      </c>
      <c r="U2808" s="13" t="n">
        <v>400</v>
      </c>
      <c r="W2808" s="13" t="n">
        <v>400</v>
      </c>
      <c r="X2808" s="12" t="s">
        <v>2506</v>
      </c>
      <c r="Z2808" s="1" t="str">
        <f aca="false">IF($T2808="","",IFERROR(INDEX('Resumo Grupos'!$AC$3:$AC$200,MATCH($T2808,'Resumo Grupos'!$AB$3:$AB$200,0)),"n/d"))</f>
        <v>Pagamentos outros não operacionais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515</v>
      </c>
      <c r="E2809" s="12" t="s">
        <v>124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1535203</v>
      </c>
      <c r="L2809" s="10" t="n">
        <v>627190</v>
      </c>
      <c r="M2809" s="12" t="s">
        <v>36</v>
      </c>
      <c r="N2809" s="12" t="s">
        <v>66</v>
      </c>
      <c r="P2809" s="10" t="n">
        <v>102</v>
      </c>
      <c r="Q2809" s="12" t="s">
        <v>125</v>
      </c>
      <c r="R2809" s="12" t="s">
        <v>112</v>
      </c>
      <c r="S2809" s="10" t="n">
        <v>4220199</v>
      </c>
      <c r="T2809" s="12" t="s">
        <v>113</v>
      </c>
      <c r="U2809" s="13" t="n">
        <v>507</v>
      </c>
      <c r="W2809" s="13" t="n">
        <v>507</v>
      </c>
      <c r="X2809" s="12" t="s">
        <v>2507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33</v>
      </c>
      <c r="E2810" s="12" t="s">
        <v>93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1535362</v>
      </c>
      <c r="L2810" s="10" t="n">
        <v>5475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375</v>
      </c>
      <c r="W2810" s="13" t="n">
        <v>375</v>
      </c>
      <c r="X2810" s="12" t="s">
        <v>2508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/>
      <c r="AC2810" s="1"/>
    </row>
    <row r="2811" customFormat="false" ht="54.75" hidden="false" customHeight="true" outlineLevel="0" collapsed="false">
      <c r="A2811" s="10" t="n">
        <v>1</v>
      </c>
      <c r="B2811" s="11" t="n">
        <v>46246</v>
      </c>
      <c r="C2811" s="11" t="n">
        <v>46246</v>
      </c>
      <c r="D2811" s="10" t="n">
        <v>33</v>
      </c>
      <c r="E2811" s="12" t="s">
        <v>93</v>
      </c>
      <c r="F2811" s="10" t="n">
        <v>13</v>
      </c>
      <c r="G2811" s="12" t="s">
        <v>119</v>
      </c>
      <c r="H2811" s="10" t="n">
        <v>2110101</v>
      </c>
      <c r="I2811" s="12" t="s">
        <v>58</v>
      </c>
      <c r="J2811" s="10" t="n">
        <v>1535485</v>
      </c>
      <c r="L2811" s="10" t="n">
        <v>5476</v>
      </c>
      <c r="M2811" s="12" t="s">
        <v>36</v>
      </c>
      <c r="N2811" s="12" t="s">
        <v>60</v>
      </c>
      <c r="P2811" s="10" t="n">
        <v>104</v>
      </c>
      <c r="Q2811" s="12" t="s">
        <v>38</v>
      </c>
      <c r="R2811" s="12" t="s">
        <v>62</v>
      </c>
      <c r="S2811" s="10" t="n">
        <v>1130101</v>
      </c>
      <c r="T2811" s="12" t="s">
        <v>63</v>
      </c>
      <c r="U2811" s="13" t="n">
        <v>300</v>
      </c>
      <c r="W2811" s="13" t="n">
        <v>300</v>
      </c>
      <c r="X2811" s="12" t="s">
        <v>2509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46246</v>
      </c>
      <c r="C2812" s="11" t="n">
        <v>46246</v>
      </c>
      <c r="D2812" s="10" t="n">
        <v>905</v>
      </c>
      <c r="E2812" s="12" t="s">
        <v>1368</v>
      </c>
      <c r="F2812" s="10" t="n">
        <v>34</v>
      </c>
      <c r="G2812" s="12" t="s">
        <v>94</v>
      </c>
      <c r="H2812" s="10" t="n">
        <v>2110405</v>
      </c>
      <c r="I2812" s="12" t="s">
        <v>106</v>
      </c>
      <c r="J2812" s="10" t="n">
        <v>1537351</v>
      </c>
      <c r="L2812" s="10" t="n">
        <v>628347</v>
      </c>
      <c r="M2812" s="12" t="s">
        <v>36</v>
      </c>
      <c r="N2812" s="12" t="s">
        <v>66</v>
      </c>
      <c r="P2812" s="10" t="n">
        <v>101</v>
      </c>
      <c r="Q2812" s="12" t="s">
        <v>107</v>
      </c>
      <c r="R2812" s="12" t="s">
        <v>39</v>
      </c>
      <c r="S2812" s="10" t="n">
        <v>4210227</v>
      </c>
      <c r="T2812" s="12" t="s">
        <v>40</v>
      </c>
      <c r="U2812" s="13" t="n">
        <v>200</v>
      </c>
      <c r="W2812" s="13" t="n">
        <v>200</v>
      </c>
      <c r="X2812" s="12" t="s">
        <v>2510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46246</v>
      </c>
      <c r="D2813" s="10" t="n">
        <v>10096</v>
      </c>
      <c r="E2813" s="12" t="s">
        <v>1716</v>
      </c>
      <c r="F2813" s="10" t="n">
        <v>13</v>
      </c>
      <c r="G2813" s="12" t="s">
        <v>119</v>
      </c>
      <c r="H2813" s="10" t="n">
        <v>2110101</v>
      </c>
      <c r="I2813" s="12" t="s">
        <v>58</v>
      </c>
      <c r="J2813" s="10" t="n">
        <v>1545850</v>
      </c>
      <c r="L2813" s="10" t="n">
        <v>152</v>
      </c>
      <c r="M2813" s="12" t="s">
        <v>36</v>
      </c>
      <c r="N2813" s="12" t="s">
        <v>60</v>
      </c>
      <c r="P2813" s="10" t="n">
        <v>104</v>
      </c>
      <c r="Q2813" s="12" t="s">
        <v>38</v>
      </c>
      <c r="R2813" s="12" t="s">
        <v>62</v>
      </c>
      <c r="S2813" s="10" t="n">
        <v>1130101</v>
      </c>
      <c r="T2813" s="12" t="s">
        <v>63</v>
      </c>
      <c r="U2813" s="13" t="n">
        <v>280</v>
      </c>
      <c r="W2813" s="13" t="n">
        <v>0</v>
      </c>
      <c r="X2813" s="12" t="s">
        <v>2511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BOLO MIYAZAKI GRANDE</v>
      </c>
      <c r="AC2813" s="1" t="n">
        <v>152</v>
      </c>
    </row>
    <row r="2814" customFormat="false" ht="45.75" hidden="false" customHeight="true" outlineLevel="0" collapsed="false">
      <c r="A2814" s="10" t="n">
        <v>1</v>
      </c>
      <c r="B2814" s="11" t="n">
        <v>46247</v>
      </c>
      <c r="C2814" s="11" t="n">
        <v>46247</v>
      </c>
      <c r="D2814" s="10" t="n">
        <v>0</v>
      </c>
      <c r="E2814" s="12" t="s">
        <v>33</v>
      </c>
      <c r="F2814" s="10" t="n">
        <v>17</v>
      </c>
      <c r="G2814" s="12" t="s">
        <v>34</v>
      </c>
      <c r="H2814" s="10" t="n">
        <v>1110101</v>
      </c>
      <c r="I2814" s="12" t="s">
        <v>35</v>
      </c>
      <c r="J2814" s="10" t="n">
        <v>1573048</v>
      </c>
      <c r="L2814" s="10" t="n">
        <v>1573048</v>
      </c>
      <c r="M2814" s="12" t="s">
        <v>36</v>
      </c>
      <c r="N2814" s="12" t="s">
        <v>37</v>
      </c>
      <c r="P2814" s="10" t="n">
        <v>104</v>
      </c>
      <c r="Q2814" s="12" t="s">
        <v>38</v>
      </c>
      <c r="R2814" s="12" t="s">
        <v>39</v>
      </c>
      <c r="S2814" s="10" t="n">
        <v>4210227</v>
      </c>
      <c r="T2814" s="12" t="s">
        <v>40</v>
      </c>
      <c r="U2814" s="13" t="n">
        <v>40</v>
      </c>
      <c r="W2814" s="13" t="n">
        <v>40</v>
      </c>
      <c r="X2814" s="12" t="s">
        <v>2512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45.75" hidden="false" customHeight="true" outlineLevel="0" collapsed="false">
      <c r="A2815" s="10" t="n">
        <v>1</v>
      </c>
      <c r="B2815" s="11" t="n">
        <v>46105</v>
      </c>
      <c r="C2815" s="11" t="n">
        <v>46247</v>
      </c>
      <c r="D2815" s="10" t="n">
        <v>10056</v>
      </c>
      <c r="E2815" s="12" t="s">
        <v>638</v>
      </c>
      <c r="F2815" s="10" t="n">
        <v>42</v>
      </c>
      <c r="G2815" s="12" t="s">
        <v>639</v>
      </c>
      <c r="H2815" s="10" t="n">
        <v>2110405</v>
      </c>
      <c r="I2815" s="12" t="s">
        <v>106</v>
      </c>
      <c r="J2815" s="10" t="n">
        <v>848843</v>
      </c>
      <c r="L2815" s="10" t="n">
        <v>363960</v>
      </c>
      <c r="M2815" s="12" t="s">
        <v>272</v>
      </c>
      <c r="N2815" s="12" t="s">
        <v>66</v>
      </c>
      <c r="P2815" s="10" t="n">
        <v>101</v>
      </c>
      <c r="Q2815" s="12" t="s">
        <v>107</v>
      </c>
      <c r="R2815" s="12" t="s">
        <v>112</v>
      </c>
      <c r="S2815" s="10" t="n">
        <v>4220199</v>
      </c>
      <c r="T2815" s="12" t="s">
        <v>113</v>
      </c>
      <c r="U2815" s="13" t="n">
        <v>333.33</v>
      </c>
      <c r="W2815" s="13" t="n">
        <v>0</v>
      </c>
      <c r="X2815" s="12" t="s">
        <v>640</v>
      </c>
      <c r="Z2815" s="1" t="str">
        <f aca="false">IF($T2815="","",IFERROR(INDEX('Resumo Grupos'!$AC$3:$AC$200,MATCH($T2815,'Resumo Grupos'!$AB$3:$AB$200,0)),"n/d"))</f>
        <v>Pagamentos outros não operacionais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0" t="n">
        <v>1</v>
      </c>
      <c r="B2816" s="11" t="n">
        <v>46219</v>
      </c>
      <c r="C2816" s="11" t="n">
        <v>46247</v>
      </c>
      <c r="D2816" s="10" t="n">
        <v>1601</v>
      </c>
      <c r="E2816" s="12" t="s">
        <v>227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1407452</v>
      </c>
      <c r="L2816" s="10" t="n">
        <v>854275</v>
      </c>
      <c r="M2816" s="12" t="s">
        <v>153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748.69</v>
      </c>
      <c r="W2816" s="13" t="n">
        <v>748.69</v>
      </c>
      <c r="X2816" s="12" t="s">
        <v>2513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46220</v>
      </c>
      <c r="C2817" s="11" t="n">
        <v>46247</v>
      </c>
      <c r="D2817" s="10" t="n">
        <v>10012</v>
      </c>
      <c r="E2817" s="12" t="s">
        <v>236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1411310</v>
      </c>
      <c r="L2817" s="10" t="n">
        <v>1964147</v>
      </c>
      <c r="M2817" s="12" t="s">
        <v>36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1129.22</v>
      </c>
      <c r="W2817" s="13" t="n">
        <v>1129.22</v>
      </c>
      <c r="X2817" s="12" t="s">
        <v>2514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ESM IMP S BRILHO</v>
      </c>
      <c r="AC2817" s="1" t="n">
        <v>1964147</v>
      </c>
    </row>
    <row r="2818" customFormat="false" ht="54.75" hidden="false" customHeight="true" outlineLevel="0" collapsed="false">
      <c r="A2818" s="10" t="n">
        <v>1</v>
      </c>
      <c r="B2818" s="11" t="n">
        <v>46221</v>
      </c>
      <c r="C2818" s="11" t="n">
        <v>46247</v>
      </c>
      <c r="D2818" s="10" t="n">
        <v>1675</v>
      </c>
      <c r="E2818" s="12" t="s">
        <v>103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1415719</v>
      </c>
      <c r="L2818" s="10" t="n">
        <v>502189</v>
      </c>
      <c r="M2818" s="12" t="s">
        <v>59</v>
      </c>
      <c r="N2818" s="12" t="s">
        <v>66</v>
      </c>
      <c r="P2818" s="10" t="n">
        <v>103</v>
      </c>
      <c r="Q2818" s="12" t="s">
        <v>61</v>
      </c>
      <c r="R2818" s="12" t="s">
        <v>62</v>
      </c>
      <c r="S2818" s="10" t="n">
        <v>1130101</v>
      </c>
      <c r="T2818" s="12" t="s">
        <v>63</v>
      </c>
      <c r="U2818" s="13" t="n">
        <v>1181.96</v>
      </c>
      <c r="W2818" s="13" t="n">
        <v>1181.96</v>
      </c>
      <c r="X2818" s="12" t="s">
        <v>2515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DS LEITE D ROSAS 60M</v>
      </c>
      <c r="AC2818" s="1" t="n">
        <v>502189</v>
      </c>
    </row>
    <row r="2819" customFormat="false" ht="45.75" hidden="false" customHeight="true" outlineLevel="0" collapsed="false">
      <c r="A2819" s="10" t="n">
        <v>1</v>
      </c>
      <c r="B2819" s="11" t="n">
        <v>46225</v>
      </c>
      <c r="C2819" s="11" t="n">
        <v>46247</v>
      </c>
      <c r="D2819" s="10" t="n">
        <v>794</v>
      </c>
      <c r="E2819" s="12" t="s">
        <v>365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1435872</v>
      </c>
      <c r="L2819" s="10" t="n">
        <v>8403</v>
      </c>
      <c r="M2819" s="12" t="s">
        <v>59</v>
      </c>
      <c r="N2819" s="12" t="s">
        <v>66</v>
      </c>
      <c r="P2819" s="10" t="n">
        <v>103</v>
      </c>
      <c r="Q2819" s="12" t="s">
        <v>61</v>
      </c>
      <c r="R2819" s="12" t="s">
        <v>62</v>
      </c>
      <c r="S2819" s="10" t="n">
        <v>1130101</v>
      </c>
      <c r="T2819" s="12" t="s">
        <v>63</v>
      </c>
      <c r="U2819" s="13" t="n">
        <v>2621.74</v>
      </c>
      <c r="W2819" s="13" t="n">
        <v>2621.74</v>
      </c>
      <c r="X2819" s="12" t="s">
        <v>2516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54.75" hidden="false" customHeight="true" outlineLevel="0" collapsed="false">
      <c r="A2820" s="10" t="n">
        <v>1</v>
      </c>
      <c r="B2820" s="11" t="n">
        <v>46225</v>
      </c>
      <c r="C2820" s="11" t="n">
        <v>46247</v>
      </c>
      <c r="D2820" s="10" t="n">
        <v>1740</v>
      </c>
      <c r="E2820" s="12" t="s">
        <v>296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1435938</v>
      </c>
      <c r="L2820" s="10" t="n">
        <v>1248470</v>
      </c>
      <c r="M2820" s="12" t="s">
        <v>59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662.72</v>
      </c>
      <c r="W2820" s="13" t="n">
        <v>662.72</v>
      </c>
      <c r="X2820" s="12" t="s">
        <v>2517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IOG BI-CAMADA MGO CO</v>
      </c>
      <c r="AC2820" s="1" t="n">
        <v>1248470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1668</v>
      </c>
      <c r="E2821" s="12" t="s">
        <v>81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1439478</v>
      </c>
      <c r="L2821" s="10" t="n">
        <v>739551</v>
      </c>
      <c r="M2821" s="12" t="s">
        <v>36</v>
      </c>
      <c r="N2821" s="12" t="s">
        <v>66</v>
      </c>
      <c r="P2821" s="10" t="n">
        <v>103</v>
      </c>
      <c r="Q2821" s="12" t="s">
        <v>61</v>
      </c>
      <c r="R2821" s="12" t="s">
        <v>39</v>
      </c>
      <c r="S2821" s="10" t="n">
        <v>4210299</v>
      </c>
      <c r="T2821" s="12" t="s">
        <v>2236</v>
      </c>
      <c r="U2821" s="13" t="n">
        <v>544.02</v>
      </c>
      <c r="W2821" s="13" t="n">
        <v>544.02</v>
      </c>
      <c r="X2821" s="12" t="s">
        <v>2518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LUVA DE VINIL TAM G</v>
      </c>
      <c r="AC2821" s="1" t="n">
        <v>739551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1616</v>
      </c>
      <c r="E2822" s="12" t="s">
        <v>590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1440106</v>
      </c>
      <c r="L2822" s="10" t="n">
        <v>592593</v>
      </c>
      <c r="M2822" s="12" t="s">
        <v>59</v>
      </c>
      <c r="N2822" s="12" t="s">
        <v>66</v>
      </c>
      <c r="P2822" s="10" t="n">
        <v>104</v>
      </c>
      <c r="Q2822" s="12" t="s">
        <v>38</v>
      </c>
      <c r="R2822" s="12" t="s">
        <v>62</v>
      </c>
      <c r="S2822" s="10" t="n">
        <v>1130101</v>
      </c>
      <c r="T2822" s="12" t="s">
        <v>63</v>
      </c>
      <c r="U2822" s="13" t="n">
        <v>605.93</v>
      </c>
      <c r="W2822" s="13" t="n">
        <v>605.93</v>
      </c>
      <c r="X2822" s="12" t="s">
        <v>2519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PINHO BRIL SILVESTRE</v>
      </c>
      <c r="AC2822" s="1" t="n">
        <v>651360</v>
      </c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10021</v>
      </c>
      <c r="E2823" s="12" t="s">
        <v>2520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1440166</v>
      </c>
      <c r="L2823" s="10" t="n">
        <v>134703</v>
      </c>
      <c r="M2823" s="12" t="s">
        <v>36</v>
      </c>
      <c r="N2823" s="12" t="s">
        <v>66</v>
      </c>
      <c r="P2823" s="10" t="n">
        <v>103</v>
      </c>
      <c r="Q2823" s="12" t="s">
        <v>61</v>
      </c>
      <c r="R2823" s="12" t="s">
        <v>62</v>
      </c>
      <c r="S2823" s="10" t="n">
        <v>1130101</v>
      </c>
      <c r="T2823" s="12" t="s">
        <v>63</v>
      </c>
      <c r="U2823" s="13" t="n">
        <v>774.49</v>
      </c>
      <c r="W2823" s="13" t="n">
        <v>774.49</v>
      </c>
      <c r="X2823" s="12" t="s">
        <v>2521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RACAO MATISSE CAST.</v>
      </c>
      <c r="AC2823" s="1" t="n">
        <v>134703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1616</v>
      </c>
      <c r="E2824" s="12" t="s">
        <v>590</v>
      </c>
      <c r="F2824" s="10" t="n">
        <v>24</v>
      </c>
      <c r="G2824" s="12" t="s">
        <v>57</v>
      </c>
      <c r="H2824" s="10" t="n">
        <v>2110405</v>
      </c>
      <c r="I2824" s="12" t="s">
        <v>106</v>
      </c>
      <c r="J2824" s="10" t="n">
        <v>1440186</v>
      </c>
      <c r="L2824" s="10" t="n">
        <v>592618</v>
      </c>
      <c r="M2824" s="12" t="s">
        <v>59</v>
      </c>
      <c r="N2824" s="12" t="s">
        <v>66</v>
      </c>
      <c r="P2824" s="10" t="n">
        <v>104</v>
      </c>
      <c r="Q2824" s="12" t="s">
        <v>38</v>
      </c>
      <c r="R2824" s="12" t="s">
        <v>62</v>
      </c>
      <c r="S2824" s="10" t="n">
        <v>1130101</v>
      </c>
      <c r="T2824" s="12" t="s">
        <v>63</v>
      </c>
      <c r="U2824" s="13" t="n">
        <v>434.06</v>
      </c>
      <c r="W2824" s="13" t="n">
        <v>434.06</v>
      </c>
      <c r="X2824" s="12" t="s">
        <v>2309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AZEITE GALLO TU 200ML LT</v>
      </c>
      <c r="AC2824" s="1" t="n">
        <v>651362</v>
      </c>
    </row>
    <row r="2825" customFormat="false" ht="45.75" hidden="false" customHeight="true" outlineLevel="0" collapsed="false">
      <c r="A2825" s="10" t="n">
        <v>1</v>
      </c>
      <c r="B2825" s="11" t="n">
        <v>46226</v>
      </c>
      <c r="C2825" s="11" t="n">
        <v>46247</v>
      </c>
      <c r="D2825" s="10" t="n">
        <v>1608</v>
      </c>
      <c r="E2825" s="12" t="s">
        <v>75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1440285</v>
      </c>
      <c r="L2825" s="10" t="n">
        <v>1697798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39</v>
      </c>
      <c r="S2825" s="10" t="n">
        <v>4210228</v>
      </c>
      <c r="T2825" s="12" t="s">
        <v>506</v>
      </c>
      <c r="U2825" s="13" t="n">
        <v>1571.92</v>
      </c>
      <c r="W2825" s="13" t="n">
        <v>1571.92</v>
      </c>
      <c r="X2825" s="12" t="s">
        <v>2522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46226</v>
      </c>
      <c r="C2826" s="11" t="n">
        <v>46247</v>
      </c>
      <c r="D2826" s="10" t="n">
        <v>1626</v>
      </c>
      <c r="E2826" s="12" t="s">
        <v>65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1440328</v>
      </c>
      <c r="L2826" s="10" t="n">
        <v>592650</v>
      </c>
      <c r="M2826" s="12" t="s">
        <v>59</v>
      </c>
      <c r="N2826" s="12" t="s">
        <v>66</v>
      </c>
      <c r="P2826" s="10" t="n">
        <v>104</v>
      </c>
      <c r="Q2826" s="12" t="s">
        <v>38</v>
      </c>
      <c r="R2826" s="12" t="s">
        <v>62</v>
      </c>
      <c r="S2826" s="10" t="n">
        <v>1130101</v>
      </c>
      <c r="T2826" s="12" t="s">
        <v>63</v>
      </c>
      <c r="U2826" s="13" t="n">
        <v>907.88</v>
      </c>
      <c r="W2826" s="13" t="n">
        <v>907.88</v>
      </c>
      <c r="X2826" s="12" t="s">
        <v>2310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TEKITOS TRAD 300G</v>
      </c>
      <c r="AC2826" s="1" t="n">
        <v>314382</v>
      </c>
    </row>
    <row r="2827" customFormat="false" ht="45.75" hidden="false" customHeight="true" outlineLevel="0" collapsed="false">
      <c r="A2827" s="10" t="n">
        <v>1</v>
      </c>
      <c r="B2827" s="11" t="n">
        <v>46226</v>
      </c>
      <c r="C2827" s="11" t="n">
        <v>46247</v>
      </c>
      <c r="D2827" s="10" t="n">
        <v>10099</v>
      </c>
      <c r="E2827" s="12" t="s">
        <v>2523</v>
      </c>
      <c r="F2827" s="10" t="n">
        <v>42</v>
      </c>
      <c r="G2827" s="12" t="s">
        <v>639</v>
      </c>
      <c r="H2827" s="10" t="n">
        <v>2110405</v>
      </c>
      <c r="I2827" s="12" t="s">
        <v>106</v>
      </c>
      <c r="J2827" s="10" t="n">
        <v>1441040</v>
      </c>
      <c r="L2827" s="10" t="n">
        <v>19144</v>
      </c>
      <c r="M2827" s="12" t="s">
        <v>36</v>
      </c>
      <c r="N2827" s="12" t="s">
        <v>66</v>
      </c>
      <c r="P2827" s="10" t="n">
        <v>101</v>
      </c>
      <c r="Q2827" s="12" t="s">
        <v>107</v>
      </c>
      <c r="R2827" s="12" t="s">
        <v>62</v>
      </c>
      <c r="S2827" s="10" t="n">
        <v>1130101</v>
      </c>
      <c r="T2827" s="12" t="s">
        <v>63</v>
      </c>
      <c r="U2827" s="13" t="n">
        <v>518.41</v>
      </c>
      <c r="W2827" s="13" t="n">
        <v>518.41</v>
      </c>
      <c r="X2827" s="12" t="s">
        <v>2524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FN FRESH M SENSI AD MP CORD 10,1KG</v>
      </c>
      <c r="AC2827" s="1" t="n">
        <v>19144</v>
      </c>
    </row>
    <row r="2828" customFormat="false" ht="45.75" hidden="false" customHeight="true" outlineLevel="0" collapsed="false">
      <c r="A2828" s="10" t="n">
        <v>1</v>
      </c>
      <c r="B2828" s="11" t="n">
        <v>46227</v>
      </c>
      <c r="C2828" s="11" t="n">
        <v>46247</v>
      </c>
      <c r="D2828" s="10" t="n">
        <v>1740</v>
      </c>
      <c r="E2828" s="12" t="s">
        <v>296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1443664</v>
      </c>
      <c r="L2828" s="10" t="n">
        <v>1250798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762.96</v>
      </c>
      <c r="W2828" s="13" t="n">
        <v>762.96</v>
      </c>
      <c r="X2828" s="12" t="s">
        <v>2525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IOG BI-CAMADA MGO CO</v>
      </c>
      <c r="AC2828" s="1" t="n">
        <v>1250798</v>
      </c>
    </row>
    <row r="2829" customFormat="false" ht="45.75" hidden="false" customHeight="true" outlineLevel="0" collapsed="false">
      <c r="A2829" s="10" t="n">
        <v>1</v>
      </c>
      <c r="B2829" s="11" t="n">
        <v>46228</v>
      </c>
      <c r="C2829" s="11" t="n">
        <v>46247</v>
      </c>
      <c r="D2829" s="10" t="n">
        <v>10009</v>
      </c>
      <c r="E2829" s="12" t="s">
        <v>233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1449995</v>
      </c>
      <c r="L2829" s="10" t="n">
        <v>1431708</v>
      </c>
      <c r="M2829" s="12" t="s">
        <v>153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1721.47</v>
      </c>
      <c r="W2829" s="13" t="n">
        <v>1721.47</v>
      </c>
      <c r="X2829" s="12" t="s">
        <v>2526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SOPAO MAGGI CARN 200</v>
      </c>
      <c r="AC2829" s="1" t="n">
        <v>1431708</v>
      </c>
    </row>
    <row r="2830" customFormat="false" ht="45.75" hidden="false" customHeight="true" outlineLevel="0" collapsed="false">
      <c r="A2830" s="10" t="n">
        <v>1</v>
      </c>
      <c r="B2830" s="11" t="n">
        <v>46228</v>
      </c>
      <c r="C2830" s="11" t="n">
        <v>46247</v>
      </c>
      <c r="D2830" s="10" t="n">
        <v>10009</v>
      </c>
      <c r="E2830" s="12" t="s">
        <v>233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1450017</v>
      </c>
      <c r="L2830" s="10" t="n">
        <v>1431398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637.5</v>
      </c>
      <c r="W2830" s="13" t="n">
        <v>637.5</v>
      </c>
      <c r="X2830" s="12" t="s">
        <v>2527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LEIT MOCA LATA 395G</v>
      </c>
      <c r="AC2830" s="1" t="n">
        <v>1431398</v>
      </c>
    </row>
    <row r="2831" customFormat="false" ht="36.75" hidden="false" customHeight="true" outlineLevel="0" collapsed="false">
      <c r="A2831" s="10" t="n">
        <v>1</v>
      </c>
      <c r="B2831" s="11" t="n">
        <v>46228</v>
      </c>
      <c r="C2831" s="11" t="n">
        <v>46247</v>
      </c>
      <c r="D2831" s="10" t="n">
        <v>1637</v>
      </c>
      <c r="E2831" s="12" t="s">
        <v>68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1450076</v>
      </c>
      <c r="L2831" s="10" t="n">
        <v>1910465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1009.05</v>
      </c>
      <c r="W2831" s="13" t="n">
        <v>1009.05</v>
      </c>
      <c r="X2831" s="12" t="s">
        <v>2528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MOCOQUINHA 200ML</v>
      </c>
      <c r="AC2831" s="1" t="n">
        <v>1910465</v>
      </c>
    </row>
    <row r="2832" customFormat="false" ht="45.75" hidden="false" customHeight="true" outlineLevel="0" collapsed="false">
      <c r="A2832" s="10" t="n">
        <v>1</v>
      </c>
      <c r="B2832" s="11" t="n">
        <v>46231</v>
      </c>
      <c r="C2832" s="11" t="n">
        <v>46247</v>
      </c>
      <c r="D2832" s="10" t="n">
        <v>1611</v>
      </c>
      <c r="E2832" s="12" t="s">
        <v>238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1462932</v>
      </c>
      <c r="L2832" s="10" t="n">
        <v>1784397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955.52</v>
      </c>
      <c r="W2832" s="13" t="n">
        <v>955.52</v>
      </c>
      <c r="X2832" s="12" t="s">
        <v>2529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/>
      <c r="AC2832" s="1"/>
    </row>
    <row r="2833" customFormat="false" ht="63.75" hidden="false" customHeight="true" outlineLevel="0" collapsed="false">
      <c r="A2833" s="10" t="n">
        <v>1</v>
      </c>
      <c r="B2833" s="11" t="n">
        <v>46232</v>
      </c>
      <c r="C2833" s="11" t="n">
        <v>46247</v>
      </c>
      <c r="D2833" s="10" t="n">
        <v>1664</v>
      </c>
      <c r="E2833" s="12" t="s">
        <v>1160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1469025</v>
      </c>
      <c r="L2833" s="10" t="n">
        <v>79231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3261.6</v>
      </c>
      <c r="W2833" s="13" t="n">
        <v>3261.6</v>
      </c>
      <c r="X2833" s="12" t="s">
        <v>2530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ENERGETICO BALLY TRAD 2L</v>
      </c>
      <c r="AC2833" s="1" t="n">
        <v>79231</v>
      </c>
    </row>
    <row r="2834" customFormat="false" ht="12.75" hidden="false" customHeight="true" outlineLevel="0" collapsed="false">
      <c r="A2834" s="14" t="n">
        <v>1</v>
      </c>
      <c r="B2834" s="15" t="n">
        <v>46233</v>
      </c>
      <c r="C2834" s="15" t="n">
        <v>46247</v>
      </c>
      <c r="D2834" s="14" t="n">
        <v>1705</v>
      </c>
      <c r="E2834" s="1" t="s">
        <v>173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1472670</v>
      </c>
      <c r="L2834" s="14" t="n">
        <v>1224519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291.66</v>
      </c>
      <c r="W2834" s="16" t="n">
        <v>291.66</v>
      </c>
      <c r="X2834" s="1" t="s">
        <v>2531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CERV HEINEKEN L/N 330ML</v>
      </c>
      <c r="AC2834" s="1" t="n">
        <v>1224519</v>
      </c>
    </row>
    <row r="2835" customFormat="false" ht="12.75" hidden="false" customHeight="true" outlineLevel="0" collapsed="false">
      <c r="A2835" s="14" t="n">
        <v>1</v>
      </c>
      <c r="B2835" s="15" t="n">
        <v>46233</v>
      </c>
      <c r="C2835" s="15" t="n">
        <v>46247</v>
      </c>
      <c r="D2835" s="14" t="n">
        <v>1705</v>
      </c>
      <c r="E2835" s="1" t="s">
        <v>173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1472741</v>
      </c>
      <c r="L2835" s="14" t="n">
        <v>1225932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2841.78</v>
      </c>
      <c r="W2835" s="16" t="n">
        <v>2841.78</v>
      </c>
      <c r="X2835" s="1" t="s">
        <v>2532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KAPO UVA 200ML</v>
      </c>
      <c r="AC2835" s="1" t="n">
        <v>1225932</v>
      </c>
    </row>
    <row r="2836" customFormat="false" ht="12.75" hidden="false" customHeight="true" outlineLevel="0" collapsed="false">
      <c r="A2836" s="14" t="n">
        <v>1</v>
      </c>
      <c r="B2836" s="15" t="n">
        <v>46233</v>
      </c>
      <c r="C2836" s="15" t="n">
        <v>46247</v>
      </c>
      <c r="D2836" s="14" t="n">
        <v>1705</v>
      </c>
      <c r="E2836" s="1" t="s">
        <v>173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1472992</v>
      </c>
      <c r="L2836" s="14" t="n">
        <v>1959703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7097.53</v>
      </c>
      <c r="W2836" s="16" t="n">
        <v>7097.53</v>
      </c>
      <c r="X2836" s="1" t="s">
        <v>2533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REFR COCA COLA 200ML</v>
      </c>
      <c r="AC2836" s="1" t="n">
        <v>1959703</v>
      </c>
    </row>
    <row r="2837" customFormat="false" ht="12.75" hidden="false" customHeight="true" outlineLevel="0" collapsed="false">
      <c r="A2837" s="14" t="n">
        <v>1</v>
      </c>
      <c r="B2837" s="15" t="n">
        <v>46238</v>
      </c>
      <c r="C2837" s="15" t="n">
        <v>46247</v>
      </c>
      <c r="D2837" s="14" t="n">
        <v>1723</v>
      </c>
      <c r="E2837" s="1" t="s">
        <v>302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1500543</v>
      </c>
      <c r="L2837" s="14" t="n">
        <v>174223</v>
      </c>
      <c r="M2837" s="1" t="s">
        <v>36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5869.6</v>
      </c>
      <c r="W2837" s="16" t="n">
        <v>5869.6</v>
      </c>
      <c r="X2837" s="1" t="s">
        <v>2534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/>
      <c r="AC2837" s="1"/>
    </row>
    <row r="2838" customFormat="false" ht="12.75" hidden="false" customHeight="true" outlineLevel="0" collapsed="false">
      <c r="A2838" s="14" t="n">
        <v>1</v>
      </c>
      <c r="B2838" s="15" t="n">
        <v>46240</v>
      </c>
      <c r="C2838" s="15" t="n">
        <v>46247</v>
      </c>
      <c r="D2838" s="14" t="n">
        <v>754</v>
      </c>
      <c r="E2838" s="1" t="s">
        <v>182</v>
      </c>
      <c r="F2838" s="14" t="n">
        <v>24</v>
      </c>
      <c r="G2838" s="1" t="s">
        <v>57</v>
      </c>
      <c r="H2838" s="14" t="n">
        <v>2110405</v>
      </c>
      <c r="I2838" s="1" t="s">
        <v>106</v>
      </c>
      <c r="J2838" s="14" t="n">
        <v>1509268</v>
      </c>
      <c r="L2838" s="14" t="n">
        <v>32272</v>
      </c>
      <c r="M2838" s="1" t="s">
        <v>36</v>
      </c>
      <c r="N2838" s="1" t="s">
        <v>66</v>
      </c>
      <c r="P2838" s="14" t="n">
        <v>103</v>
      </c>
      <c r="Q2838" s="1" t="s">
        <v>61</v>
      </c>
      <c r="R2838" s="1" t="s">
        <v>62</v>
      </c>
      <c r="S2838" s="14" t="n">
        <v>1130101</v>
      </c>
      <c r="T2838" s="1" t="s">
        <v>63</v>
      </c>
      <c r="U2838" s="16" t="n">
        <v>1968.7</v>
      </c>
      <c r="W2838" s="16" t="n">
        <v>1968.7</v>
      </c>
      <c r="X2838" s="1" t="s">
        <v>2535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PATINHO BOVINO KG</v>
      </c>
      <c r="AC2838" s="1" t="n">
        <v>32272</v>
      </c>
    </row>
    <row r="2839" customFormat="false" ht="12.75" hidden="false" customHeight="true" outlineLevel="0" collapsed="false">
      <c r="A2839" s="14" t="n">
        <v>1</v>
      </c>
      <c r="B2839" s="15" t="n">
        <v>46240</v>
      </c>
      <c r="C2839" s="15" t="n">
        <v>46247</v>
      </c>
      <c r="D2839" s="14" t="n">
        <v>1625</v>
      </c>
      <c r="E2839" s="1" t="s">
        <v>243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1509472</v>
      </c>
      <c r="L2839" s="14" t="n">
        <v>14959</v>
      </c>
      <c r="M2839" s="1" t="s">
        <v>36</v>
      </c>
      <c r="N2839" s="1" t="s">
        <v>66</v>
      </c>
      <c r="P2839" s="14" t="n">
        <v>103</v>
      </c>
      <c r="Q2839" s="1" t="s">
        <v>61</v>
      </c>
      <c r="R2839" s="1" t="s">
        <v>62</v>
      </c>
      <c r="S2839" s="14" t="n">
        <v>1130101</v>
      </c>
      <c r="T2839" s="1" t="s">
        <v>63</v>
      </c>
      <c r="U2839" s="16" t="n">
        <v>3860.7</v>
      </c>
      <c r="W2839" s="16" t="n">
        <v>3860.7</v>
      </c>
      <c r="X2839" s="1" t="s">
        <v>2536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  <c r="AB2839" s="1" t="str">
        <f aca="false">IFERROR(INDEX('Mov Entradas (Rel 10497)'!$L:$L,MATCH(AC2839,'Mov Entradas (Rel 10497)'!$I:$I,0)),"nao encontrado")</f>
        <v>TRASEIRO DE BOI L1</v>
      </c>
      <c r="AC2839" s="1" t="n">
        <v>14959</v>
      </c>
    </row>
    <row r="2840" customFormat="false" ht="12.75" hidden="false" customHeight="true" outlineLevel="0" collapsed="false">
      <c r="A2840" s="14" t="n">
        <v>1</v>
      </c>
      <c r="B2840" s="15" t="n">
        <v>46240</v>
      </c>
      <c r="C2840" s="15" t="n">
        <v>46247</v>
      </c>
      <c r="D2840" s="14" t="n">
        <v>1614</v>
      </c>
      <c r="E2840" s="1" t="s">
        <v>89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1509557</v>
      </c>
      <c r="L2840" s="14" t="n">
        <v>11530</v>
      </c>
      <c r="M2840" s="1" t="s">
        <v>59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695.21</v>
      </c>
      <c r="W2840" s="16" t="n">
        <v>695.21</v>
      </c>
      <c r="X2840" s="1" t="s">
        <v>2537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SORVETE KARU BRIGADE</v>
      </c>
      <c r="AC2840" s="1" t="n">
        <v>11530</v>
      </c>
    </row>
    <row r="2841" customFormat="false" ht="12.75" hidden="false" customHeight="true" outlineLevel="0" collapsed="false">
      <c r="A2841" s="14" t="n">
        <v>1</v>
      </c>
      <c r="B2841" s="15" t="n">
        <v>46105</v>
      </c>
      <c r="C2841" s="15" t="n">
        <v>46247</v>
      </c>
      <c r="D2841" s="14" t="n">
        <v>10056</v>
      </c>
      <c r="E2841" s="1" t="s">
        <v>638</v>
      </c>
      <c r="F2841" s="14" t="n">
        <v>42</v>
      </c>
      <c r="G2841" s="1" t="s">
        <v>639</v>
      </c>
      <c r="H2841" s="14" t="n">
        <v>2110405</v>
      </c>
      <c r="I2841" s="1" t="s">
        <v>106</v>
      </c>
      <c r="J2841" s="14" t="n">
        <v>1514486</v>
      </c>
      <c r="L2841" s="14" t="n">
        <v>620165</v>
      </c>
      <c r="M2841" s="1" t="s">
        <v>36</v>
      </c>
      <c r="N2841" s="1" t="s">
        <v>66</v>
      </c>
      <c r="P2841" s="14" t="n">
        <v>101</v>
      </c>
      <c r="Q2841" s="1" t="s">
        <v>107</v>
      </c>
      <c r="R2841" s="1" t="s">
        <v>112</v>
      </c>
      <c r="S2841" s="14" t="n">
        <v>4220199</v>
      </c>
      <c r="T2841" s="1" t="s">
        <v>113</v>
      </c>
      <c r="U2841" s="16" t="n">
        <v>233.35</v>
      </c>
      <c r="W2841" s="16" t="n">
        <v>233.35</v>
      </c>
      <c r="X2841" s="1" t="s">
        <v>2538</v>
      </c>
      <c r="Z2841" s="1" t="str">
        <f aca="false">IF($T2841="","",IFERROR(INDEX('Resumo Grupos'!$AC$3:$AC$200,MATCH($T2841,'Resumo Grupos'!$AB$3:$AB$200,0)),"n/d"))</f>
        <v>Pagamentos outros não operacionais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46241</v>
      </c>
      <c r="C2842" s="15" t="n">
        <v>46247</v>
      </c>
      <c r="D2842" s="14" t="n">
        <v>1789</v>
      </c>
      <c r="E2842" s="1" t="s">
        <v>618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1514497</v>
      </c>
      <c r="L2842" s="14" t="n">
        <v>119441429</v>
      </c>
      <c r="M2842" s="1" t="s">
        <v>36</v>
      </c>
      <c r="N2842" s="1" t="s">
        <v>66</v>
      </c>
      <c r="P2842" s="14" t="n">
        <v>101</v>
      </c>
      <c r="Q2842" s="1" t="s">
        <v>107</v>
      </c>
      <c r="R2842" s="1" t="s">
        <v>328</v>
      </c>
      <c r="S2842" s="14" t="n">
        <v>4210112</v>
      </c>
      <c r="T2842" s="1" t="s">
        <v>619</v>
      </c>
      <c r="U2842" s="16" t="n">
        <v>18429.49</v>
      </c>
      <c r="W2842" s="16" t="n">
        <v>18429.49</v>
      </c>
      <c r="X2842" s="1" t="s">
        <v>2539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12.75" hidden="false" customHeight="true" outlineLevel="0" collapsed="false">
      <c r="A2843" s="14" t="n">
        <v>1</v>
      </c>
      <c r="B2843" s="15" t="n">
        <v>46242</v>
      </c>
      <c r="C2843" s="15" t="n">
        <v>46247</v>
      </c>
      <c r="D2843" s="14" t="n">
        <v>10019</v>
      </c>
      <c r="E2843" s="1" t="s">
        <v>288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1517889</v>
      </c>
      <c r="L2843" s="14" t="n">
        <v>32287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4154.08</v>
      </c>
      <c r="W2843" s="16" t="n">
        <v>4154.08</v>
      </c>
      <c r="X2843" s="1" t="s">
        <v>2540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/>
      <c r="AC2843" s="1"/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1363</v>
      </c>
      <c r="E2844" s="1" t="s">
        <v>180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1528654</v>
      </c>
      <c r="L2844" s="14" t="n">
        <v>3683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62</v>
      </c>
      <c r="S2844" s="14" t="n">
        <v>1130101</v>
      </c>
      <c r="T2844" s="1" t="s">
        <v>63</v>
      </c>
      <c r="U2844" s="16" t="n">
        <v>426</v>
      </c>
      <c r="W2844" s="16" t="n">
        <v>426</v>
      </c>
      <c r="X2844" s="1" t="s">
        <v>2541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/>
      <c r="AC2844" s="1"/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1328</v>
      </c>
      <c r="E2845" s="1" t="s">
        <v>363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1528680</v>
      </c>
      <c r="L2845" s="14" t="n">
        <v>4312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290</v>
      </c>
      <c r="W2845" s="16" t="n">
        <v>290</v>
      </c>
      <c r="X2845" s="1" t="s">
        <v>2542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PAO DE FORMABODEGA</v>
      </c>
      <c r="AC2845" s="1" t="n">
        <v>4312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1276</v>
      </c>
      <c r="E2846" s="1" t="s">
        <v>440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1528689</v>
      </c>
      <c r="L2846" s="14" t="n">
        <v>3146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1254</v>
      </c>
      <c r="W2846" s="16" t="n">
        <v>1254</v>
      </c>
      <c r="X2846" s="1" t="s">
        <v>2543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PRESUNTO DE PERU 200</v>
      </c>
      <c r="AC2846" s="1" t="n">
        <v>3146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1276</v>
      </c>
      <c r="E2847" s="1" t="s">
        <v>440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1528712</v>
      </c>
      <c r="L2847" s="14" t="n">
        <v>3145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39</v>
      </c>
      <c r="S2847" s="14" t="n">
        <v>4210228</v>
      </c>
      <c r="T2847" s="1" t="s">
        <v>506</v>
      </c>
      <c r="U2847" s="16" t="n">
        <v>743.5</v>
      </c>
      <c r="W2847" s="16" t="n">
        <v>743.5</v>
      </c>
      <c r="X2847" s="1" t="s">
        <v>2544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QUEIJO COALHO FATIAD</v>
      </c>
      <c r="AC2847" s="1" t="n">
        <v>3145</v>
      </c>
    </row>
    <row r="2848" customFormat="false" ht="12.75" hidden="false" customHeight="true" outlineLevel="0" collapsed="false">
      <c r="A2848" s="14" t="n">
        <v>1</v>
      </c>
      <c r="B2848" s="15" t="n">
        <v>46244</v>
      </c>
      <c r="C2848" s="15" t="n">
        <v>46247</v>
      </c>
      <c r="D2848" s="14" t="n">
        <v>1024</v>
      </c>
      <c r="E2848" s="1" t="s">
        <v>783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1528729</v>
      </c>
      <c r="L2848" s="14" t="n">
        <v>616331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855</v>
      </c>
      <c r="W2848" s="16" t="n">
        <v>855</v>
      </c>
      <c r="X2848" s="1" t="s">
        <v>2545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REAL CLASSICO 2L PET</v>
      </c>
      <c r="AC2848" s="1" t="n">
        <v>616331</v>
      </c>
    </row>
    <row r="2849" customFormat="false" ht="12.75" hidden="false" customHeight="true" outlineLevel="0" collapsed="false">
      <c r="A2849" s="14" t="n">
        <v>1</v>
      </c>
      <c r="B2849" s="15" t="n">
        <v>46244</v>
      </c>
      <c r="C2849" s="15" t="n">
        <v>46247</v>
      </c>
      <c r="D2849" s="14" t="n">
        <v>1899</v>
      </c>
      <c r="E2849" s="1" t="s">
        <v>97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1528754</v>
      </c>
      <c r="L2849" s="14" t="n">
        <v>754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770</v>
      </c>
      <c r="W2849" s="16" t="n">
        <v>770</v>
      </c>
      <c r="X2849" s="1" t="s">
        <v>2546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PAO CASEIRO AMANT</v>
      </c>
      <c r="AC2849" s="1" t="n">
        <v>754</v>
      </c>
    </row>
    <row r="2850" customFormat="false" ht="12.75" hidden="false" customHeight="true" outlineLevel="0" collapsed="false">
      <c r="A2850" s="14" t="n">
        <v>1</v>
      </c>
      <c r="B2850" s="15" t="n">
        <v>46244</v>
      </c>
      <c r="C2850" s="15" t="n">
        <v>46247</v>
      </c>
      <c r="D2850" s="14" t="n">
        <v>1614</v>
      </c>
      <c r="E2850" s="1" t="s">
        <v>89</v>
      </c>
      <c r="F2850" s="14" t="n">
        <v>24</v>
      </c>
      <c r="G2850" s="1" t="s">
        <v>57</v>
      </c>
      <c r="H2850" s="14" t="n">
        <v>2110405</v>
      </c>
      <c r="I2850" s="1" t="s">
        <v>106</v>
      </c>
      <c r="J2850" s="14" t="n">
        <v>1529852</v>
      </c>
      <c r="L2850" s="14" t="n">
        <v>11542</v>
      </c>
      <c r="M2850" s="1" t="s">
        <v>36</v>
      </c>
      <c r="N2850" s="1" t="s">
        <v>66</v>
      </c>
      <c r="P2850" s="14" t="n">
        <v>103</v>
      </c>
      <c r="Q2850" s="1" t="s">
        <v>61</v>
      </c>
      <c r="R2850" s="1" t="s">
        <v>62</v>
      </c>
      <c r="S2850" s="14" t="n">
        <v>1130101</v>
      </c>
      <c r="T2850" s="1" t="s">
        <v>63</v>
      </c>
      <c r="U2850" s="16" t="n">
        <v>472.44</v>
      </c>
      <c r="W2850" s="16" t="n">
        <v>472.44</v>
      </c>
      <c r="X2850" s="1" t="s">
        <v>2547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POTE SORVETE KARU CR</v>
      </c>
      <c r="AC2850" s="1" t="n">
        <v>11542</v>
      </c>
    </row>
    <row r="2851" customFormat="false" ht="12.75" hidden="false" customHeight="true" outlineLevel="0" collapsed="false">
      <c r="A2851" s="14" t="n">
        <v>1</v>
      </c>
      <c r="B2851" s="15" t="n">
        <v>46245</v>
      </c>
      <c r="C2851" s="15" t="n">
        <v>46247</v>
      </c>
      <c r="D2851" s="14" t="n">
        <v>642</v>
      </c>
      <c r="E2851" s="1" t="s">
        <v>186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1533211</v>
      </c>
      <c r="L2851" s="14" t="n">
        <v>595</v>
      </c>
      <c r="M2851" s="1" t="s">
        <v>36</v>
      </c>
      <c r="N2851" s="1" t="s">
        <v>66</v>
      </c>
      <c r="P2851" s="14" t="n">
        <v>103</v>
      </c>
      <c r="Q2851" s="1" t="s">
        <v>61</v>
      </c>
      <c r="R2851" s="1" t="s">
        <v>62</v>
      </c>
      <c r="S2851" s="14" t="n">
        <v>1130101</v>
      </c>
      <c r="T2851" s="1" t="s">
        <v>63</v>
      </c>
      <c r="U2851" s="16" t="n">
        <v>240</v>
      </c>
      <c r="W2851" s="16" t="n">
        <v>240</v>
      </c>
      <c r="X2851" s="1" t="s">
        <v>2548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BOLO BLOOM 600G</v>
      </c>
      <c r="AC2851" s="1" t="n">
        <v>595</v>
      </c>
    </row>
    <row r="2852" customFormat="false" ht="12.75" hidden="false" customHeight="true" outlineLevel="0" collapsed="false">
      <c r="A2852" s="14" t="n">
        <v>1</v>
      </c>
      <c r="B2852" s="15" t="n">
        <v>46246</v>
      </c>
      <c r="C2852" s="15" t="n">
        <v>46247</v>
      </c>
      <c r="D2852" s="14" t="n">
        <v>10009</v>
      </c>
      <c r="E2852" s="1" t="s">
        <v>233</v>
      </c>
      <c r="F2852" s="14" t="n">
        <v>24</v>
      </c>
      <c r="G2852" s="1" t="s">
        <v>57</v>
      </c>
      <c r="H2852" s="14" t="n">
        <v>2110405</v>
      </c>
      <c r="I2852" s="1" t="s">
        <v>106</v>
      </c>
      <c r="J2852" s="14" t="n">
        <v>1537273</v>
      </c>
      <c r="L2852" s="14" t="n">
        <v>1436399</v>
      </c>
      <c r="M2852" s="1" t="s">
        <v>36</v>
      </c>
      <c r="N2852" s="1" t="s">
        <v>66</v>
      </c>
      <c r="P2852" s="14" t="n">
        <v>103</v>
      </c>
      <c r="Q2852" s="1" t="s">
        <v>61</v>
      </c>
      <c r="R2852" s="1" t="s">
        <v>62</v>
      </c>
      <c r="S2852" s="14" t="n">
        <v>1130101</v>
      </c>
      <c r="T2852" s="1" t="s">
        <v>63</v>
      </c>
      <c r="U2852" s="16" t="n">
        <v>1032.24</v>
      </c>
      <c r="W2852" s="16" t="n">
        <v>1032.24</v>
      </c>
      <c r="X2852" s="1" t="s">
        <v>2549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AVEIA NESTL FLOC170G</v>
      </c>
      <c r="AC2852" s="1" t="n">
        <v>1436399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10003</v>
      </c>
      <c r="E2853" s="1" t="s">
        <v>2503</v>
      </c>
      <c r="F2853" s="14" t="n">
        <v>34</v>
      </c>
      <c r="G2853" s="1" t="s">
        <v>94</v>
      </c>
      <c r="H2853" s="14" t="n">
        <v>2110405</v>
      </c>
      <c r="I2853" s="1" t="s">
        <v>106</v>
      </c>
      <c r="J2853" s="14" t="n">
        <v>1540734</v>
      </c>
      <c r="L2853" s="14" t="n">
        <v>630172</v>
      </c>
      <c r="M2853" s="1" t="s">
        <v>36</v>
      </c>
      <c r="N2853" s="1" t="s">
        <v>66</v>
      </c>
      <c r="P2853" s="14" t="n">
        <v>101</v>
      </c>
      <c r="Q2853" s="1" t="s">
        <v>107</v>
      </c>
      <c r="R2853" s="1" t="s">
        <v>39</v>
      </c>
      <c r="S2853" s="14" t="n">
        <v>4210299</v>
      </c>
      <c r="T2853" s="1" t="s">
        <v>2236</v>
      </c>
      <c r="U2853" s="16" t="n">
        <v>150.13</v>
      </c>
      <c r="W2853" s="16" t="n">
        <v>150.13</v>
      </c>
      <c r="X2853" s="1" t="s">
        <v>2550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1936</v>
      </c>
      <c r="E2854" s="1" t="s">
        <v>1217</v>
      </c>
      <c r="F2854" s="14" t="n">
        <v>24</v>
      </c>
      <c r="G2854" s="1" t="s">
        <v>57</v>
      </c>
      <c r="H2854" s="14" t="n">
        <v>2110405</v>
      </c>
      <c r="I2854" s="1" t="s">
        <v>106</v>
      </c>
      <c r="J2854" s="14" t="n">
        <v>1540870</v>
      </c>
      <c r="L2854" s="14" t="n">
        <v>630173</v>
      </c>
      <c r="M2854" s="1" t="s">
        <v>36</v>
      </c>
      <c r="N2854" s="1" t="s">
        <v>66</v>
      </c>
      <c r="P2854" s="14" t="n">
        <v>102</v>
      </c>
      <c r="Q2854" s="1" t="s">
        <v>125</v>
      </c>
      <c r="R2854" s="1" t="s">
        <v>62</v>
      </c>
      <c r="S2854" s="14" t="n">
        <v>1130101</v>
      </c>
      <c r="T2854" s="1" t="s">
        <v>63</v>
      </c>
      <c r="U2854" s="16" t="n">
        <v>115.35</v>
      </c>
      <c r="W2854" s="16" t="n">
        <v>115.35</v>
      </c>
      <c r="X2854" s="1" t="s">
        <v>2551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515</v>
      </c>
      <c r="E2855" s="1" t="s">
        <v>124</v>
      </c>
      <c r="F2855" s="14" t="n">
        <v>42</v>
      </c>
      <c r="G2855" s="1" t="s">
        <v>639</v>
      </c>
      <c r="H2855" s="14" t="n">
        <v>2110405</v>
      </c>
      <c r="I2855" s="1" t="s">
        <v>106</v>
      </c>
      <c r="J2855" s="14" t="n">
        <v>1540890</v>
      </c>
      <c r="L2855" s="14" t="n">
        <v>630174</v>
      </c>
      <c r="M2855" s="1" t="s">
        <v>36</v>
      </c>
      <c r="N2855" s="1" t="s">
        <v>66</v>
      </c>
      <c r="P2855" s="14" t="n">
        <v>102</v>
      </c>
      <c r="Q2855" s="1" t="s">
        <v>125</v>
      </c>
      <c r="R2855" s="1" t="s">
        <v>257</v>
      </c>
      <c r="S2855" s="14" t="n">
        <v>1140104</v>
      </c>
      <c r="T2855" s="1" t="s">
        <v>1525</v>
      </c>
      <c r="U2855" s="16" t="n">
        <v>18.75</v>
      </c>
      <c r="W2855" s="16" t="n">
        <v>18.75</v>
      </c>
      <c r="X2855" s="1" t="s">
        <v>2552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33</v>
      </c>
      <c r="E2856" s="1" t="s">
        <v>93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1541317</v>
      </c>
      <c r="L2856" s="14" t="n">
        <v>5477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375</v>
      </c>
      <c r="W2856" s="16" t="n">
        <v>375</v>
      </c>
      <c r="X2856" s="1" t="s">
        <v>2553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17</v>
      </c>
      <c r="E2857" s="1" t="s">
        <v>115</v>
      </c>
      <c r="F2857" s="14" t="n">
        <v>34</v>
      </c>
      <c r="G2857" s="1" t="s">
        <v>94</v>
      </c>
      <c r="H2857" s="14" t="n">
        <v>2110405</v>
      </c>
      <c r="I2857" s="1" t="s">
        <v>106</v>
      </c>
      <c r="J2857" s="14" t="n">
        <v>1542423</v>
      </c>
      <c r="L2857" s="14" t="n">
        <v>630978</v>
      </c>
      <c r="M2857" s="1" t="s">
        <v>36</v>
      </c>
      <c r="N2857" s="1" t="s">
        <v>66</v>
      </c>
      <c r="P2857" s="14" t="n">
        <v>101</v>
      </c>
      <c r="Q2857" s="1" t="s">
        <v>107</v>
      </c>
      <c r="R2857" s="1" t="s">
        <v>112</v>
      </c>
      <c r="S2857" s="14" t="n">
        <v>4220199</v>
      </c>
      <c r="T2857" s="1" t="s">
        <v>113</v>
      </c>
      <c r="U2857" s="16" t="n">
        <v>253.57</v>
      </c>
      <c r="W2857" s="16" t="n">
        <v>253.57</v>
      </c>
      <c r="X2857" s="1" t="s">
        <v>2554</v>
      </c>
      <c r="Z2857" s="1" t="str">
        <f aca="false">IF($T2857="","",IFERROR(INDEX('Resumo Grupos'!$AC$3:$AC$200,MATCH($T2857,'Resumo Grupos'!$AB$3:$AB$200,0)),"n/d"))</f>
        <v>Pagamentos outros não operacionais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33</v>
      </c>
      <c r="E2858" s="1" t="s">
        <v>93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1543506</v>
      </c>
      <c r="L2858" s="14" t="n">
        <v>5478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300</v>
      </c>
      <c r="W2858" s="16" t="n">
        <v>0</v>
      </c>
      <c r="X2858" s="1" t="s">
        <v>2555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10096</v>
      </c>
      <c r="E2859" s="1" t="s">
        <v>1716</v>
      </c>
      <c r="F2859" s="14" t="n">
        <v>13</v>
      </c>
      <c r="G2859" s="1" t="s">
        <v>119</v>
      </c>
      <c r="H2859" s="14" t="n">
        <v>2110101</v>
      </c>
      <c r="I2859" s="1" t="s">
        <v>58</v>
      </c>
      <c r="J2859" s="14" t="n">
        <v>1545809</v>
      </c>
      <c r="L2859" s="14" t="n">
        <v>157</v>
      </c>
      <c r="M2859" s="1" t="s">
        <v>36</v>
      </c>
      <c r="N2859" s="1" t="s">
        <v>60</v>
      </c>
      <c r="P2859" s="14" t="n">
        <v>104</v>
      </c>
      <c r="Q2859" s="1" t="s">
        <v>38</v>
      </c>
      <c r="R2859" s="1" t="s">
        <v>62</v>
      </c>
      <c r="S2859" s="14" t="n">
        <v>1130101</v>
      </c>
      <c r="T2859" s="1" t="s">
        <v>63</v>
      </c>
      <c r="U2859" s="16" t="n">
        <v>316</v>
      </c>
      <c r="W2859" s="16" t="n">
        <v>0</v>
      </c>
      <c r="X2859" s="1" t="s">
        <v>2556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BOLO MIYAZAKI GRANDE</v>
      </c>
      <c r="AC2859" s="1" t="n">
        <v>157</v>
      </c>
    </row>
    <row r="2860" customFormat="false" ht="12.75" hidden="false" customHeight="true" outlineLevel="0" collapsed="false">
      <c r="A2860" s="14" t="n">
        <v>1</v>
      </c>
      <c r="B2860" s="15" t="n">
        <v>46247</v>
      </c>
      <c r="C2860" s="15" t="n">
        <v>46247</v>
      </c>
      <c r="D2860" s="14" t="n">
        <v>978</v>
      </c>
      <c r="E2860" s="1" t="s">
        <v>118</v>
      </c>
      <c r="F2860" s="14" t="n">
        <v>13</v>
      </c>
      <c r="G2860" s="1" t="s">
        <v>119</v>
      </c>
      <c r="H2860" s="14" t="n">
        <v>2110101</v>
      </c>
      <c r="I2860" s="1" t="s">
        <v>58</v>
      </c>
      <c r="J2860" s="14" t="n">
        <v>1545903</v>
      </c>
      <c r="L2860" s="14" t="n">
        <v>479</v>
      </c>
      <c r="M2860" s="1" t="s">
        <v>36</v>
      </c>
      <c r="N2860" s="1" t="s">
        <v>60</v>
      </c>
      <c r="P2860" s="14" t="n">
        <v>104</v>
      </c>
      <c r="Q2860" s="1" t="s">
        <v>38</v>
      </c>
      <c r="R2860" s="1" t="s">
        <v>62</v>
      </c>
      <c r="S2860" s="14" t="n">
        <v>1130101</v>
      </c>
      <c r="T2860" s="1" t="s">
        <v>63</v>
      </c>
      <c r="U2860" s="16" t="n">
        <v>480</v>
      </c>
      <c r="W2860" s="16" t="n">
        <v>0</v>
      </c>
      <c r="X2860" s="1" t="s">
        <v>2557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DAN GELO CUBO 5 KG</v>
      </c>
      <c r="AC2860" s="1" t="n">
        <v>479</v>
      </c>
    </row>
    <row r="2861" customFormat="false" ht="12.75" hidden="false" customHeight="true" outlineLevel="0" collapsed="false">
      <c r="A2861" s="14" t="n">
        <v>1</v>
      </c>
      <c r="B2861" s="15" t="n">
        <v>46247</v>
      </c>
      <c r="C2861" s="15" t="n">
        <v>46247</v>
      </c>
      <c r="D2861" s="14" t="n">
        <v>1391</v>
      </c>
      <c r="E2861" s="1" t="s">
        <v>445</v>
      </c>
      <c r="F2861" s="14" t="n">
        <v>13</v>
      </c>
      <c r="G2861" s="1" t="s">
        <v>119</v>
      </c>
      <c r="H2861" s="14" t="n">
        <v>2110101</v>
      </c>
      <c r="I2861" s="1" t="s">
        <v>58</v>
      </c>
      <c r="J2861" s="14" t="n">
        <v>1546221</v>
      </c>
      <c r="L2861" s="14" t="n">
        <v>415</v>
      </c>
      <c r="M2861" s="1" t="s">
        <v>36</v>
      </c>
      <c r="N2861" s="1" t="s">
        <v>60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108</v>
      </c>
      <c r="W2861" s="16" t="n">
        <v>0</v>
      </c>
      <c r="X2861" s="1" t="s">
        <v>2558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BRIGADEIRO CASEIRO</v>
      </c>
      <c r="AC2861" s="1" t="n">
        <v>415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46247</v>
      </c>
      <c r="D2862" s="14" t="n">
        <v>48</v>
      </c>
      <c r="E2862" s="1" t="s">
        <v>1184</v>
      </c>
      <c r="F2862" s="14" t="n">
        <v>34</v>
      </c>
      <c r="G2862" s="1" t="s">
        <v>94</v>
      </c>
      <c r="H2862" s="14" t="n">
        <v>2110405</v>
      </c>
      <c r="I2862" s="1" t="s">
        <v>106</v>
      </c>
      <c r="J2862" s="14" t="n">
        <v>1563602</v>
      </c>
      <c r="L2862" s="14" t="n">
        <v>639348</v>
      </c>
      <c r="M2862" s="1" t="s">
        <v>36</v>
      </c>
      <c r="N2862" s="1" t="s">
        <v>66</v>
      </c>
      <c r="P2862" s="14" t="n">
        <v>102</v>
      </c>
      <c r="Q2862" s="1" t="s">
        <v>125</v>
      </c>
      <c r="R2862" s="1" t="s">
        <v>39</v>
      </c>
      <c r="S2862" s="14" t="n">
        <v>4210227</v>
      </c>
      <c r="T2862" s="1" t="s">
        <v>40</v>
      </c>
      <c r="U2862" s="16" t="n">
        <v>51.94</v>
      </c>
      <c r="W2862" s="16" t="n">
        <v>51.94</v>
      </c>
      <c r="X2862" s="1" t="s">
        <v>2559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1546705</v>
      </c>
      <c r="L2863" s="14" t="n">
        <v>1546705</v>
      </c>
      <c r="M2863" s="1" t="s">
        <v>36</v>
      </c>
      <c r="N2863" s="1" t="s">
        <v>37</v>
      </c>
      <c r="P2863" s="14" t="n">
        <v>101</v>
      </c>
      <c r="Q2863" s="1" t="s">
        <v>107</v>
      </c>
      <c r="R2863" s="1" t="s">
        <v>149</v>
      </c>
      <c r="S2863" s="14" t="n">
        <v>1120602</v>
      </c>
      <c r="T2863" s="1" t="s">
        <v>2288</v>
      </c>
      <c r="U2863" s="16" t="n">
        <v>1567.07</v>
      </c>
      <c r="W2863" s="16" t="n">
        <v>1567.07</v>
      </c>
      <c r="X2863" s="1" t="s">
        <v>2560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46248</v>
      </c>
      <c r="C2864" s="15" t="n">
        <v>46248</v>
      </c>
      <c r="D2864" s="14" t="n">
        <v>0</v>
      </c>
      <c r="E2864" s="1" t="s">
        <v>33</v>
      </c>
      <c r="F2864" s="14" t="n">
        <v>17</v>
      </c>
      <c r="G2864" s="1" t="s">
        <v>34</v>
      </c>
      <c r="H2864" s="14" t="n">
        <v>1110101</v>
      </c>
      <c r="I2864" s="1" t="s">
        <v>35</v>
      </c>
      <c r="J2864" s="14" t="n">
        <v>1551933</v>
      </c>
      <c r="L2864" s="14" t="n">
        <v>1551933</v>
      </c>
      <c r="M2864" s="1" t="s">
        <v>36</v>
      </c>
      <c r="N2864" s="1" t="s">
        <v>37</v>
      </c>
      <c r="P2864" s="14" t="n">
        <v>104</v>
      </c>
      <c r="Q2864" s="1" t="s">
        <v>38</v>
      </c>
      <c r="R2864" s="1" t="s">
        <v>62</v>
      </c>
      <c r="S2864" s="14" t="n">
        <v>1130101</v>
      </c>
      <c r="T2864" s="1" t="s">
        <v>63</v>
      </c>
      <c r="U2864" s="16" t="n">
        <v>205</v>
      </c>
      <c r="W2864" s="16" t="n">
        <v>205</v>
      </c>
      <c r="X2864" s="1" t="s">
        <v>2561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12.75" hidden="false" customHeight="true" outlineLevel="0" collapsed="false">
      <c r="A2865" s="14" t="n">
        <v>1</v>
      </c>
      <c r="B2865" s="15" t="n">
        <v>46248</v>
      </c>
      <c r="C2865" s="15" t="n">
        <v>46248</v>
      </c>
      <c r="D2865" s="14" t="n">
        <v>0</v>
      </c>
      <c r="E2865" s="1" t="s">
        <v>33</v>
      </c>
      <c r="F2865" s="14" t="n">
        <v>17</v>
      </c>
      <c r="G2865" s="1" t="s">
        <v>34</v>
      </c>
      <c r="H2865" s="14" t="n">
        <v>1110101</v>
      </c>
      <c r="I2865" s="1" t="s">
        <v>35</v>
      </c>
      <c r="J2865" s="14" t="n">
        <v>1573519</v>
      </c>
      <c r="L2865" s="14" t="n">
        <v>1573519</v>
      </c>
      <c r="M2865" s="1" t="s">
        <v>36</v>
      </c>
      <c r="N2865" s="1" t="s">
        <v>37</v>
      </c>
      <c r="P2865" s="14" t="n">
        <v>104</v>
      </c>
      <c r="Q2865" s="1" t="s">
        <v>38</v>
      </c>
      <c r="R2865" s="1" t="s">
        <v>39</v>
      </c>
      <c r="S2865" s="14" t="n">
        <v>4210227</v>
      </c>
      <c r="T2865" s="1" t="s">
        <v>40</v>
      </c>
      <c r="U2865" s="16" t="n">
        <v>350</v>
      </c>
      <c r="W2865" s="16" t="n">
        <v>350</v>
      </c>
      <c r="X2865" s="1" t="s">
        <v>2562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46248</v>
      </c>
      <c r="C2866" s="15" t="n">
        <v>46248</v>
      </c>
      <c r="D2866" s="14" t="n">
        <v>0</v>
      </c>
      <c r="E2866" s="1" t="s">
        <v>33</v>
      </c>
      <c r="F2866" s="14" t="n">
        <v>17</v>
      </c>
      <c r="G2866" s="1" t="s">
        <v>34</v>
      </c>
      <c r="H2866" s="14" t="n">
        <v>1110101</v>
      </c>
      <c r="I2866" s="1" t="s">
        <v>35</v>
      </c>
      <c r="J2866" s="14" t="n">
        <v>1605193</v>
      </c>
      <c r="L2866" s="14" t="n">
        <v>1605193</v>
      </c>
      <c r="M2866" s="1" t="s">
        <v>36</v>
      </c>
      <c r="N2866" s="1" t="s">
        <v>37</v>
      </c>
      <c r="P2866" s="14" t="n">
        <v>104</v>
      </c>
      <c r="Q2866" s="1" t="s">
        <v>38</v>
      </c>
      <c r="R2866" s="1" t="s">
        <v>43</v>
      </c>
      <c r="S2866" s="14" t="n">
        <v>4210318</v>
      </c>
      <c r="T2866" s="1" t="s">
        <v>449</v>
      </c>
      <c r="U2866" s="16" t="n">
        <v>70</v>
      </c>
      <c r="W2866" s="16" t="n">
        <v>70</v>
      </c>
      <c r="X2866" s="1" t="s">
        <v>1049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12.75" hidden="false" customHeight="true" outlineLevel="0" collapsed="false">
      <c r="A2867" s="14" t="n">
        <v>1</v>
      </c>
      <c r="B2867" s="15" t="n">
        <v>46204</v>
      </c>
      <c r="C2867" s="15" t="n">
        <v>46248</v>
      </c>
      <c r="D2867" s="14" t="n">
        <v>607</v>
      </c>
      <c r="E2867" s="1" t="s">
        <v>214</v>
      </c>
      <c r="F2867" s="14" t="n">
        <v>24</v>
      </c>
      <c r="G2867" s="1" t="s">
        <v>57</v>
      </c>
      <c r="H2867" s="14" t="n">
        <v>2110101</v>
      </c>
      <c r="I2867" s="1" t="s">
        <v>58</v>
      </c>
      <c r="J2867" s="14" t="n">
        <v>1335231</v>
      </c>
      <c r="L2867" s="14" t="n">
        <v>11002</v>
      </c>
      <c r="M2867" s="1" t="s">
        <v>153</v>
      </c>
      <c r="N2867" s="1" t="s">
        <v>60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1849.57</v>
      </c>
      <c r="W2867" s="16" t="n">
        <v>1849.57</v>
      </c>
      <c r="X2867" s="1" t="s">
        <v>2563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FINO TRATO BIFINHO CARNE 65G</v>
      </c>
      <c r="AC2867" s="1" t="n">
        <v>11002</v>
      </c>
    </row>
    <row r="2868" customFormat="false" ht="12.75" hidden="false" customHeight="true" outlineLevel="0" collapsed="false">
      <c r="A2868" s="14" t="n">
        <v>1</v>
      </c>
      <c r="B2868" s="15" t="n">
        <v>46214</v>
      </c>
      <c r="C2868" s="15" t="n">
        <v>46248</v>
      </c>
      <c r="D2868" s="14" t="n">
        <v>794</v>
      </c>
      <c r="E2868" s="1" t="s">
        <v>365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1381993</v>
      </c>
      <c r="L2868" s="14" t="n">
        <v>8364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523.66</v>
      </c>
      <c r="W2868" s="16" t="n">
        <v>523.66</v>
      </c>
      <c r="X2868" s="1" t="s">
        <v>2564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/>
      <c r="AC2868" s="1"/>
    </row>
    <row r="2869" customFormat="false" ht="12.75" hidden="false" customHeight="true" outlineLevel="0" collapsed="false">
      <c r="A2869" s="14" t="n">
        <v>1</v>
      </c>
      <c r="B2869" s="15" t="n">
        <v>46225</v>
      </c>
      <c r="C2869" s="15" t="n">
        <v>46248</v>
      </c>
      <c r="D2869" s="14" t="n">
        <v>10012</v>
      </c>
      <c r="E2869" s="1" t="s">
        <v>236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1434176</v>
      </c>
      <c r="L2869" s="14" t="n">
        <v>1964247</v>
      </c>
      <c r="M2869" s="1" t="s">
        <v>36</v>
      </c>
      <c r="N2869" s="1" t="s">
        <v>66</v>
      </c>
      <c r="P2869" s="14" t="n">
        <v>103</v>
      </c>
      <c r="Q2869" s="1" t="s">
        <v>61</v>
      </c>
      <c r="R2869" s="1" t="s">
        <v>62</v>
      </c>
      <c r="S2869" s="14" t="n">
        <v>1130101</v>
      </c>
      <c r="T2869" s="1" t="s">
        <v>63</v>
      </c>
      <c r="U2869" s="16" t="n">
        <v>945.12</v>
      </c>
      <c r="W2869" s="16" t="n">
        <v>945.12</v>
      </c>
      <c r="X2869" s="1" t="s">
        <v>2565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FRALDA PANDA G 07UN</v>
      </c>
      <c r="AC2869" s="1" t="n">
        <v>1964247</v>
      </c>
    </row>
    <row r="2870" customFormat="false" ht="12.75" hidden="false" customHeight="true" outlineLevel="0" collapsed="false">
      <c r="A2870" s="14" t="n">
        <v>1</v>
      </c>
      <c r="B2870" s="15" t="n">
        <v>46226</v>
      </c>
      <c r="C2870" s="15" t="n">
        <v>46248</v>
      </c>
      <c r="D2870" s="14" t="n">
        <v>1608</v>
      </c>
      <c r="E2870" s="1" t="s">
        <v>75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1439247</v>
      </c>
      <c r="L2870" s="14" t="n">
        <v>1698036</v>
      </c>
      <c r="M2870" s="1" t="s">
        <v>36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2010.78</v>
      </c>
      <c r="W2870" s="16" t="n">
        <v>2010.78</v>
      </c>
      <c r="X2870" s="1" t="s">
        <v>2566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DANONE GREGO UNID FR</v>
      </c>
      <c r="AC2870" s="1" t="n">
        <v>1698036</v>
      </c>
    </row>
    <row r="2871" customFormat="false" ht="12.75" hidden="false" customHeight="true" outlineLevel="0" collapsed="false">
      <c r="A2871" s="14" t="n">
        <v>1</v>
      </c>
      <c r="B2871" s="15" t="n">
        <v>46226</v>
      </c>
      <c r="C2871" s="15" t="n">
        <v>46248</v>
      </c>
      <c r="D2871" s="14" t="n">
        <v>1666</v>
      </c>
      <c r="E2871" s="1" t="s">
        <v>56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1440189</v>
      </c>
      <c r="L2871" s="14" t="n">
        <v>568312</v>
      </c>
      <c r="M2871" s="1" t="s">
        <v>153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7866.8</v>
      </c>
      <c r="W2871" s="16" t="n">
        <v>7866.8</v>
      </c>
      <c r="X2871" s="1" t="s">
        <v>2567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DUNHILL CARLTON BLEN</v>
      </c>
      <c r="AC2871" s="1" t="n">
        <v>568312</v>
      </c>
    </row>
    <row r="2872" customFormat="false" ht="12.75" hidden="false" customHeight="true" outlineLevel="0" collapsed="false">
      <c r="A2872" s="14" t="n">
        <v>1</v>
      </c>
      <c r="B2872" s="15" t="n">
        <v>46226</v>
      </c>
      <c r="C2872" s="15" t="n">
        <v>46248</v>
      </c>
      <c r="D2872" s="14" t="n">
        <v>10017</v>
      </c>
      <c r="E2872" s="1" t="s">
        <v>871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1440211</v>
      </c>
      <c r="L2872" s="14" t="n">
        <v>592622</v>
      </c>
      <c r="M2872" s="1" t="s">
        <v>59</v>
      </c>
      <c r="N2872" s="1" t="s">
        <v>66</v>
      </c>
      <c r="P2872" s="14" t="n">
        <v>104</v>
      </c>
      <c r="Q2872" s="1" t="s">
        <v>38</v>
      </c>
      <c r="R2872" s="1" t="s">
        <v>62</v>
      </c>
      <c r="S2872" s="14" t="n">
        <v>1130101</v>
      </c>
      <c r="T2872" s="1" t="s">
        <v>63</v>
      </c>
      <c r="U2872" s="16" t="n">
        <v>868.36</v>
      </c>
      <c r="W2872" s="16" t="n">
        <v>868.36</v>
      </c>
      <c r="X2872" s="1" t="s">
        <v>2341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LEITE ITALAC INTE 1L</v>
      </c>
      <c r="AC2872" s="1" t="n">
        <v>194785</v>
      </c>
    </row>
    <row r="2873" customFormat="false" ht="12.75" hidden="false" customHeight="true" outlineLevel="0" collapsed="false">
      <c r="A2873" s="14" t="n">
        <v>1</v>
      </c>
      <c r="B2873" s="15" t="n">
        <v>46228</v>
      </c>
      <c r="C2873" s="15" t="n">
        <v>46248</v>
      </c>
      <c r="D2873" s="14" t="n">
        <v>1657</v>
      </c>
      <c r="E2873" s="1" t="s">
        <v>1204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1450043</v>
      </c>
      <c r="L2873" s="14" t="n">
        <v>296100</v>
      </c>
      <c r="M2873" s="1" t="s">
        <v>59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925.97</v>
      </c>
      <c r="W2873" s="16" t="n">
        <v>925.97</v>
      </c>
      <c r="X2873" s="1" t="s">
        <v>2568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/>
      <c r="AC2873" s="1"/>
    </row>
    <row r="2874" customFormat="false" ht="12.75" hidden="false" customHeight="true" outlineLevel="0" collapsed="false">
      <c r="A2874" s="14" t="n">
        <v>1</v>
      </c>
      <c r="B2874" s="15" t="n">
        <v>46230</v>
      </c>
      <c r="C2874" s="15" t="n">
        <v>46248</v>
      </c>
      <c r="D2874" s="14" t="n">
        <v>1613</v>
      </c>
      <c r="E2874" s="1" t="s">
        <v>240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1460199</v>
      </c>
      <c r="L2874" s="14" t="n">
        <v>1611963</v>
      </c>
      <c r="M2874" s="1" t="s">
        <v>59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676.2</v>
      </c>
      <c r="W2874" s="16" t="n">
        <v>676.2</v>
      </c>
      <c r="X2874" s="1" t="s">
        <v>2569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  <c r="AB2874" s="1" t="str">
        <f aca="false">IFERROR(INDEX('Mov Entradas (Rel 10497)'!$L:$L,MATCH(AC2874,'Mov Entradas (Rel 10497)'!$I:$I,0)),"nao encontrado")</f>
        <v>SALSICHA PERDIGÃO KG</v>
      </c>
      <c r="AC2874" s="1" t="n">
        <v>1611963</v>
      </c>
    </row>
    <row r="2875" customFormat="false" ht="12.75" hidden="false" customHeight="true" outlineLevel="0" collapsed="false">
      <c r="A2875" s="14" t="n">
        <v>1</v>
      </c>
      <c r="B2875" s="15" t="n">
        <v>46234</v>
      </c>
      <c r="C2875" s="15" t="n">
        <v>46248</v>
      </c>
      <c r="D2875" s="14" t="n">
        <v>1270</v>
      </c>
      <c r="E2875" s="1" t="s">
        <v>349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1478225</v>
      </c>
      <c r="L2875" s="14" t="n">
        <v>2736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555</v>
      </c>
      <c r="W2875" s="16" t="n">
        <v>555</v>
      </c>
      <c r="X2875" s="1" t="s">
        <v>2570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CAMOMILA MESA FARTA</v>
      </c>
      <c r="AC2875" s="1" t="n">
        <v>2736</v>
      </c>
    </row>
    <row r="2876" customFormat="false" ht="12.75" hidden="false" customHeight="true" outlineLevel="0" collapsed="false">
      <c r="A2876" s="14" t="n">
        <v>1</v>
      </c>
      <c r="B2876" s="15" t="n">
        <v>46235</v>
      </c>
      <c r="C2876" s="15" t="n">
        <v>46248</v>
      </c>
      <c r="D2876" s="14" t="n">
        <v>1114</v>
      </c>
      <c r="E2876" s="1" t="s">
        <v>169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1482214</v>
      </c>
      <c r="L2876" s="14" t="n">
        <v>42703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4614.83</v>
      </c>
      <c r="W2876" s="16" t="n">
        <v>4614.83</v>
      </c>
      <c r="X2876" s="1" t="s">
        <v>2571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PAO MASSA FINA 70127</v>
      </c>
      <c r="AC2876" s="1" t="n">
        <v>42703</v>
      </c>
    </row>
    <row r="2877" customFormat="false" ht="12.75" hidden="false" customHeight="true" outlineLevel="0" collapsed="false">
      <c r="A2877" s="14" t="n">
        <v>1</v>
      </c>
      <c r="B2877" s="15" t="n">
        <v>46235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1482383</v>
      </c>
      <c r="L2877" s="14" t="n">
        <v>395526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1143.83</v>
      </c>
      <c r="W2877" s="16" t="n">
        <v>1143.83</v>
      </c>
      <c r="X2877" s="1" t="s">
        <v>2572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46238</v>
      </c>
      <c r="C2878" s="15" t="n">
        <v>46248</v>
      </c>
      <c r="D2878" s="14" t="n">
        <v>1723</v>
      </c>
      <c r="E2878" s="1" t="s">
        <v>302</v>
      </c>
      <c r="F2878" s="14" t="n">
        <v>24</v>
      </c>
      <c r="G2878" s="1" t="s">
        <v>57</v>
      </c>
      <c r="H2878" s="14" t="n">
        <v>2110405</v>
      </c>
      <c r="I2878" s="1" t="s">
        <v>106</v>
      </c>
      <c r="J2878" s="14" t="n">
        <v>1500804</v>
      </c>
      <c r="L2878" s="14" t="n">
        <v>174276</v>
      </c>
      <c r="M2878" s="1" t="s">
        <v>36</v>
      </c>
      <c r="N2878" s="1" t="s">
        <v>66</v>
      </c>
      <c r="P2878" s="14" t="n">
        <v>103</v>
      </c>
      <c r="Q2878" s="1" t="s">
        <v>61</v>
      </c>
      <c r="R2878" s="1" t="s">
        <v>62</v>
      </c>
      <c r="S2878" s="14" t="n">
        <v>1130101</v>
      </c>
      <c r="T2878" s="1" t="s">
        <v>63</v>
      </c>
      <c r="U2878" s="16" t="n">
        <v>2334.4</v>
      </c>
      <c r="W2878" s="16" t="n">
        <v>2334.4</v>
      </c>
      <c r="X2878" s="1" t="s">
        <v>2573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/>
      <c r="AC2878" s="1"/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46248</v>
      </c>
      <c r="D2879" s="14" t="n">
        <v>1650</v>
      </c>
      <c r="E2879" s="1" t="s">
        <v>99</v>
      </c>
      <c r="F2879" s="14" t="n">
        <v>24</v>
      </c>
      <c r="G2879" s="1" t="s">
        <v>57</v>
      </c>
      <c r="H2879" s="14" t="n">
        <v>2110405</v>
      </c>
      <c r="I2879" s="1" t="s">
        <v>106</v>
      </c>
      <c r="J2879" s="14" t="n">
        <v>1515395</v>
      </c>
      <c r="L2879" s="14" t="n">
        <v>228213</v>
      </c>
      <c r="M2879" s="1" t="s">
        <v>36</v>
      </c>
      <c r="N2879" s="1" t="s">
        <v>66</v>
      </c>
      <c r="P2879" s="14" t="n">
        <v>103</v>
      </c>
      <c r="Q2879" s="1" t="s">
        <v>61</v>
      </c>
      <c r="R2879" s="1" t="s">
        <v>62</v>
      </c>
      <c r="S2879" s="14" t="n">
        <v>1130101</v>
      </c>
      <c r="T2879" s="1" t="s">
        <v>63</v>
      </c>
      <c r="U2879" s="16" t="n">
        <v>205.32</v>
      </c>
      <c r="W2879" s="16" t="n">
        <v>205.32</v>
      </c>
      <c r="X2879" s="1" t="s">
        <v>2574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MANTEIGATOYA 200G</v>
      </c>
      <c r="AC2879" s="1" t="n">
        <v>228213</v>
      </c>
    </row>
    <row r="2880" customFormat="false" ht="12.75" hidden="false" customHeight="true" outlineLevel="0" collapsed="false">
      <c r="A2880" s="14" t="n">
        <v>1</v>
      </c>
      <c r="B2880" s="15" t="n">
        <v>46242</v>
      </c>
      <c r="C2880" s="15" t="n">
        <v>46248</v>
      </c>
      <c r="D2880" s="14" t="n">
        <v>1815</v>
      </c>
      <c r="E2880" s="1" t="s">
        <v>626</v>
      </c>
      <c r="F2880" s="14" t="n">
        <v>24</v>
      </c>
      <c r="G2880" s="1" t="s">
        <v>57</v>
      </c>
      <c r="H2880" s="14" t="n">
        <v>2110405</v>
      </c>
      <c r="I2880" s="1" t="s">
        <v>106</v>
      </c>
      <c r="J2880" s="14" t="n">
        <v>1517855</v>
      </c>
      <c r="L2880" s="14" t="n">
        <v>396666</v>
      </c>
      <c r="M2880" s="1" t="s">
        <v>36</v>
      </c>
      <c r="N2880" s="1" t="s">
        <v>66</v>
      </c>
      <c r="P2880" s="14" t="n">
        <v>103</v>
      </c>
      <c r="Q2880" s="1" t="s">
        <v>61</v>
      </c>
      <c r="R2880" s="1" t="s">
        <v>62</v>
      </c>
      <c r="S2880" s="14" t="n">
        <v>1130101</v>
      </c>
      <c r="T2880" s="1" t="s">
        <v>63</v>
      </c>
      <c r="U2880" s="16" t="n">
        <v>1052.37</v>
      </c>
      <c r="W2880" s="16" t="n">
        <v>1052.37</v>
      </c>
      <c r="X2880" s="1" t="s">
        <v>2575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/>
      <c r="AC2880" s="1"/>
    </row>
    <row r="2881" customFormat="false" ht="12.75" hidden="false" customHeight="true" outlineLevel="0" collapsed="false">
      <c r="A2881" s="14" t="n">
        <v>1</v>
      </c>
      <c r="B2881" s="15" t="n">
        <v>46240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1528694</v>
      </c>
      <c r="L2881" s="14" t="n">
        <v>1659689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225</v>
      </c>
      <c r="W2881" s="16" t="n">
        <v>225</v>
      </c>
      <c r="X2881" s="1" t="s">
        <v>2576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1659689</v>
      </c>
    </row>
    <row r="2882" customFormat="false" ht="12.75" hidden="false" customHeight="true" outlineLevel="0" collapsed="false">
      <c r="A2882" s="14" t="n">
        <v>1</v>
      </c>
      <c r="B2882" s="15" t="n">
        <v>46240</v>
      </c>
      <c r="C2882" s="15" t="n">
        <v>46248</v>
      </c>
      <c r="D2882" s="14" t="n">
        <v>1683</v>
      </c>
      <c r="E2882" s="1" t="s">
        <v>677</v>
      </c>
      <c r="F2882" s="14" t="n">
        <v>34</v>
      </c>
      <c r="G2882" s="1" t="s">
        <v>94</v>
      </c>
      <c r="H2882" s="14" t="n">
        <v>2110101</v>
      </c>
      <c r="I2882" s="1" t="s">
        <v>58</v>
      </c>
      <c r="J2882" s="14" t="n">
        <v>1528716</v>
      </c>
      <c r="L2882" s="14" t="n">
        <v>1659694</v>
      </c>
      <c r="M2882" s="1" t="s">
        <v>36</v>
      </c>
      <c r="N2882" s="1" t="s">
        <v>60</v>
      </c>
      <c r="P2882" s="14" t="n">
        <v>104</v>
      </c>
      <c r="Q2882" s="1" t="s">
        <v>38</v>
      </c>
      <c r="R2882" s="1" t="s">
        <v>62</v>
      </c>
      <c r="S2882" s="14" t="n">
        <v>1130101</v>
      </c>
      <c r="T2882" s="1" t="s">
        <v>63</v>
      </c>
      <c r="U2882" s="16" t="n">
        <v>217.5</v>
      </c>
      <c r="W2882" s="16" t="n">
        <v>217.5</v>
      </c>
      <c r="X2882" s="1" t="s">
        <v>2577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COUVE MACO</v>
      </c>
      <c r="AC2882" s="1" t="n">
        <v>1659694</v>
      </c>
    </row>
    <row r="2883" customFormat="false" ht="12.75" hidden="false" customHeight="true" outlineLevel="0" collapsed="false">
      <c r="A2883" s="14" t="n">
        <v>1</v>
      </c>
      <c r="B2883" s="15" t="n">
        <v>46240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1528746</v>
      </c>
      <c r="L2883" s="14" t="n">
        <v>1659706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171</v>
      </c>
      <c r="W2883" s="16" t="n">
        <v>171</v>
      </c>
      <c r="X2883" s="1" t="s">
        <v>2578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COUVE MACO</v>
      </c>
      <c r="AC2883" s="1" t="n">
        <v>1659706</v>
      </c>
    </row>
    <row r="2884" customFormat="false" ht="12.75" hidden="false" customHeight="true" outlineLevel="0" collapsed="false">
      <c r="A2884" s="14" t="n">
        <v>1</v>
      </c>
      <c r="B2884" s="15" t="n">
        <v>46242</v>
      </c>
      <c r="C2884" s="15" t="n">
        <v>46248</v>
      </c>
      <c r="D2884" s="14" t="n">
        <v>1683</v>
      </c>
      <c r="E2884" s="1" t="s">
        <v>677</v>
      </c>
      <c r="F2884" s="14" t="n">
        <v>34</v>
      </c>
      <c r="G2884" s="1" t="s">
        <v>94</v>
      </c>
      <c r="H2884" s="14" t="n">
        <v>2110101</v>
      </c>
      <c r="I2884" s="1" t="s">
        <v>58</v>
      </c>
      <c r="J2884" s="14" t="n">
        <v>1528766</v>
      </c>
      <c r="L2884" s="14" t="n">
        <v>1660615</v>
      </c>
      <c r="M2884" s="1" t="s">
        <v>36</v>
      </c>
      <c r="N2884" s="1" t="s">
        <v>60</v>
      </c>
      <c r="P2884" s="14" t="n">
        <v>104</v>
      </c>
      <c r="Q2884" s="1" t="s">
        <v>38</v>
      </c>
      <c r="R2884" s="1" t="s">
        <v>62</v>
      </c>
      <c r="S2884" s="14" t="n">
        <v>1130101</v>
      </c>
      <c r="T2884" s="1" t="s">
        <v>63</v>
      </c>
      <c r="U2884" s="16" t="n">
        <v>261</v>
      </c>
      <c r="W2884" s="16" t="n">
        <v>261</v>
      </c>
      <c r="X2884" s="1" t="s">
        <v>2579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COUVE MACO</v>
      </c>
      <c r="AC2884" s="1" t="n">
        <v>1660615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1286</v>
      </c>
      <c r="E2885" s="1" t="s">
        <v>359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1528779</v>
      </c>
      <c r="L2885" s="14" t="n">
        <v>10502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1350</v>
      </c>
      <c r="W2885" s="16" t="n">
        <v>1350</v>
      </c>
      <c r="X2885" s="1" t="s">
        <v>2580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PAO FRANCES CONG 80G</v>
      </c>
      <c r="AC2885" s="1" t="n">
        <v>10502</v>
      </c>
    </row>
    <row r="2886" customFormat="false" ht="12.75" hidden="false" customHeight="true" outlineLevel="0" collapsed="false">
      <c r="A2886" s="14" t="n">
        <v>1</v>
      </c>
      <c r="B2886" s="15" t="n">
        <v>46242</v>
      </c>
      <c r="C2886" s="15" t="n">
        <v>46248</v>
      </c>
      <c r="D2886" s="14" t="n">
        <v>1683</v>
      </c>
      <c r="E2886" s="1" t="s">
        <v>677</v>
      </c>
      <c r="F2886" s="14" t="n">
        <v>34</v>
      </c>
      <c r="G2886" s="1" t="s">
        <v>94</v>
      </c>
      <c r="H2886" s="14" t="n">
        <v>2110101</v>
      </c>
      <c r="I2886" s="1" t="s">
        <v>58</v>
      </c>
      <c r="J2886" s="14" t="n">
        <v>1528788</v>
      </c>
      <c r="L2886" s="14" t="n">
        <v>1660616</v>
      </c>
      <c r="M2886" s="1" t="s">
        <v>36</v>
      </c>
      <c r="N2886" s="1" t="s">
        <v>60</v>
      </c>
      <c r="P2886" s="14" t="n">
        <v>104</v>
      </c>
      <c r="Q2886" s="1" t="s">
        <v>38</v>
      </c>
      <c r="R2886" s="1" t="s">
        <v>62</v>
      </c>
      <c r="S2886" s="14" t="n">
        <v>1130101</v>
      </c>
      <c r="T2886" s="1" t="s">
        <v>63</v>
      </c>
      <c r="U2886" s="16" t="n">
        <v>180</v>
      </c>
      <c r="W2886" s="16" t="n">
        <v>180</v>
      </c>
      <c r="X2886" s="1" t="s">
        <v>2581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CHEIRO VERDE</v>
      </c>
      <c r="AC2886" s="1" t="n">
        <v>1660616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581</v>
      </c>
      <c r="E2887" s="1" t="s">
        <v>316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1528794</v>
      </c>
      <c r="L2887" s="14" t="n">
        <v>31383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363.5</v>
      </c>
      <c r="W2887" s="16" t="n">
        <v>363.5</v>
      </c>
      <c r="X2887" s="1" t="s">
        <v>2582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nao encontrado</v>
      </c>
      <c r="AC2887" s="1" t="n">
        <v>31383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1819</v>
      </c>
      <c r="E2888" s="1" t="s">
        <v>249</v>
      </c>
      <c r="F2888" s="14" t="n">
        <v>24</v>
      </c>
      <c r="G2888" s="1" t="s">
        <v>57</v>
      </c>
      <c r="H2888" s="14" t="n">
        <v>2110405</v>
      </c>
      <c r="I2888" s="1" t="s">
        <v>106</v>
      </c>
      <c r="J2888" s="14" t="n">
        <v>1528823</v>
      </c>
      <c r="L2888" s="14" t="n">
        <v>17015</v>
      </c>
      <c r="M2888" s="1" t="s">
        <v>36</v>
      </c>
      <c r="N2888" s="1" t="s">
        <v>66</v>
      </c>
      <c r="P2888" s="14" t="n">
        <v>103</v>
      </c>
      <c r="Q2888" s="1" t="s">
        <v>61</v>
      </c>
      <c r="R2888" s="1" t="s">
        <v>62</v>
      </c>
      <c r="S2888" s="14" t="n">
        <v>1130101</v>
      </c>
      <c r="T2888" s="1" t="s">
        <v>63</v>
      </c>
      <c r="U2888" s="16" t="n">
        <v>250</v>
      </c>
      <c r="W2888" s="16" t="n">
        <v>250</v>
      </c>
      <c r="X2888" s="1" t="s">
        <v>2583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LELE MASSAS, MASSA P</v>
      </c>
      <c r="AC2888" s="1" t="n">
        <v>17015</v>
      </c>
    </row>
    <row r="2889" customFormat="false" ht="12.75" hidden="false" customHeight="true" outlineLevel="0" collapsed="false">
      <c r="A2889" s="14" t="n">
        <v>1</v>
      </c>
      <c r="B2889" s="15" t="n">
        <v>46244</v>
      </c>
      <c r="C2889" s="15" t="n">
        <v>46248</v>
      </c>
      <c r="D2889" s="14" t="n">
        <v>1642</v>
      </c>
      <c r="E2889" s="1" t="s">
        <v>184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1529365</v>
      </c>
      <c r="L2889" s="14" t="n">
        <v>1035724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949.68</v>
      </c>
      <c r="W2889" s="16" t="n">
        <v>949.68</v>
      </c>
      <c r="X2889" s="1" t="s">
        <v>2584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MINI PIZZA BROTHERS</v>
      </c>
      <c r="AC2889" s="1" t="n">
        <v>1035724</v>
      </c>
    </row>
    <row r="2890" customFormat="false" ht="12.75" hidden="false" customHeight="true" outlineLevel="0" collapsed="false">
      <c r="A2890" s="14" t="n">
        <v>1</v>
      </c>
      <c r="B2890" s="15" t="n">
        <v>46244</v>
      </c>
      <c r="C2890" s="15" t="n">
        <v>46248</v>
      </c>
      <c r="D2890" s="14" t="n">
        <v>1625</v>
      </c>
      <c r="E2890" s="1" t="s">
        <v>243</v>
      </c>
      <c r="F2890" s="14" t="n">
        <v>24</v>
      </c>
      <c r="G2890" s="1" t="s">
        <v>57</v>
      </c>
      <c r="H2890" s="14" t="n">
        <v>2110405</v>
      </c>
      <c r="I2890" s="1" t="s">
        <v>106</v>
      </c>
      <c r="J2890" s="14" t="n">
        <v>1529966</v>
      </c>
      <c r="L2890" s="14" t="n">
        <v>14969</v>
      </c>
      <c r="M2890" s="1" t="s">
        <v>36</v>
      </c>
      <c r="N2890" s="1" t="s">
        <v>66</v>
      </c>
      <c r="P2890" s="14" t="n">
        <v>103</v>
      </c>
      <c r="Q2890" s="1" t="s">
        <v>61</v>
      </c>
      <c r="R2890" s="1" t="s">
        <v>62</v>
      </c>
      <c r="S2890" s="14" t="n">
        <v>1130101</v>
      </c>
      <c r="T2890" s="1" t="s">
        <v>63</v>
      </c>
      <c r="U2890" s="16" t="n">
        <v>6688</v>
      </c>
      <c r="W2890" s="16" t="n">
        <v>6688</v>
      </c>
      <c r="X2890" s="1" t="s">
        <v>2585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TRASEIRO DE BOI L1</v>
      </c>
      <c r="AC2890" s="1" t="n">
        <v>14969</v>
      </c>
    </row>
    <row r="2891" customFormat="false" ht="12.75" hidden="false" customHeight="true" outlineLevel="0" collapsed="false">
      <c r="A2891" s="14" t="n">
        <v>1</v>
      </c>
      <c r="B2891" s="15" t="n">
        <v>46244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1530153</v>
      </c>
      <c r="L2891" s="14" t="n">
        <v>1661046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210</v>
      </c>
      <c r="W2891" s="16" t="n">
        <v>210</v>
      </c>
      <c r="X2891" s="1" t="s">
        <v>2586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1661046</v>
      </c>
    </row>
    <row r="2892" customFormat="false" ht="12.75" hidden="false" customHeight="true" outlineLevel="0" collapsed="false">
      <c r="A2892" s="14" t="n">
        <v>1</v>
      </c>
      <c r="B2892" s="15" t="n">
        <v>46245</v>
      </c>
      <c r="C2892" s="15" t="n">
        <v>46248</v>
      </c>
      <c r="D2892" s="14" t="n">
        <v>1899</v>
      </c>
      <c r="E2892" s="1" t="s">
        <v>97</v>
      </c>
      <c r="F2892" s="14" t="n">
        <v>24</v>
      </c>
      <c r="G2892" s="1" t="s">
        <v>57</v>
      </c>
      <c r="H2892" s="14" t="n">
        <v>2110405</v>
      </c>
      <c r="I2892" s="1" t="s">
        <v>106</v>
      </c>
      <c r="J2892" s="14" t="n">
        <v>1533257</v>
      </c>
      <c r="L2892" s="14" t="n">
        <v>756</v>
      </c>
      <c r="M2892" s="1" t="s">
        <v>36</v>
      </c>
      <c r="N2892" s="1" t="s">
        <v>66</v>
      </c>
      <c r="P2892" s="14" t="n">
        <v>103</v>
      </c>
      <c r="Q2892" s="1" t="s">
        <v>61</v>
      </c>
      <c r="R2892" s="1" t="s">
        <v>62</v>
      </c>
      <c r="S2892" s="14" t="n">
        <v>1130101</v>
      </c>
      <c r="T2892" s="1" t="s">
        <v>63</v>
      </c>
      <c r="U2892" s="16" t="n">
        <v>700</v>
      </c>
      <c r="W2892" s="16" t="n">
        <v>700</v>
      </c>
      <c r="X2892" s="1" t="s">
        <v>2587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PAO CASEIRO AMANT</v>
      </c>
      <c r="AC2892" s="1" t="n">
        <v>756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956</v>
      </c>
      <c r="E2893" s="1" t="s">
        <v>327</v>
      </c>
      <c r="F2893" s="14" t="n">
        <v>34</v>
      </c>
      <c r="G2893" s="1" t="s">
        <v>94</v>
      </c>
      <c r="H2893" s="14" t="n">
        <v>2110405</v>
      </c>
      <c r="I2893" s="1" t="s">
        <v>106</v>
      </c>
      <c r="J2893" s="14" t="n">
        <v>1545667</v>
      </c>
      <c r="L2893" s="14" t="n">
        <v>631545</v>
      </c>
      <c r="M2893" s="1" t="s">
        <v>36</v>
      </c>
      <c r="N2893" s="1" t="s">
        <v>66</v>
      </c>
      <c r="P2893" s="14" t="n">
        <v>101</v>
      </c>
      <c r="Q2893" s="1" t="s">
        <v>107</v>
      </c>
      <c r="R2893" s="1" t="s">
        <v>328</v>
      </c>
      <c r="S2893" s="14" t="n">
        <v>4210111</v>
      </c>
      <c r="T2893" s="1" t="s">
        <v>329</v>
      </c>
      <c r="U2893" s="16" t="n">
        <v>500</v>
      </c>
      <c r="W2893" s="16" t="n">
        <v>500</v>
      </c>
      <c r="X2893" s="1" t="s">
        <v>2588</v>
      </c>
      <c r="Z2893" s="1" t="str">
        <f aca="false">IF($T2893="","",IFERROR(INDEX('Resumo Grupos'!$AC$3:$AC$200,MATCH($T2893,'Resumo Grupos'!$AB$3:$AB$200,0)),"n/d"))</f>
        <v>Despesa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46246</v>
      </c>
      <c r="C2894" s="15" t="n">
        <v>46248</v>
      </c>
      <c r="D2894" s="14" t="n">
        <v>1683</v>
      </c>
      <c r="E2894" s="1" t="s">
        <v>677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1543738</v>
      </c>
      <c r="L2894" s="14" t="n">
        <v>1662615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225</v>
      </c>
      <c r="W2894" s="16" t="n">
        <v>225</v>
      </c>
      <c r="X2894" s="1" t="s">
        <v>2589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COUVE MACO</v>
      </c>
      <c r="AC2894" s="1" t="n">
        <v>1662615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2110101</v>
      </c>
      <c r="I2895" s="1" t="s">
        <v>58</v>
      </c>
      <c r="J2895" s="14" t="n">
        <v>1545728</v>
      </c>
      <c r="L2895" s="14" t="n">
        <v>5487</v>
      </c>
      <c r="M2895" s="1" t="s">
        <v>36</v>
      </c>
      <c r="N2895" s="1" t="s">
        <v>60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690</v>
      </c>
      <c r="W2895" s="16" t="n">
        <v>690</v>
      </c>
      <c r="X2895" s="1" t="s">
        <v>2590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33</v>
      </c>
      <c r="E2896" s="1" t="s">
        <v>93</v>
      </c>
      <c r="F2896" s="14" t="n">
        <v>34</v>
      </c>
      <c r="G2896" s="1" t="s">
        <v>94</v>
      </c>
      <c r="H2896" s="14" t="n">
        <v>2110101</v>
      </c>
      <c r="I2896" s="1" t="s">
        <v>58</v>
      </c>
      <c r="J2896" s="14" t="n">
        <v>1546819</v>
      </c>
      <c r="L2896" s="14" t="n">
        <v>5488</v>
      </c>
      <c r="M2896" s="1" t="s">
        <v>36</v>
      </c>
      <c r="N2896" s="1" t="s">
        <v>60</v>
      </c>
      <c r="P2896" s="14" t="n">
        <v>104</v>
      </c>
      <c r="Q2896" s="1" t="s">
        <v>38</v>
      </c>
      <c r="R2896" s="1" t="s">
        <v>62</v>
      </c>
      <c r="S2896" s="14" t="n">
        <v>1130101</v>
      </c>
      <c r="T2896" s="1" t="s">
        <v>63</v>
      </c>
      <c r="U2896" s="16" t="n">
        <v>3247.75</v>
      </c>
      <c r="W2896" s="16" t="n">
        <v>3247.75</v>
      </c>
      <c r="X2896" s="1" t="s">
        <v>2591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33</v>
      </c>
      <c r="E2897" s="1" t="s">
        <v>93</v>
      </c>
      <c r="F2897" s="14" t="n">
        <v>34</v>
      </c>
      <c r="G2897" s="1" t="s">
        <v>94</v>
      </c>
      <c r="H2897" s="14" t="n">
        <v>2110101</v>
      </c>
      <c r="I2897" s="1" t="s">
        <v>58</v>
      </c>
      <c r="J2897" s="14" t="n">
        <v>1547189</v>
      </c>
      <c r="L2897" s="14" t="n">
        <v>5489</v>
      </c>
      <c r="M2897" s="1" t="s">
        <v>36</v>
      </c>
      <c r="N2897" s="1" t="s">
        <v>60</v>
      </c>
      <c r="P2897" s="14" t="n">
        <v>104</v>
      </c>
      <c r="Q2897" s="1" t="s">
        <v>38</v>
      </c>
      <c r="R2897" s="1" t="s">
        <v>62</v>
      </c>
      <c r="S2897" s="14" t="n">
        <v>1130101</v>
      </c>
      <c r="T2897" s="1" t="s">
        <v>63</v>
      </c>
      <c r="U2897" s="16" t="n">
        <v>3089</v>
      </c>
      <c r="W2897" s="16" t="n">
        <v>3089</v>
      </c>
      <c r="X2897" s="1" t="s">
        <v>252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33</v>
      </c>
      <c r="E2898" s="1" t="s">
        <v>93</v>
      </c>
      <c r="F2898" s="14" t="n">
        <v>34</v>
      </c>
      <c r="G2898" s="1" t="s">
        <v>94</v>
      </c>
      <c r="H2898" s="14" t="n">
        <v>2110405</v>
      </c>
      <c r="I2898" s="1" t="s">
        <v>106</v>
      </c>
      <c r="J2898" s="14" t="n">
        <v>1547232</v>
      </c>
      <c r="L2898" s="14" t="n">
        <v>632152</v>
      </c>
      <c r="M2898" s="1" t="s">
        <v>36</v>
      </c>
      <c r="N2898" s="1" t="s">
        <v>66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140</v>
      </c>
      <c r="W2898" s="16" t="n">
        <v>140</v>
      </c>
      <c r="X2898" s="1" t="s">
        <v>2592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1137</v>
      </c>
      <c r="E2899" s="1" t="s">
        <v>105</v>
      </c>
      <c r="F2899" s="14" t="n">
        <v>34</v>
      </c>
      <c r="G2899" s="1" t="s">
        <v>94</v>
      </c>
      <c r="H2899" s="14" t="n">
        <v>2110405</v>
      </c>
      <c r="I2899" s="1" t="s">
        <v>106</v>
      </c>
      <c r="J2899" s="14" t="n">
        <v>1548271</v>
      </c>
      <c r="L2899" s="14" t="n">
        <v>632796</v>
      </c>
      <c r="M2899" s="1" t="s">
        <v>36</v>
      </c>
      <c r="N2899" s="1" t="s">
        <v>66</v>
      </c>
      <c r="P2899" s="14" t="n">
        <v>101</v>
      </c>
      <c r="Q2899" s="1" t="s">
        <v>107</v>
      </c>
      <c r="R2899" s="1" t="s">
        <v>43</v>
      </c>
      <c r="S2899" s="14" t="n">
        <v>4210301</v>
      </c>
      <c r="T2899" s="1" t="s">
        <v>333</v>
      </c>
      <c r="U2899" s="16" t="n">
        <v>2300</v>
      </c>
      <c r="W2899" s="16" t="n">
        <v>2300</v>
      </c>
      <c r="X2899" s="1" t="s">
        <v>2593</v>
      </c>
      <c r="Z2899" s="1" t="str">
        <f aca="false">IF($T2899="","",IFERROR(INDEX('Resumo Grupos'!$AC$3:$AC$200,MATCH($T2899,'Resumo Grupos'!$AB$3:$AB$200,0)),"n/d"))</f>
        <v>Salários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1137</v>
      </c>
      <c r="E2900" s="1" t="s">
        <v>105</v>
      </c>
      <c r="F2900" s="14" t="n">
        <v>34</v>
      </c>
      <c r="G2900" s="1" t="s">
        <v>94</v>
      </c>
      <c r="H2900" s="14" t="n">
        <v>2110405</v>
      </c>
      <c r="I2900" s="1" t="s">
        <v>106</v>
      </c>
      <c r="J2900" s="14" t="n">
        <v>1548279</v>
      </c>
      <c r="L2900" s="14" t="n">
        <v>632803</v>
      </c>
      <c r="M2900" s="1" t="s">
        <v>36</v>
      </c>
      <c r="N2900" s="1" t="s">
        <v>66</v>
      </c>
      <c r="P2900" s="14" t="n">
        <v>101</v>
      </c>
      <c r="Q2900" s="1" t="s">
        <v>107</v>
      </c>
      <c r="R2900" s="1" t="s">
        <v>43</v>
      </c>
      <c r="S2900" s="14" t="n">
        <v>4210301</v>
      </c>
      <c r="T2900" s="1" t="s">
        <v>333</v>
      </c>
      <c r="U2900" s="16" t="n">
        <v>7000</v>
      </c>
      <c r="W2900" s="16" t="n">
        <v>7000</v>
      </c>
      <c r="X2900" s="1" t="s">
        <v>2594</v>
      </c>
      <c r="Z2900" s="1" t="str">
        <f aca="false">IF($T2900="","",IFERROR(INDEX('Resumo Grupos'!$AC$3:$AC$200,MATCH($T2900,'Resumo Grupos'!$AB$3:$AB$200,0)),"n/d"))</f>
        <v>Salários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1615</v>
      </c>
      <c r="E2901" s="1" t="s">
        <v>253</v>
      </c>
      <c r="F2901" s="14" t="n">
        <v>34</v>
      </c>
      <c r="G2901" s="1" t="s">
        <v>94</v>
      </c>
      <c r="H2901" s="14" t="n">
        <v>2110101</v>
      </c>
      <c r="I2901" s="1" t="s">
        <v>58</v>
      </c>
      <c r="J2901" s="14" t="n">
        <v>1551275</v>
      </c>
      <c r="L2901" s="14" t="n">
        <v>15114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1440</v>
      </c>
      <c r="W2901" s="16" t="n">
        <v>1440</v>
      </c>
      <c r="X2901" s="1" t="s">
        <v>2595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ALHO KG</v>
      </c>
      <c r="AC2901" s="1" t="n">
        <v>15114</v>
      </c>
    </row>
    <row r="2902" customFormat="false" ht="12.75" hidden="false" customHeight="true" outlineLevel="0" collapsed="false">
      <c r="A2902" s="14" t="n">
        <v>1</v>
      </c>
      <c r="B2902" s="15" t="n">
        <v>46248</v>
      </c>
      <c r="C2902" s="15" t="n">
        <v>46248</v>
      </c>
      <c r="D2902" s="14" t="n">
        <v>10096</v>
      </c>
      <c r="E2902" s="1" t="s">
        <v>1716</v>
      </c>
      <c r="F2902" s="14" t="n">
        <v>13</v>
      </c>
      <c r="G2902" s="1" t="s">
        <v>119</v>
      </c>
      <c r="H2902" s="14" t="n">
        <v>2110101</v>
      </c>
      <c r="I2902" s="1" t="s">
        <v>58</v>
      </c>
      <c r="J2902" s="14" t="n">
        <v>1551640</v>
      </c>
      <c r="L2902" s="14" t="n">
        <v>163</v>
      </c>
      <c r="M2902" s="1" t="s">
        <v>36</v>
      </c>
      <c r="N2902" s="1" t="s">
        <v>60</v>
      </c>
      <c r="P2902" s="14" t="n">
        <v>104</v>
      </c>
      <c r="Q2902" s="1" t="s">
        <v>38</v>
      </c>
      <c r="R2902" s="1" t="s">
        <v>62</v>
      </c>
      <c r="S2902" s="14" t="n">
        <v>1130101</v>
      </c>
      <c r="T2902" s="1" t="s">
        <v>63</v>
      </c>
      <c r="U2902" s="16" t="n">
        <v>408</v>
      </c>
      <c r="W2902" s="16" t="n">
        <v>0</v>
      </c>
      <c r="X2902" s="1" t="s">
        <v>2596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BOLO MIYAZAKI GRANDE</v>
      </c>
      <c r="AC2902" s="1" t="n">
        <v>163</v>
      </c>
    </row>
    <row r="2903" customFormat="false" ht="12.75" hidden="false" customHeight="true" outlineLevel="0" collapsed="false">
      <c r="A2903" s="14" t="n">
        <v>1</v>
      </c>
      <c r="B2903" s="15" t="n">
        <v>46248</v>
      </c>
      <c r="C2903" s="15" t="n">
        <v>46248</v>
      </c>
      <c r="D2903" s="14" t="n">
        <v>1683</v>
      </c>
      <c r="E2903" s="1" t="s">
        <v>677</v>
      </c>
      <c r="F2903" s="14" t="n">
        <v>34</v>
      </c>
      <c r="G2903" s="1" t="s">
        <v>94</v>
      </c>
      <c r="H2903" s="14" t="n">
        <v>2110101</v>
      </c>
      <c r="I2903" s="1" t="s">
        <v>58</v>
      </c>
      <c r="J2903" s="14" t="n">
        <v>1551760</v>
      </c>
      <c r="L2903" s="14" t="n">
        <v>1664299</v>
      </c>
      <c r="M2903" s="1" t="s">
        <v>36</v>
      </c>
      <c r="N2903" s="1" t="s">
        <v>60</v>
      </c>
      <c r="P2903" s="14" t="n">
        <v>104</v>
      </c>
      <c r="Q2903" s="1" t="s">
        <v>38</v>
      </c>
      <c r="R2903" s="1" t="s">
        <v>62</v>
      </c>
      <c r="S2903" s="14" t="n">
        <v>1130101</v>
      </c>
      <c r="T2903" s="1" t="s">
        <v>63</v>
      </c>
      <c r="U2903" s="16" t="n">
        <v>135</v>
      </c>
      <c r="W2903" s="16" t="n">
        <v>135</v>
      </c>
      <c r="X2903" s="1" t="s">
        <v>2597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COUVE MACO</v>
      </c>
      <c r="AC2903" s="1" t="n">
        <v>1664299</v>
      </c>
    </row>
    <row r="2904" customFormat="false" ht="12.75" hidden="false" customHeight="true" outlineLevel="0" collapsed="false">
      <c r="A2904" s="14" t="n">
        <v>1</v>
      </c>
      <c r="B2904" s="15" t="n">
        <v>46248</v>
      </c>
      <c r="C2904" s="15" t="n">
        <v>46248</v>
      </c>
      <c r="D2904" s="14" t="n">
        <v>10035</v>
      </c>
      <c r="E2904" s="1" t="s">
        <v>376</v>
      </c>
      <c r="F2904" s="14" t="n">
        <v>13</v>
      </c>
      <c r="G2904" s="1" t="s">
        <v>119</v>
      </c>
      <c r="H2904" s="14" t="n">
        <v>2110101</v>
      </c>
      <c r="I2904" s="1" t="s">
        <v>58</v>
      </c>
      <c r="J2904" s="14" t="n">
        <v>1567959</v>
      </c>
      <c r="L2904" s="14" t="n">
        <v>404</v>
      </c>
      <c r="M2904" s="1" t="s">
        <v>36</v>
      </c>
      <c r="N2904" s="1" t="s">
        <v>60</v>
      </c>
      <c r="P2904" s="14" t="n">
        <v>104</v>
      </c>
      <c r="Q2904" s="1" t="s">
        <v>38</v>
      </c>
      <c r="R2904" s="1" t="s">
        <v>62</v>
      </c>
      <c r="S2904" s="14" t="n">
        <v>1130101</v>
      </c>
      <c r="T2904" s="1" t="s">
        <v>63</v>
      </c>
      <c r="U2904" s="16" t="n">
        <v>614</v>
      </c>
      <c r="W2904" s="16" t="n">
        <v>0</v>
      </c>
      <c r="X2904" s="1" t="s">
        <v>2598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CARVAO VEGETAL 3KG</v>
      </c>
      <c r="AC2904" s="1" t="n">
        <v>404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1551743</v>
      </c>
      <c r="L2905" s="14" t="n">
        <v>1551743</v>
      </c>
      <c r="M2905" s="1" t="s">
        <v>36</v>
      </c>
      <c r="N2905" s="1" t="s">
        <v>37</v>
      </c>
      <c r="P2905" s="14" t="n">
        <v>101</v>
      </c>
      <c r="Q2905" s="1" t="s">
        <v>107</v>
      </c>
      <c r="R2905" s="1" t="s">
        <v>149</v>
      </c>
      <c r="S2905" s="14" t="n">
        <v>1120602</v>
      </c>
      <c r="T2905" s="1" t="s">
        <v>2288</v>
      </c>
      <c r="U2905" s="16" t="n">
        <v>300</v>
      </c>
      <c r="W2905" s="16" t="n">
        <v>300</v>
      </c>
      <c r="X2905" s="1" t="s">
        <v>2599</v>
      </c>
      <c r="Z2905" s="1" t="str">
        <f aca="false">IF($T2905="","",IFERROR(INDEX('Resumo Grupos'!$AC$3:$AC$200,MATCH($T2905,'Resumo Grupos'!$AB$3:$AB$200,0)),"n/d"))</f>
        <v>Salários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1560921</v>
      </c>
      <c r="L2906" s="14" t="n">
        <v>1560921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149</v>
      </c>
      <c r="S2906" s="14" t="n">
        <v>1120601</v>
      </c>
      <c r="T2906" s="1" t="s">
        <v>150</v>
      </c>
      <c r="U2906" s="16" t="n">
        <v>510</v>
      </c>
      <c r="W2906" s="16" t="n">
        <v>510</v>
      </c>
      <c r="X2906" s="1" t="s">
        <v>2600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 t="str">
        <f aca="false">IFERROR(INDEX('Mov Entradas (Rel 10497)'!$L:$L,MATCH(AC2906,'Mov Entradas (Rel 10497)'!$I:$I,0)),"nao encontrado")</f>
        <v>ACAI DE ANORI</v>
      </c>
      <c r="AC2906" s="1" t="n">
        <v>5498</v>
      </c>
    </row>
    <row r="2907" customFormat="false" ht="12.75" hidden="false" customHeight="true" outlineLevel="0" collapsed="false">
      <c r="A2907" s="14" t="n">
        <v>1</v>
      </c>
      <c r="B2907" s="15" t="n">
        <v>46249</v>
      </c>
      <c r="C2907" s="15" t="n">
        <v>46249</v>
      </c>
      <c r="D2907" s="14" t="n">
        <v>0</v>
      </c>
      <c r="E2907" s="1" t="s">
        <v>33</v>
      </c>
      <c r="F2907" s="14" t="n">
        <v>17</v>
      </c>
      <c r="G2907" s="1" t="s">
        <v>34</v>
      </c>
      <c r="H2907" s="14" t="n">
        <v>1110101</v>
      </c>
      <c r="I2907" s="1" t="s">
        <v>35</v>
      </c>
      <c r="J2907" s="14" t="n">
        <v>1580637</v>
      </c>
      <c r="L2907" s="14" t="n">
        <v>1580637</v>
      </c>
      <c r="M2907" s="1" t="s">
        <v>36</v>
      </c>
      <c r="N2907" s="1" t="s">
        <v>37</v>
      </c>
      <c r="P2907" s="14" t="n">
        <v>104</v>
      </c>
      <c r="Q2907" s="1" t="s">
        <v>38</v>
      </c>
      <c r="R2907" s="1" t="s">
        <v>149</v>
      </c>
      <c r="S2907" s="14" t="n">
        <v>1120601</v>
      </c>
      <c r="T2907" s="1" t="s">
        <v>150</v>
      </c>
      <c r="U2907" s="16" t="n">
        <v>90</v>
      </c>
      <c r="W2907" s="16" t="n">
        <v>90</v>
      </c>
      <c r="X2907" s="1" t="s">
        <v>2601</v>
      </c>
      <c r="Z2907" s="1" t="str">
        <f aca="false">IF($T2907="","",IFERROR(INDEX('Resumo Grupos'!$AC$3:$AC$200,MATCH($T2907,'Resumo Grupos'!$AB$3:$AB$200,0)),"n/d"))</f>
        <v>Despesa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SOMBRINNHA COD.:WZ-257</v>
      </c>
      <c r="AC2907" s="1" t="n">
        <v>417</v>
      </c>
    </row>
    <row r="2908" customFormat="false" ht="12.75" hidden="false" customHeight="true" outlineLevel="0" collapsed="false">
      <c r="A2908" s="14" t="n">
        <v>1</v>
      </c>
      <c r="B2908" s="15" t="n">
        <v>46249</v>
      </c>
      <c r="C2908" s="15" t="n">
        <v>46249</v>
      </c>
      <c r="D2908" s="14" t="n">
        <v>0</v>
      </c>
      <c r="E2908" s="1" t="s">
        <v>33</v>
      </c>
      <c r="F2908" s="14" t="n">
        <v>17</v>
      </c>
      <c r="G2908" s="1" t="s">
        <v>34</v>
      </c>
      <c r="H2908" s="14" t="n">
        <v>1110101</v>
      </c>
      <c r="I2908" s="1" t="s">
        <v>35</v>
      </c>
      <c r="J2908" s="14" t="n">
        <v>1573492</v>
      </c>
      <c r="L2908" s="14" t="n">
        <v>1573492</v>
      </c>
      <c r="M2908" s="1" t="s">
        <v>36</v>
      </c>
      <c r="N2908" s="1" t="s">
        <v>37</v>
      </c>
      <c r="P2908" s="14" t="n">
        <v>104</v>
      </c>
      <c r="Q2908" s="1" t="s">
        <v>38</v>
      </c>
      <c r="R2908" s="1" t="s">
        <v>39</v>
      </c>
      <c r="S2908" s="14" t="n">
        <v>4210229</v>
      </c>
      <c r="T2908" s="1" t="s">
        <v>1371</v>
      </c>
      <c r="U2908" s="16" t="n">
        <v>180</v>
      </c>
      <c r="W2908" s="16" t="n">
        <v>180</v>
      </c>
      <c r="X2908" s="1" t="s">
        <v>2602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46249</v>
      </c>
      <c r="C2909" s="15" t="n">
        <v>46249</v>
      </c>
      <c r="D2909" s="14" t="n">
        <v>0</v>
      </c>
      <c r="E2909" s="1" t="s">
        <v>33</v>
      </c>
      <c r="F2909" s="14" t="n">
        <v>17</v>
      </c>
      <c r="G2909" s="1" t="s">
        <v>34</v>
      </c>
      <c r="H2909" s="14" t="n">
        <v>1110101</v>
      </c>
      <c r="I2909" s="1" t="s">
        <v>35</v>
      </c>
      <c r="J2909" s="14" t="n">
        <v>1576186</v>
      </c>
      <c r="L2909" s="14" t="n">
        <v>1576186</v>
      </c>
      <c r="M2909" s="1" t="s">
        <v>36</v>
      </c>
      <c r="N2909" s="1" t="s">
        <v>37</v>
      </c>
      <c r="P2909" s="14" t="n">
        <v>104</v>
      </c>
      <c r="Q2909" s="1" t="s">
        <v>38</v>
      </c>
      <c r="R2909" s="1" t="s">
        <v>43</v>
      </c>
      <c r="S2909" s="14" t="n">
        <v>4210306</v>
      </c>
      <c r="T2909" s="1" t="s">
        <v>837</v>
      </c>
      <c r="U2909" s="16" t="n">
        <v>250</v>
      </c>
      <c r="W2909" s="16" t="n">
        <v>250</v>
      </c>
      <c r="X2909" s="1" t="s">
        <v>2603</v>
      </c>
      <c r="Z2909" s="1" t="str">
        <f aca="false">IF($T2909="","",IFERROR(INDEX('Resumo Grupos'!$AC$3:$AC$200,MATCH($T2909,'Resumo Grupos'!$AB$3:$AB$200,0)),"n/d"))</f>
        <v>Despesa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true" outlineLevel="0" collapsed="false">
      <c r="A2910" s="1" t="n">
        <v>1</v>
      </c>
      <c r="B2910" s="17" t="n">
        <v>46097</v>
      </c>
      <c r="C2910" s="17" t="n">
        <v>46249</v>
      </c>
      <c r="D2910" s="1" t="n">
        <v>1867</v>
      </c>
      <c r="E2910" s="1" t="s">
        <v>665</v>
      </c>
      <c r="F2910" s="1" t="n">
        <v>24</v>
      </c>
      <c r="G2910" s="1" t="s">
        <v>57</v>
      </c>
      <c r="H2910" s="1" t="n">
        <v>2110405</v>
      </c>
      <c r="I2910" s="1" t="s">
        <v>106</v>
      </c>
      <c r="J2910" s="1" t="n">
        <v>809298</v>
      </c>
      <c r="L2910" s="1" t="n">
        <v>100914</v>
      </c>
      <c r="M2910" s="1" t="s">
        <v>457</v>
      </c>
      <c r="N2910" s="1" t="s">
        <v>66</v>
      </c>
      <c r="P2910" s="1" t="n">
        <v>101</v>
      </c>
      <c r="Q2910" s="1" t="s">
        <v>107</v>
      </c>
      <c r="R2910" s="1" t="s">
        <v>666</v>
      </c>
      <c r="S2910" s="1" t="n">
        <v>4210401</v>
      </c>
      <c r="T2910" s="1" t="s">
        <v>667</v>
      </c>
      <c r="U2910" s="1" t="n">
        <v>134.55</v>
      </c>
      <c r="W2910" s="1" t="n">
        <v>134.55</v>
      </c>
      <c r="X2910" s="1" t="s">
        <v>2604</v>
      </c>
      <c r="Z2910" s="1" t="str">
        <f aca="false">IF($T2910="","",IFERROR(INDEX('Resumo Grupos'!$AC$3:$AC$200,MATCH($T2910,'Resumo Grupos'!$AB$3:$AB$200,0)),"n/d"))</f>
        <v>Impostos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12.75" hidden="false" customHeight="true" outlineLevel="0" collapsed="false">
      <c r="A2911" s="1" t="n">
        <v>1</v>
      </c>
      <c r="B2911" s="17" t="n">
        <v>46097</v>
      </c>
      <c r="C2911" s="17" t="n">
        <v>46249</v>
      </c>
      <c r="D2911" s="1" t="n">
        <v>1867</v>
      </c>
      <c r="E2911" s="1" t="s">
        <v>665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809315</v>
      </c>
      <c r="L2911" s="1" t="n">
        <v>100910</v>
      </c>
      <c r="M2911" s="1" t="s">
        <v>457</v>
      </c>
      <c r="N2911" s="1" t="s">
        <v>66</v>
      </c>
      <c r="P2911" s="1" t="n">
        <v>101</v>
      </c>
      <c r="Q2911" s="1" t="s">
        <v>107</v>
      </c>
      <c r="R2911" s="1" t="s">
        <v>666</v>
      </c>
      <c r="S2911" s="1" t="n">
        <v>4210401</v>
      </c>
      <c r="T2911" s="1" t="s">
        <v>667</v>
      </c>
      <c r="U2911" s="1" t="n">
        <v>185.89</v>
      </c>
      <c r="W2911" s="1" t="n">
        <v>185.89</v>
      </c>
      <c r="X2911" s="1" t="s">
        <v>2605</v>
      </c>
      <c r="Z2911" s="1" t="str">
        <f aca="false">IF($T2911="","",IFERROR(INDEX('Resumo Grupos'!$AC$3:$AC$200,MATCH($T2911,'Resumo Grupos'!$AB$3:$AB$200,0)),"n/d"))</f>
        <v>Impostos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12.75" hidden="false" customHeight="true" outlineLevel="0" collapsed="false">
      <c r="A2912" s="1" t="n">
        <v>1</v>
      </c>
      <c r="B2912" s="17" t="n">
        <v>46097</v>
      </c>
      <c r="C2912" s="17" t="n">
        <v>46249</v>
      </c>
      <c r="D2912" s="1" t="n">
        <v>17</v>
      </c>
      <c r="E2912" s="1" t="s">
        <v>115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809413</v>
      </c>
      <c r="L2912" s="1" t="n">
        <v>2115476</v>
      </c>
      <c r="M2912" s="1" t="s">
        <v>457</v>
      </c>
      <c r="N2912" s="1" t="s">
        <v>66</v>
      </c>
      <c r="P2912" s="1" t="n">
        <v>101</v>
      </c>
      <c r="Q2912" s="1" t="s">
        <v>107</v>
      </c>
      <c r="R2912" s="1" t="s">
        <v>112</v>
      </c>
      <c r="S2912" s="1" t="n">
        <v>4220199</v>
      </c>
      <c r="T2912" s="1" t="s">
        <v>113</v>
      </c>
      <c r="U2912" s="1" t="n">
        <v>102.14</v>
      </c>
      <c r="W2912" s="1" t="n">
        <v>102.14</v>
      </c>
      <c r="X2912" s="1" t="s">
        <v>670</v>
      </c>
      <c r="Z2912" s="1" t="str">
        <f aca="false">IF($T2912="","",IFERROR(INDEX('Resumo Grupos'!$AC$3:$AC$200,MATCH($T2912,'Resumo Grupos'!$AB$3:$AB$200,0)),"n/d"))</f>
        <v>Pagamentos outros não operacionais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true" outlineLevel="0" collapsed="false">
      <c r="A2913" s="1" t="n">
        <v>1</v>
      </c>
      <c r="B2913" s="17" t="n">
        <v>46142</v>
      </c>
      <c r="C2913" s="17" t="n">
        <v>46249</v>
      </c>
      <c r="D2913" s="1" t="n">
        <v>607</v>
      </c>
      <c r="E2913" s="1" t="s">
        <v>214</v>
      </c>
      <c r="F2913" s="1" t="n">
        <v>24</v>
      </c>
      <c r="G2913" s="1" t="s">
        <v>57</v>
      </c>
      <c r="H2913" s="1" t="n">
        <v>2110101</v>
      </c>
      <c r="I2913" s="1" t="s">
        <v>58</v>
      </c>
      <c r="J2913" s="1" t="n">
        <v>1028242</v>
      </c>
      <c r="L2913" s="1" t="n">
        <v>10262</v>
      </c>
      <c r="M2913" s="1" t="s">
        <v>636</v>
      </c>
      <c r="N2913" s="1" t="s">
        <v>60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1488.41</v>
      </c>
      <c r="W2913" s="1" t="n">
        <v>1488.41</v>
      </c>
      <c r="X2913" s="1" t="s">
        <v>2606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nao encontrado</v>
      </c>
      <c r="AC2913" s="1" t="n">
        <v>10262</v>
      </c>
    </row>
    <row r="2914" customFormat="false" ht="12.75" hidden="false" customHeight="true" outlineLevel="0" collapsed="false">
      <c r="A2914" s="1" t="n">
        <v>1</v>
      </c>
      <c r="B2914" s="17" t="n">
        <v>46218</v>
      </c>
      <c r="C2914" s="17" t="n">
        <v>46249</v>
      </c>
      <c r="D2914" s="1" t="n">
        <v>957</v>
      </c>
      <c r="E2914" s="1" t="s">
        <v>157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1402587</v>
      </c>
      <c r="L2914" s="1" t="n">
        <v>21048</v>
      </c>
      <c r="M2914" s="1" t="s">
        <v>59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1475.42</v>
      </c>
      <c r="W2914" s="1" t="n">
        <v>1475.42</v>
      </c>
      <c r="X2914" s="1" t="s">
        <v>2607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RAÇÃO CHAMP CÃO FILHOTE 900G</v>
      </c>
      <c r="AC2914" s="1" t="n">
        <v>21048</v>
      </c>
    </row>
    <row r="2915" customFormat="false" ht="12.75" hidden="false" customHeight="true" outlineLevel="0" collapsed="false">
      <c r="A2915" s="1" t="n">
        <v>1</v>
      </c>
      <c r="B2915" s="17" t="n">
        <v>46234</v>
      </c>
      <c r="C2915" s="17" t="n">
        <v>46249</v>
      </c>
      <c r="D2915" s="1" t="n">
        <v>513</v>
      </c>
      <c r="E2915" s="1" t="s">
        <v>683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1478026</v>
      </c>
      <c r="L2915" s="1" t="n">
        <v>607111</v>
      </c>
      <c r="M2915" s="1" t="s">
        <v>36</v>
      </c>
      <c r="N2915" s="1" t="s">
        <v>66</v>
      </c>
      <c r="P2915" s="1" t="n">
        <v>101</v>
      </c>
      <c r="Q2915" s="1" t="s">
        <v>107</v>
      </c>
      <c r="R2915" s="1" t="s">
        <v>43</v>
      </c>
      <c r="S2915" s="1" t="n">
        <v>4210315</v>
      </c>
      <c r="T2915" s="1" t="s">
        <v>574</v>
      </c>
      <c r="U2915" s="1" t="n">
        <v>179.32</v>
      </c>
      <c r="W2915" s="1" t="n">
        <v>179.32</v>
      </c>
      <c r="X2915" s="1" t="s">
        <v>2608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  <c r="AB2915" s="1"/>
      <c r="AC2915" s="1"/>
    </row>
    <row r="2916" customFormat="false" ht="12.75" hidden="false" customHeight="true" outlineLevel="0" collapsed="false">
      <c r="A2916" s="1" t="n">
        <v>1</v>
      </c>
      <c r="B2916" s="17" t="n">
        <v>46237</v>
      </c>
      <c r="C2916" s="17" t="n">
        <v>46249</v>
      </c>
      <c r="D2916" s="1" t="n">
        <v>1672</v>
      </c>
      <c r="E2916" s="1" t="s">
        <v>171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1495575</v>
      </c>
      <c r="L2916" s="1" t="n">
        <v>1408028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2781.8</v>
      </c>
      <c r="W2916" s="1" t="n">
        <v>2781.8</v>
      </c>
      <c r="X2916" s="1" t="s">
        <v>2609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REFRIG MAGISTRAL 2L</v>
      </c>
      <c r="AC2916" s="1" t="n">
        <v>1408028</v>
      </c>
    </row>
    <row r="2917" customFormat="false" ht="12.75" hidden="false" customHeight="true" outlineLevel="0" collapsed="false">
      <c r="A2917" s="1" t="n">
        <v>1</v>
      </c>
      <c r="B2917" s="17" t="n">
        <v>46240</v>
      </c>
      <c r="C2917" s="17" t="n">
        <v>46249</v>
      </c>
      <c r="D2917" s="1" t="n">
        <v>1723</v>
      </c>
      <c r="E2917" s="1" t="s">
        <v>302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1509339</v>
      </c>
      <c r="L2917" s="1" t="n">
        <v>174356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3322.1</v>
      </c>
      <c r="W2917" s="1" t="n">
        <v>3322.1</v>
      </c>
      <c r="X2917" s="1" t="s">
        <v>2610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174356</v>
      </c>
    </row>
    <row r="2918" customFormat="false" ht="12.75" hidden="false" customHeight="true" outlineLevel="0" collapsed="false">
      <c r="A2918" s="1" t="n">
        <v>1</v>
      </c>
      <c r="B2918" s="17" t="n">
        <v>46244</v>
      </c>
      <c r="C2918" s="17" t="n">
        <v>46249</v>
      </c>
      <c r="D2918" s="1" t="n">
        <v>1455</v>
      </c>
      <c r="E2918" s="1" t="s">
        <v>887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1528423</v>
      </c>
      <c r="L2918" s="1" t="n">
        <v>1300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1050</v>
      </c>
      <c r="W2918" s="1" t="n">
        <v>1050</v>
      </c>
      <c r="X2918" s="1" t="s">
        <v>2611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PASTEL DE CARNE ITALIA KG</v>
      </c>
      <c r="AC2918" s="1" t="n">
        <v>1300</v>
      </c>
    </row>
    <row r="2919" customFormat="false" ht="12.75" hidden="false" customHeight="true" outlineLevel="0" collapsed="false">
      <c r="A2919" s="1" t="n">
        <v>1</v>
      </c>
      <c r="B2919" s="17" t="n">
        <v>46244</v>
      </c>
      <c r="C2919" s="17" t="n">
        <v>46249</v>
      </c>
      <c r="D2919" s="1" t="n">
        <v>754</v>
      </c>
      <c r="E2919" s="1" t="s">
        <v>182</v>
      </c>
      <c r="F2919" s="1" t="n">
        <v>24</v>
      </c>
      <c r="G2919" s="1" t="s">
        <v>57</v>
      </c>
      <c r="H2919" s="1" t="n">
        <v>2110405</v>
      </c>
      <c r="I2919" s="1" t="s">
        <v>106</v>
      </c>
      <c r="J2919" s="1" t="n">
        <v>1529960</v>
      </c>
      <c r="L2919" s="1" t="n">
        <v>32338</v>
      </c>
      <c r="M2919" s="1" t="s">
        <v>36</v>
      </c>
      <c r="N2919" s="1" t="s">
        <v>66</v>
      </c>
      <c r="P2919" s="1" t="n">
        <v>103</v>
      </c>
      <c r="Q2919" s="1" t="s">
        <v>61</v>
      </c>
      <c r="R2919" s="1" t="s">
        <v>62</v>
      </c>
      <c r="S2919" s="1" t="n">
        <v>1130101</v>
      </c>
      <c r="T2919" s="1" t="s">
        <v>63</v>
      </c>
      <c r="U2919" s="1" t="n">
        <v>1760</v>
      </c>
      <c r="W2919" s="1" t="n">
        <v>1760</v>
      </c>
      <c r="X2919" s="1" t="s">
        <v>2612</v>
      </c>
      <c r="Z2919" s="1" t="str">
        <f aca="false">IF($T2919="","",IFERROR(INDEX('Resumo Grupos'!$AC$3:$AC$200,MATCH($T2919,'Resumo Grupos'!$AB$3:$AB$200,0)),"n/d"))</f>
        <v>Mercadoria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FRANGO MARINGA KG</v>
      </c>
      <c r="AC2919" s="1" t="n">
        <v>32338</v>
      </c>
    </row>
    <row r="2920" customFormat="false" ht="12.75" hidden="false" customHeight="true" outlineLevel="0" collapsed="false">
      <c r="A2920" s="1" t="n">
        <v>1</v>
      </c>
      <c r="B2920" s="17" t="n">
        <v>46244</v>
      </c>
      <c r="C2920" s="17" t="n">
        <v>46249</v>
      </c>
      <c r="D2920" s="1" t="n">
        <v>1625</v>
      </c>
      <c r="E2920" s="1" t="s">
        <v>243</v>
      </c>
      <c r="F2920" s="1" t="n">
        <v>24</v>
      </c>
      <c r="G2920" s="1" t="s">
        <v>57</v>
      </c>
      <c r="H2920" s="1" t="n">
        <v>2110405</v>
      </c>
      <c r="I2920" s="1" t="s">
        <v>106</v>
      </c>
      <c r="J2920" s="1" t="n">
        <v>1530094</v>
      </c>
      <c r="L2920" s="1" t="n">
        <v>15000</v>
      </c>
      <c r="M2920" s="1" t="s">
        <v>36</v>
      </c>
      <c r="N2920" s="1" t="s">
        <v>66</v>
      </c>
      <c r="P2920" s="1" t="n">
        <v>103</v>
      </c>
      <c r="Q2920" s="1" t="s">
        <v>61</v>
      </c>
      <c r="R2920" s="1" t="s">
        <v>62</v>
      </c>
      <c r="S2920" s="1" t="n">
        <v>1130101</v>
      </c>
      <c r="T2920" s="1" t="s">
        <v>63</v>
      </c>
      <c r="U2920" s="1" t="n">
        <v>2412.8</v>
      </c>
      <c r="W2920" s="1" t="n">
        <v>2412.8</v>
      </c>
      <c r="X2920" s="1" t="s">
        <v>2613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TRASEIRO DE BOI L1</v>
      </c>
      <c r="AC2920" s="1" t="n">
        <v>15000</v>
      </c>
    </row>
    <row r="2921" customFormat="false" ht="12.75" hidden="false" customHeight="true" outlineLevel="0" collapsed="false">
      <c r="A2921" s="1" t="n">
        <v>1</v>
      </c>
      <c r="B2921" s="17" t="n">
        <v>46244</v>
      </c>
      <c r="C2921" s="17" t="n">
        <v>46249</v>
      </c>
      <c r="D2921" s="1" t="n">
        <v>1625</v>
      </c>
      <c r="E2921" s="1" t="s">
        <v>243</v>
      </c>
      <c r="F2921" s="1" t="n">
        <v>24</v>
      </c>
      <c r="G2921" s="1" t="s">
        <v>57</v>
      </c>
      <c r="H2921" s="1" t="n">
        <v>2110405</v>
      </c>
      <c r="I2921" s="1" t="s">
        <v>106</v>
      </c>
      <c r="J2921" s="1" t="n">
        <v>1530156</v>
      </c>
      <c r="L2921" s="1" t="n">
        <v>14992</v>
      </c>
      <c r="M2921" s="1" t="s">
        <v>36</v>
      </c>
      <c r="N2921" s="1" t="s">
        <v>66</v>
      </c>
      <c r="P2921" s="1" t="n">
        <v>103</v>
      </c>
      <c r="Q2921" s="1" t="s">
        <v>61</v>
      </c>
      <c r="R2921" s="1" t="s">
        <v>62</v>
      </c>
      <c r="S2921" s="1" t="n">
        <v>1130101</v>
      </c>
      <c r="T2921" s="1" t="s">
        <v>63</v>
      </c>
      <c r="U2921" s="1" t="n">
        <v>4403.2</v>
      </c>
      <c r="W2921" s="1" t="n">
        <v>4403.2</v>
      </c>
      <c r="X2921" s="1" t="s">
        <v>2614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TRASEIRO DE BOI L1</v>
      </c>
      <c r="AC2921" s="1" t="n">
        <v>14992</v>
      </c>
    </row>
    <row r="2922" customFormat="false" ht="12.75" hidden="false" customHeight="true" outlineLevel="0" collapsed="false">
      <c r="A2922" s="1" t="n">
        <v>1</v>
      </c>
      <c r="B2922" s="17" t="n">
        <v>46249</v>
      </c>
      <c r="C2922" s="17" t="n">
        <v>46249</v>
      </c>
      <c r="D2922" s="1" t="n">
        <v>862</v>
      </c>
      <c r="E2922" s="1" t="s">
        <v>502</v>
      </c>
      <c r="F2922" s="1" t="n">
        <v>34</v>
      </c>
      <c r="G2922" s="1" t="s">
        <v>94</v>
      </c>
      <c r="H2922" s="1" t="n">
        <v>2110405</v>
      </c>
      <c r="I2922" s="1" t="s">
        <v>106</v>
      </c>
      <c r="J2922" s="1" t="n">
        <v>1552264</v>
      </c>
      <c r="L2922" s="1" t="n">
        <v>634699</v>
      </c>
      <c r="M2922" s="1" t="s">
        <v>36</v>
      </c>
      <c r="N2922" s="1" t="s">
        <v>66</v>
      </c>
      <c r="P2922" s="1" t="n">
        <v>101</v>
      </c>
      <c r="Q2922" s="1" t="s">
        <v>107</v>
      </c>
      <c r="R2922" s="1" t="s">
        <v>39</v>
      </c>
      <c r="S2922" s="1" t="n">
        <v>4210232</v>
      </c>
      <c r="T2922" s="1" t="s">
        <v>503</v>
      </c>
      <c r="U2922" s="1" t="n">
        <v>800</v>
      </c>
      <c r="W2922" s="1" t="n">
        <v>800</v>
      </c>
      <c r="X2922" s="1" t="s">
        <v>2615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true" outlineLevel="0" collapsed="false">
      <c r="A2923" s="1" t="n">
        <v>1</v>
      </c>
      <c r="B2923" s="17" t="n">
        <v>46249</v>
      </c>
      <c r="C2923" s="17" t="n">
        <v>46249</v>
      </c>
      <c r="D2923" s="1" t="n">
        <v>10096</v>
      </c>
      <c r="E2923" s="1" t="s">
        <v>1716</v>
      </c>
      <c r="F2923" s="1" t="n">
        <v>13</v>
      </c>
      <c r="G2923" s="1" t="s">
        <v>119</v>
      </c>
      <c r="H2923" s="1" t="n">
        <v>2110101</v>
      </c>
      <c r="I2923" s="1" t="s">
        <v>58</v>
      </c>
      <c r="J2923" s="1" t="n">
        <v>1560879</v>
      </c>
      <c r="L2923" s="1" t="n">
        <v>173</v>
      </c>
      <c r="M2923" s="1" t="s">
        <v>36</v>
      </c>
      <c r="N2923" s="1" t="s">
        <v>60</v>
      </c>
      <c r="P2923" s="1" t="n">
        <v>104</v>
      </c>
      <c r="Q2923" s="1" t="s">
        <v>38</v>
      </c>
      <c r="R2923" s="1" t="s">
        <v>62</v>
      </c>
      <c r="S2923" s="1" t="n">
        <v>1130101</v>
      </c>
      <c r="T2923" s="1" t="s">
        <v>63</v>
      </c>
      <c r="U2923" s="1" t="n">
        <v>680</v>
      </c>
      <c r="W2923" s="1" t="n">
        <v>0</v>
      </c>
      <c r="X2923" s="1" t="s">
        <v>2616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173</v>
      </c>
    </row>
    <row r="2924" customFormat="false" ht="12.75" hidden="false" customHeight="true" outlineLevel="0" collapsed="false">
      <c r="A2924" s="1" t="n">
        <v>1</v>
      </c>
      <c r="B2924" s="17" t="n">
        <v>46249</v>
      </c>
      <c r="C2924" s="17" t="n">
        <v>46249</v>
      </c>
      <c r="D2924" s="1" t="n">
        <v>978</v>
      </c>
      <c r="E2924" s="1" t="s">
        <v>118</v>
      </c>
      <c r="F2924" s="1" t="n">
        <v>13</v>
      </c>
      <c r="G2924" s="1" t="s">
        <v>119</v>
      </c>
      <c r="H2924" s="1" t="n">
        <v>2110101</v>
      </c>
      <c r="I2924" s="1" t="s">
        <v>58</v>
      </c>
      <c r="J2924" s="1" t="n">
        <v>1560886</v>
      </c>
      <c r="L2924" s="1" t="n">
        <v>487</v>
      </c>
      <c r="M2924" s="1" t="s">
        <v>36</v>
      </c>
      <c r="N2924" s="1" t="s">
        <v>60</v>
      </c>
      <c r="P2924" s="1" t="n">
        <v>104</v>
      </c>
      <c r="Q2924" s="1" t="s">
        <v>38</v>
      </c>
      <c r="R2924" s="1" t="s">
        <v>62</v>
      </c>
      <c r="S2924" s="1" t="n">
        <v>1130101</v>
      </c>
      <c r="T2924" s="1" t="s">
        <v>63</v>
      </c>
      <c r="U2924" s="1" t="n">
        <v>359.5</v>
      </c>
      <c r="W2924" s="1" t="n">
        <v>0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DAN GELO CUBO 5 KG</v>
      </c>
      <c r="AC2924" s="1" t="n">
        <v>487</v>
      </c>
    </row>
    <row r="2925" customFormat="false" ht="12.75" hidden="false" customHeight="true" outlineLevel="0" collapsed="false">
      <c r="A2925" s="1" t="n">
        <v>1</v>
      </c>
      <c r="B2925" s="17" t="n">
        <v>46250</v>
      </c>
      <c r="C2925" s="17" t="n">
        <v>46250</v>
      </c>
      <c r="D2925" s="1" t="n">
        <v>0</v>
      </c>
      <c r="E2925" s="1" t="s">
        <v>33</v>
      </c>
      <c r="F2925" s="1" t="n">
        <v>17</v>
      </c>
      <c r="G2925" s="1" t="s">
        <v>34</v>
      </c>
      <c r="H2925" s="1" t="n">
        <v>1110101</v>
      </c>
      <c r="I2925" s="1" t="s">
        <v>35</v>
      </c>
      <c r="J2925" s="1" t="n">
        <v>1573453</v>
      </c>
      <c r="L2925" s="1" t="n">
        <v>1573453</v>
      </c>
      <c r="M2925" s="1" t="s">
        <v>36</v>
      </c>
      <c r="N2925" s="1" t="s">
        <v>37</v>
      </c>
      <c r="P2925" s="1" t="n">
        <v>104</v>
      </c>
      <c r="Q2925" s="1" t="s">
        <v>38</v>
      </c>
      <c r="R2925" s="1" t="s">
        <v>43</v>
      </c>
      <c r="S2925" s="1" t="n">
        <v>4210310</v>
      </c>
      <c r="T2925" s="1" t="s">
        <v>397</v>
      </c>
      <c r="U2925" s="1" t="n">
        <v>232</v>
      </c>
      <c r="W2925" s="1" t="n">
        <v>232</v>
      </c>
      <c r="X2925" s="1" t="s">
        <v>654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  <c r="AB2925" s="1"/>
      <c r="AC2925" s="1"/>
    </row>
    <row r="2926" customFormat="false" ht="12.75" hidden="false" customHeight="true" outlineLevel="0" collapsed="false">
      <c r="A2926" s="1" t="n">
        <v>1</v>
      </c>
      <c r="B2926" s="17" t="n">
        <v>46250</v>
      </c>
      <c r="C2926" s="17" t="n">
        <v>46250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1573469</v>
      </c>
      <c r="L2926" s="1" t="n">
        <v>1573469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43</v>
      </c>
      <c r="S2926" s="1" t="n">
        <v>4210310</v>
      </c>
      <c r="T2926" s="1" t="s">
        <v>397</v>
      </c>
      <c r="U2926" s="1" t="n">
        <v>276</v>
      </c>
      <c r="W2926" s="1" t="n">
        <v>276</v>
      </c>
      <c r="X2926" s="1" t="s">
        <v>655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/>
      <c r="AC2926" s="1"/>
    </row>
    <row r="2927" customFormat="false" ht="12.75" hidden="false" customHeight="true" outlineLevel="0" collapsed="false">
      <c r="A2927" s="1" t="n">
        <v>1</v>
      </c>
      <c r="B2927" s="17" t="n">
        <v>46196</v>
      </c>
      <c r="C2927" s="17" t="n">
        <v>46250</v>
      </c>
      <c r="D2927" s="1" t="n">
        <v>1611</v>
      </c>
      <c r="E2927" s="1" t="s">
        <v>238</v>
      </c>
      <c r="F2927" s="1" t="n">
        <v>24</v>
      </c>
      <c r="G2927" s="1" t="s">
        <v>57</v>
      </c>
      <c r="H2927" s="1" t="n">
        <v>2110101</v>
      </c>
      <c r="I2927" s="1" t="s">
        <v>58</v>
      </c>
      <c r="J2927" s="1" t="n">
        <v>1294640</v>
      </c>
      <c r="L2927" s="1" t="n">
        <v>536311</v>
      </c>
      <c r="M2927" s="1" t="s">
        <v>153</v>
      </c>
      <c r="N2927" s="1" t="s">
        <v>66</v>
      </c>
      <c r="P2927" s="1" t="n">
        <v>103</v>
      </c>
      <c r="Q2927" s="1" t="s">
        <v>61</v>
      </c>
      <c r="R2927" s="1" t="s">
        <v>62</v>
      </c>
      <c r="S2927" s="1" t="n">
        <v>1130101</v>
      </c>
      <c r="T2927" s="1" t="s">
        <v>63</v>
      </c>
      <c r="U2927" s="1" t="n">
        <v>3224.65</v>
      </c>
      <c r="W2927" s="1" t="n">
        <v>3224.65</v>
      </c>
      <c r="X2927" s="1" t="s">
        <v>2618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ISQUEIRO BIC G</v>
      </c>
      <c r="AC2927" s="1" t="n">
        <v>1773396</v>
      </c>
    </row>
    <row r="2928" customFormat="false" ht="12.75" hidden="false" customHeight="true" outlineLevel="0" collapsed="false">
      <c r="A2928" s="1" t="n">
        <v>1</v>
      </c>
      <c r="B2928" s="17" t="n">
        <v>46226</v>
      </c>
      <c r="C2928" s="17" t="n">
        <v>46250</v>
      </c>
      <c r="D2928" s="1" t="n">
        <v>10011</v>
      </c>
      <c r="E2928" s="1" t="s">
        <v>221</v>
      </c>
      <c r="F2928" s="1" t="n">
        <v>24</v>
      </c>
      <c r="G2928" s="1" t="s">
        <v>57</v>
      </c>
      <c r="H2928" s="1" t="n">
        <v>2110405</v>
      </c>
      <c r="I2928" s="1" t="s">
        <v>106</v>
      </c>
      <c r="J2928" s="1" t="n">
        <v>1440273</v>
      </c>
      <c r="L2928" s="1" t="n">
        <v>592643</v>
      </c>
      <c r="M2928" s="1" t="s">
        <v>36</v>
      </c>
      <c r="N2928" s="1" t="s">
        <v>66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562.94</v>
      </c>
      <c r="W2928" s="1" t="n">
        <v>562.94</v>
      </c>
      <c r="X2928" s="1" t="s">
        <v>2619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GP GOURMET CAO AD MG OVELHA ARROZ KG</v>
      </c>
      <c r="AC2928" s="1" t="n">
        <v>34780</v>
      </c>
    </row>
    <row r="2929" customFormat="false" ht="12.75" hidden="false" customHeight="tru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1567931</v>
      </c>
      <c r="L2929" s="1" t="n">
        <v>1567931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149</v>
      </c>
      <c r="S2929" s="1" t="n">
        <v>1120601</v>
      </c>
      <c r="T2929" s="1" t="s">
        <v>150</v>
      </c>
      <c r="U2929" s="1" t="n">
        <v>375</v>
      </c>
      <c r="W2929" s="1" t="n">
        <v>375</v>
      </c>
      <c r="X2929" s="1" t="s">
        <v>2620</v>
      </c>
      <c r="Z2929" s="1" t="str">
        <f aca="false">IF($T2929="","",IFERROR(INDEX('Resumo Grupos'!$AC$3:$AC$200,MATCH($T2929,'Resumo Grupos'!$AB$3:$AB$200,0)),"n/d"))</f>
        <v>Despesa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ACAI DE ANORI</v>
      </c>
      <c r="AC2929" s="1" t="n">
        <v>5516</v>
      </c>
    </row>
    <row r="2930" customFormat="false" ht="12.75" hidden="false" customHeight="tru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1572832</v>
      </c>
      <c r="L2930" s="1" t="n">
        <v>1572832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39</v>
      </c>
      <c r="S2930" s="1" t="n">
        <v>4210209</v>
      </c>
      <c r="T2930" s="1" t="s">
        <v>54</v>
      </c>
      <c r="U2930" s="1" t="n">
        <v>70</v>
      </c>
      <c r="W2930" s="1" t="n">
        <v>70</v>
      </c>
      <c r="X2930" s="1" t="s">
        <v>2621</v>
      </c>
      <c r="Z2930" s="1" t="str">
        <f aca="false">IF($T2930="","",IFERROR(INDEX('Resumo Grupos'!$AC$3:$AC$200,MATCH($T2930,'Resumo Grupos'!$AB$3:$AB$200,0)),"n/d"))</f>
        <v>Despesa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true" outlineLevel="0" collapsed="false">
      <c r="A2931" s="1" t="n">
        <v>1</v>
      </c>
      <c r="B2931" s="17" t="n">
        <v>46251</v>
      </c>
      <c r="C2931" s="17" t="n">
        <v>46251</v>
      </c>
      <c r="D2931" s="1" t="n">
        <v>0</v>
      </c>
      <c r="E2931" s="1" t="s">
        <v>33</v>
      </c>
      <c r="F2931" s="1" t="n">
        <v>17</v>
      </c>
      <c r="G2931" s="1" t="s">
        <v>34</v>
      </c>
      <c r="H2931" s="1" t="n">
        <v>1110101</v>
      </c>
      <c r="I2931" s="1" t="s">
        <v>35</v>
      </c>
      <c r="J2931" s="1" t="n">
        <v>1573550</v>
      </c>
      <c r="L2931" s="1" t="n">
        <v>1573550</v>
      </c>
      <c r="M2931" s="1" t="s">
        <v>36</v>
      </c>
      <c r="N2931" s="1" t="s">
        <v>37</v>
      </c>
      <c r="P2931" s="1" t="n">
        <v>104</v>
      </c>
      <c r="Q2931" s="1" t="s">
        <v>38</v>
      </c>
      <c r="R2931" s="1" t="s">
        <v>62</v>
      </c>
      <c r="S2931" s="1" t="n">
        <v>1130101</v>
      </c>
      <c r="T2931" s="1" t="s">
        <v>63</v>
      </c>
      <c r="U2931" s="1" t="n">
        <v>245</v>
      </c>
      <c r="W2931" s="1" t="n">
        <v>245</v>
      </c>
      <c r="X2931" s="1" t="s">
        <v>2622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12.75" hidden="false" customHeight="true" outlineLevel="0" collapsed="false">
      <c r="A2932" s="1" t="n">
        <v>1</v>
      </c>
      <c r="B2932" s="17" t="n">
        <v>46251</v>
      </c>
      <c r="C2932" s="17" t="n">
        <v>46251</v>
      </c>
      <c r="D2932" s="1" t="n">
        <v>0</v>
      </c>
      <c r="E2932" s="1" t="s">
        <v>33</v>
      </c>
      <c r="F2932" s="1" t="n">
        <v>17</v>
      </c>
      <c r="G2932" s="1" t="s">
        <v>34</v>
      </c>
      <c r="H2932" s="1" t="n">
        <v>1110101</v>
      </c>
      <c r="I2932" s="1" t="s">
        <v>35</v>
      </c>
      <c r="J2932" s="1" t="n">
        <v>1605157</v>
      </c>
      <c r="L2932" s="1" t="n">
        <v>1605157</v>
      </c>
      <c r="M2932" s="1" t="s">
        <v>36</v>
      </c>
      <c r="N2932" s="1" t="s">
        <v>37</v>
      </c>
      <c r="P2932" s="1" t="n">
        <v>104</v>
      </c>
      <c r="Q2932" s="1" t="s">
        <v>38</v>
      </c>
      <c r="R2932" s="1" t="s">
        <v>43</v>
      </c>
      <c r="S2932" s="1" t="n">
        <v>4210318</v>
      </c>
      <c r="T2932" s="1" t="s">
        <v>449</v>
      </c>
      <c r="U2932" s="1" t="n">
        <v>700</v>
      </c>
      <c r="W2932" s="1" t="n">
        <v>700</v>
      </c>
      <c r="X2932" s="1" t="s">
        <v>402</v>
      </c>
      <c r="Z2932" s="1" t="str">
        <f aca="false">IF($T2932="","",IFERROR(INDEX('Resumo Grupos'!$AC$3:$AC$200,MATCH($T2932,'Resumo Grupos'!$AB$3:$AB$200,0)),"n/d"))</f>
        <v>Salários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true" outlineLevel="0" collapsed="false">
      <c r="A2933" s="1" t="n">
        <v>1</v>
      </c>
      <c r="B2933" s="17" t="n">
        <v>46251</v>
      </c>
      <c r="C2933" s="17" t="n">
        <v>46251</v>
      </c>
      <c r="D2933" s="1" t="n">
        <v>0</v>
      </c>
      <c r="E2933" s="1" t="s">
        <v>33</v>
      </c>
      <c r="F2933" s="1" t="n">
        <v>17</v>
      </c>
      <c r="G2933" s="1" t="s">
        <v>34</v>
      </c>
      <c r="H2933" s="1" t="n">
        <v>1110101</v>
      </c>
      <c r="I2933" s="1" t="s">
        <v>35</v>
      </c>
      <c r="J2933" s="1" t="n">
        <v>1605183</v>
      </c>
      <c r="L2933" s="1" t="n">
        <v>1605183</v>
      </c>
      <c r="M2933" s="1" t="s">
        <v>36</v>
      </c>
      <c r="N2933" s="1" t="s">
        <v>37</v>
      </c>
      <c r="P2933" s="1" t="n">
        <v>104</v>
      </c>
      <c r="Q2933" s="1" t="s">
        <v>38</v>
      </c>
      <c r="R2933" s="1" t="s">
        <v>43</v>
      </c>
      <c r="S2933" s="1" t="n">
        <v>4210318</v>
      </c>
      <c r="T2933" s="1" t="s">
        <v>449</v>
      </c>
      <c r="U2933" s="1" t="n">
        <v>300</v>
      </c>
      <c r="W2933" s="1" t="n">
        <v>300</v>
      </c>
      <c r="X2933" s="1" t="s">
        <v>832</v>
      </c>
      <c r="Z2933" s="1" t="str">
        <f aca="false">IF($T2933="","",IFERROR(INDEX('Resumo Grupos'!$AC$3:$AC$200,MATCH($T2933,'Resumo Grupos'!$AB$3:$AB$200,0)),"n/d"))</f>
        <v>Salários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12.75" hidden="false" customHeight="true" outlineLevel="0" collapsed="false">
      <c r="A2934" s="1" t="n">
        <v>1</v>
      </c>
      <c r="B2934" s="17" t="n">
        <v>46230</v>
      </c>
      <c r="C2934" s="17" t="n">
        <v>46251</v>
      </c>
      <c r="D2934" s="1" t="n">
        <v>1634</v>
      </c>
      <c r="E2934" s="1" t="s">
        <v>2623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1460028</v>
      </c>
      <c r="L2934" s="1" t="n">
        <v>329028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810.35</v>
      </c>
      <c r="W2934" s="1" t="n">
        <v>810.35</v>
      </c>
      <c r="X2934" s="1" t="s">
        <v>2624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AGUA SANI BRINORT 1L</v>
      </c>
      <c r="AC2934" s="1" t="n">
        <v>329028</v>
      </c>
    </row>
    <row r="2935" customFormat="false" ht="12.75" hidden="false" customHeight="true" outlineLevel="0" collapsed="false">
      <c r="A2935" s="1" t="n">
        <v>1</v>
      </c>
      <c r="B2935" s="17" t="n">
        <v>46216</v>
      </c>
      <c r="C2935" s="17" t="n">
        <v>46251</v>
      </c>
      <c r="D2935" s="1" t="n">
        <v>16</v>
      </c>
      <c r="E2935" s="1" t="s">
        <v>111</v>
      </c>
      <c r="F2935" s="1" t="n">
        <v>34</v>
      </c>
      <c r="G2935" s="1" t="s">
        <v>94</v>
      </c>
      <c r="H2935" s="1" t="n">
        <v>2110405</v>
      </c>
      <c r="I2935" s="1" t="s">
        <v>106</v>
      </c>
      <c r="J2935" s="1" t="n">
        <v>784488</v>
      </c>
      <c r="L2935" s="1" t="n">
        <v>338625</v>
      </c>
      <c r="M2935" s="1" t="s">
        <v>460</v>
      </c>
      <c r="N2935" s="1" t="s">
        <v>66</v>
      </c>
      <c r="P2935" s="1" t="n">
        <v>102</v>
      </c>
      <c r="Q2935" s="1" t="s">
        <v>125</v>
      </c>
      <c r="R2935" s="1" t="s">
        <v>112</v>
      </c>
      <c r="S2935" s="1" t="n">
        <v>4220199</v>
      </c>
      <c r="T2935" s="1" t="s">
        <v>113</v>
      </c>
      <c r="U2935" s="1" t="n">
        <v>8000</v>
      </c>
      <c r="W2935" s="1" t="n">
        <v>8000</v>
      </c>
      <c r="X2935" s="1" t="s">
        <v>578</v>
      </c>
      <c r="Z2935" s="1" t="str">
        <f aca="false">IF($T2935="","",IFERROR(INDEX('Resumo Grupos'!$AC$3:$AC$200,MATCH($T2935,'Resumo Grupos'!$AB$3:$AB$200,0)),"n/d"))</f>
        <v>Pagamentos outros não operacionais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12.75" hidden="false" customHeight="true" outlineLevel="0" collapsed="false">
      <c r="A2936" s="1" t="n">
        <v>1</v>
      </c>
      <c r="B2936" s="17" t="n">
        <v>46218</v>
      </c>
      <c r="C2936" s="17" t="n">
        <v>46251</v>
      </c>
      <c r="D2936" s="1" t="n">
        <v>10011</v>
      </c>
      <c r="E2936" s="1" t="s">
        <v>221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1401989</v>
      </c>
      <c r="L2936" s="1" t="n">
        <v>34663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2006</v>
      </c>
      <c r="W2936" s="1" t="n">
        <v>2006</v>
      </c>
      <c r="X2936" s="1" t="s">
        <v>2625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RC GT GRANPLUS 10,1K</v>
      </c>
      <c r="AC2936" s="1" t="n">
        <v>34663</v>
      </c>
    </row>
    <row r="2937" customFormat="false" ht="12.75" hidden="false" customHeight="true" outlineLevel="0" collapsed="false">
      <c r="A2937" s="1" t="n">
        <v>1</v>
      </c>
      <c r="B2937" s="17" t="n">
        <v>46224</v>
      </c>
      <c r="C2937" s="17" t="n">
        <v>46251</v>
      </c>
      <c r="D2937" s="1" t="n">
        <v>607</v>
      </c>
      <c r="E2937" s="1" t="s">
        <v>214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1429152</v>
      </c>
      <c r="L2937" s="1" t="n">
        <v>11134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911.85</v>
      </c>
      <c r="W2937" s="1" t="n">
        <v>911.85</v>
      </c>
      <c r="X2937" s="1" t="s">
        <v>2626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PLENO ADULTOS CARNE 15KG</v>
      </c>
      <c r="AC2937" s="1" t="n">
        <v>11134</v>
      </c>
    </row>
    <row r="2938" customFormat="false" ht="12.75" hidden="false" customHeight="true" outlineLevel="0" collapsed="false">
      <c r="A2938" s="1" t="n">
        <v>1</v>
      </c>
      <c r="B2938" s="17" t="n">
        <v>46224</v>
      </c>
      <c r="C2938" s="17" t="n">
        <v>46251</v>
      </c>
      <c r="D2938" s="1" t="n">
        <v>1740</v>
      </c>
      <c r="E2938" s="1" t="s">
        <v>296</v>
      </c>
      <c r="F2938" s="1" t="n">
        <v>24</v>
      </c>
      <c r="G2938" s="1" t="s">
        <v>57</v>
      </c>
      <c r="H2938" s="1" t="n">
        <v>2110405</v>
      </c>
      <c r="I2938" s="1" t="s">
        <v>106</v>
      </c>
      <c r="J2938" s="1" t="n">
        <v>1431693</v>
      </c>
      <c r="L2938" s="1" t="n">
        <v>1249231</v>
      </c>
      <c r="M2938" s="1" t="s">
        <v>153</v>
      </c>
      <c r="N2938" s="1" t="s">
        <v>66</v>
      </c>
      <c r="P2938" s="1" t="n">
        <v>103</v>
      </c>
      <c r="Q2938" s="1" t="s">
        <v>61</v>
      </c>
      <c r="R2938" s="1" t="s">
        <v>62</v>
      </c>
      <c r="S2938" s="1" t="n">
        <v>1130101</v>
      </c>
      <c r="T2938" s="1" t="s">
        <v>63</v>
      </c>
      <c r="U2938" s="1" t="n">
        <v>2044.89</v>
      </c>
      <c r="W2938" s="1" t="n">
        <v>2044.89</v>
      </c>
      <c r="X2938" s="1" t="s">
        <v>2627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 t="str">
        <f aca="false">IFERROR(INDEX('Mov Entradas (Rel 10497)'!$L:$L,MATCH(AC2938,'Mov Entradas (Rel 10497)'!$I:$I,0)),"nao encontrado")</f>
        <v>LINGUI DE FRANGO KG</v>
      </c>
      <c r="AC2938" s="1" t="n">
        <v>1249231</v>
      </c>
    </row>
    <row r="2939" customFormat="false" ht="12.75" hidden="false" customHeight="true" outlineLevel="0" collapsed="false">
      <c r="A2939" s="1" t="n">
        <v>1</v>
      </c>
      <c r="B2939" s="17" t="n">
        <v>46232</v>
      </c>
      <c r="C2939" s="17" t="n">
        <v>46251</v>
      </c>
      <c r="D2939" s="1" t="n">
        <v>1810</v>
      </c>
      <c r="E2939" s="1" t="s">
        <v>280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1469179</v>
      </c>
      <c r="L2939" s="1" t="n">
        <v>85346</v>
      </c>
      <c r="M2939" s="1" t="s">
        <v>59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1164.5</v>
      </c>
      <c r="W2939" s="1" t="n">
        <v>1164.5</v>
      </c>
      <c r="X2939" s="1" t="s">
        <v>2628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FEIJAO CARIOCA  DONA DE 1K</v>
      </c>
      <c r="AC2939" s="1" t="n">
        <v>85346</v>
      </c>
    </row>
    <row r="2940" customFormat="false" ht="12.75" hidden="false" customHeight="true" outlineLevel="0" collapsed="false">
      <c r="A2940" s="1" t="n">
        <v>1</v>
      </c>
      <c r="B2940" s="17" t="n">
        <v>46234</v>
      </c>
      <c r="C2940" s="17" t="n">
        <v>46251</v>
      </c>
      <c r="D2940" s="1" t="n">
        <v>1699</v>
      </c>
      <c r="E2940" s="1" t="s">
        <v>428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1478171</v>
      </c>
      <c r="L2940" s="1" t="n">
        <v>309642</v>
      </c>
      <c r="M2940" s="1" t="s">
        <v>36</v>
      </c>
      <c r="N2940" s="1" t="s">
        <v>66</v>
      </c>
      <c r="P2940" s="1" t="n">
        <v>103</v>
      </c>
      <c r="Q2940" s="1" t="s">
        <v>61</v>
      </c>
      <c r="R2940" s="1" t="s">
        <v>62</v>
      </c>
      <c r="S2940" s="1" t="n">
        <v>1130101</v>
      </c>
      <c r="T2940" s="1" t="s">
        <v>63</v>
      </c>
      <c r="U2940" s="1" t="n">
        <v>1633.1</v>
      </c>
      <c r="W2940" s="1" t="n">
        <v>1633.1</v>
      </c>
      <c r="X2940" s="1" t="s">
        <v>2629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MOLHO GOTA INGLES 150ML</v>
      </c>
      <c r="AC2940" s="1" t="n">
        <v>309642</v>
      </c>
    </row>
    <row r="2941" customFormat="false" ht="12.75" hidden="false" customHeight="true" outlineLevel="0" collapsed="false">
      <c r="A2941" s="1" t="n">
        <v>1</v>
      </c>
      <c r="B2941" s="17" t="n">
        <v>46237</v>
      </c>
      <c r="C2941" s="17" t="n">
        <v>46251</v>
      </c>
      <c r="D2941" s="1" t="n">
        <v>815</v>
      </c>
      <c r="E2941" s="1" t="s">
        <v>746</v>
      </c>
      <c r="F2941" s="1" t="n">
        <v>34</v>
      </c>
      <c r="G2941" s="1" t="s">
        <v>94</v>
      </c>
      <c r="H2941" s="1" t="n">
        <v>2110405</v>
      </c>
      <c r="I2941" s="1" t="s">
        <v>106</v>
      </c>
      <c r="J2941" s="1" t="n">
        <v>1493520</v>
      </c>
      <c r="L2941" s="1" t="n">
        <v>612910</v>
      </c>
      <c r="M2941" s="1" t="s">
        <v>36</v>
      </c>
      <c r="N2941" s="1" t="s">
        <v>66</v>
      </c>
      <c r="P2941" s="1" t="n">
        <v>101</v>
      </c>
      <c r="Q2941" s="1" t="s">
        <v>107</v>
      </c>
      <c r="R2941" s="1" t="s">
        <v>2630</v>
      </c>
      <c r="S2941" s="1" t="n">
        <v>2210202</v>
      </c>
      <c r="T2941" s="1" t="s">
        <v>2630</v>
      </c>
      <c r="U2941" s="1" t="n">
        <v>6000</v>
      </c>
      <c r="W2941" s="1" t="n">
        <v>6000</v>
      </c>
      <c r="X2941" s="1" t="s">
        <v>747</v>
      </c>
      <c r="Z2941" s="1" t="str">
        <f aca="false">IF($T2941="","",IFERROR(INDEX('Resumo Grupos'!$AC$3:$AC$200,MATCH($T2941,'Resumo Grupos'!$AB$3:$AB$200,0)),"n/d"))</f>
        <v>Empréstimo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12.75" hidden="false" customHeight="true" outlineLevel="0" collapsed="false">
      <c r="A2942" s="1" t="n">
        <v>1</v>
      </c>
      <c r="B2942" s="17" t="n">
        <v>46237</v>
      </c>
      <c r="C2942" s="17" t="n">
        <v>46251</v>
      </c>
      <c r="D2942" s="1" t="n">
        <v>1699</v>
      </c>
      <c r="E2942" s="1" t="s">
        <v>428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1495640</v>
      </c>
      <c r="L2942" s="1" t="n">
        <v>309757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403.5</v>
      </c>
      <c r="W2942" s="1" t="n">
        <v>403.5</v>
      </c>
      <c r="X2942" s="1" t="s">
        <v>2631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SUCO JANDAI CAJU500M</v>
      </c>
      <c r="AC2942" s="1" t="n">
        <v>309757</v>
      </c>
    </row>
    <row r="2943" customFormat="false" ht="12.75" hidden="false" customHeight="true" outlineLevel="0" collapsed="false">
      <c r="A2943" s="1" t="n">
        <v>1</v>
      </c>
      <c r="B2943" s="17" t="n">
        <v>46241</v>
      </c>
      <c r="C2943" s="17" t="n">
        <v>46251</v>
      </c>
      <c r="D2943" s="1" t="n">
        <v>513</v>
      </c>
      <c r="E2943" s="1" t="s">
        <v>683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1514449</v>
      </c>
      <c r="L2943" s="1" t="n">
        <v>620154</v>
      </c>
      <c r="M2943" s="1" t="s">
        <v>36</v>
      </c>
      <c r="N2943" s="1" t="s">
        <v>66</v>
      </c>
      <c r="P2943" s="1" t="n">
        <v>101</v>
      </c>
      <c r="Q2943" s="1" t="s">
        <v>107</v>
      </c>
      <c r="R2943" s="1" t="s">
        <v>39</v>
      </c>
      <c r="S2943" s="1" t="n">
        <v>4210206</v>
      </c>
      <c r="T2943" s="1" t="s">
        <v>264</v>
      </c>
      <c r="U2943" s="1" t="n">
        <v>28.09</v>
      </c>
      <c r="W2943" s="1" t="n">
        <v>28.09</v>
      </c>
      <c r="X2943" s="1" t="s">
        <v>2632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  <c r="AB2943" s="1"/>
      <c r="AC2943" s="1"/>
    </row>
    <row r="2944" customFormat="false" ht="12.75" hidden="false" customHeight="true" outlineLevel="0" collapsed="false">
      <c r="A2944" s="1" t="n">
        <v>1</v>
      </c>
      <c r="B2944" s="17" t="n">
        <v>46242</v>
      </c>
      <c r="C2944" s="17" t="n">
        <v>46251</v>
      </c>
      <c r="D2944" s="1" t="n">
        <v>1621</v>
      </c>
      <c r="E2944" s="1" t="s">
        <v>351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1517510</v>
      </c>
      <c r="L2944" s="1" t="n">
        <v>942898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4870.45</v>
      </c>
      <c r="W2944" s="1" t="n">
        <v>4870.45</v>
      </c>
      <c r="X2944" s="1" t="s">
        <v>2633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TRIDENT MORANGO</v>
      </c>
      <c r="AC2944" s="1" t="n">
        <v>942898</v>
      </c>
    </row>
    <row r="2945" customFormat="false" ht="12.75" hidden="false" customHeight="true" outlineLevel="0" collapsed="false">
      <c r="A2945" s="1" t="n">
        <v>1</v>
      </c>
      <c r="B2945" s="17" t="n">
        <v>46242</v>
      </c>
      <c r="C2945" s="17" t="n">
        <v>46251</v>
      </c>
      <c r="D2945" s="1" t="n">
        <v>1621</v>
      </c>
      <c r="E2945" s="1" t="s">
        <v>351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1517528</v>
      </c>
      <c r="L2945" s="1" t="n">
        <v>942899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424.55</v>
      </c>
      <c r="W2945" s="1" t="n">
        <v>424.55</v>
      </c>
      <c r="X2945" s="1" t="s">
        <v>2634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REFR PEPSI 2L</v>
      </c>
      <c r="AC2945" s="1" t="n">
        <v>942899</v>
      </c>
    </row>
    <row r="2946" customFormat="false" ht="12.75" hidden="false" customHeight="true" outlineLevel="0" collapsed="false">
      <c r="A2946" s="1" t="n">
        <v>1</v>
      </c>
      <c r="B2946" s="17" t="n">
        <v>46244</v>
      </c>
      <c r="C2946" s="17" t="n">
        <v>46251</v>
      </c>
      <c r="D2946" s="1" t="n">
        <v>1614</v>
      </c>
      <c r="E2946" s="1" t="s">
        <v>89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1529852</v>
      </c>
      <c r="L2946" s="1" t="n">
        <v>11542</v>
      </c>
      <c r="M2946" s="1" t="s">
        <v>59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472.45</v>
      </c>
      <c r="W2946" s="1" t="n">
        <v>472.45</v>
      </c>
      <c r="X2946" s="1" t="s">
        <v>2635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POTE SORVETE KARU CR</v>
      </c>
      <c r="AC2946" s="1" t="n">
        <v>11542</v>
      </c>
    </row>
    <row r="2947" customFormat="false" ht="12.75" hidden="false" customHeight="true" outlineLevel="0" collapsed="false">
      <c r="A2947" s="1" t="n">
        <v>1</v>
      </c>
      <c r="B2947" s="17" t="n">
        <v>46244</v>
      </c>
      <c r="C2947" s="17" t="n">
        <v>46251</v>
      </c>
      <c r="D2947" s="1" t="n">
        <v>754</v>
      </c>
      <c r="E2947" s="1" t="s">
        <v>182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1530278</v>
      </c>
      <c r="L2947" s="1" t="n">
        <v>32360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3325</v>
      </c>
      <c r="W2947" s="1" t="n">
        <v>3325</v>
      </c>
      <c r="X2947" s="1" t="s">
        <v>2636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TRASEIRO DE BOI L1</v>
      </c>
      <c r="AC2947" s="1" t="n">
        <v>32360</v>
      </c>
    </row>
    <row r="2948" customFormat="false" ht="12.75" hidden="false" customHeight="true" outlineLevel="0" collapsed="false">
      <c r="A2948" s="1" t="n">
        <v>1</v>
      </c>
      <c r="B2948" s="17" t="n">
        <v>46244</v>
      </c>
      <c r="C2948" s="17" t="n">
        <v>46251</v>
      </c>
      <c r="D2948" s="1" t="n">
        <v>1631</v>
      </c>
      <c r="E2948" s="1" t="s">
        <v>101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1530311</v>
      </c>
      <c r="L2948" s="1" t="n">
        <v>15235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721.74</v>
      </c>
      <c r="W2948" s="1" t="n">
        <v>721.74</v>
      </c>
      <c r="X2948" s="1" t="s">
        <v>2637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IOGURTE AMAZONGURT D</v>
      </c>
      <c r="AC2948" s="1" t="n">
        <v>15235</v>
      </c>
    </row>
    <row r="2949" customFormat="false" ht="12.75" hidden="false" customHeight="true" outlineLevel="0" collapsed="false">
      <c r="A2949" s="1" t="n">
        <v>1</v>
      </c>
      <c r="B2949" s="17" t="n">
        <v>46244</v>
      </c>
      <c r="C2949" s="17" t="n">
        <v>46251</v>
      </c>
      <c r="D2949" s="1" t="n">
        <v>1292</v>
      </c>
      <c r="E2949" s="1" t="s">
        <v>361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1530320</v>
      </c>
      <c r="L2949" s="1" t="n">
        <v>3798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62</v>
      </c>
      <c r="S2949" s="1" t="n">
        <v>1130101</v>
      </c>
      <c r="T2949" s="1" t="s">
        <v>63</v>
      </c>
      <c r="U2949" s="1" t="n">
        <v>2313.5</v>
      </c>
      <c r="W2949" s="1" t="n">
        <v>2313.5</v>
      </c>
      <c r="X2949" s="1" t="s">
        <v>2638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MORTADELA SABOR 200G</v>
      </c>
      <c r="AC2949" s="1" t="n">
        <v>3798</v>
      </c>
    </row>
    <row r="2950" customFormat="false" ht="12.75" hidden="false" customHeight="true" outlineLevel="0" collapsed="false">
      <c r="A2950" s="1" t="n">
        <v>1</v>
      </c>
      <c r="B2950" s="17" t="n">
        <v>46245</v>
      </c>
      <c r="C2950" s="17" t="n">
        <v>46251</v>
      </c>
      <c r="D2950" s="1" t="n">
        <v>1328</v>
      </c>
      <c r="E2950" s="1" t="s">
        <v>363</v>
      </c>
      <c r="F2950" s="1" t="n">
        <v>24</v>
      </c>
      <c r="G2950" s="1" t="s">
        <v>57</v>
      </c>
      <c r="H2950" s="1" t="n">
        <v>2110405</v>
      </c>
      <c r="I2950" s="1" t="s">
        <v>106</v>
      </c>
      <c r="J2950" s="1" t="n">
        <v>1533237</v>
      </c>
      <c r="L2950" s="1" t="n">
        <v>4335</v>
      </c>
      <c r="M2950" s="1" t="s">
        <v>36</v>
      </c>
      <c r="N2950" s="1" t="s">
        <v>66</v>
      </c>
      <c r="P2950" s="1" t="n">
        <v>103</v>
      </c>
      <c r="Q2950" s="1" t="s">
        <v>61</v>
      </c>
      <c r="R2950" s="1" t="s">
        <v>62</v>
      </c>
      <c r="S2950" s="1" t="n">
        <v>1130101</v>
      </c>
      <c r="T2950" s="1" t="s">
        <v>63</v>
      </c>
      <c r="U2950" s="1" t="n">
        <v>255</v>
      </c>
      <c r="W2950" s="1" t="n">
        <v>255</v>
      </c>
      <c r="X2950" s="1" t="s">
        <v>2639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PAO DE HAMBURGUER KG</v>
      </c>
      <c r="AC2950" s="1" t="n">
        <v>43493</v>
      </c>
    </row>
    <row r="2951" customFormat="false" ht="12.75" hidden="false" customHeight="true" outlineLevel="0" collapsed="false">
      <c r="A2951" s="1" t="n">
        <v>1</v>
      </c>
      <c r="B2951" s="17" t="n">
        <v>46245</v>
      </c>
      <c r="C2951" s="17" t="n">
        <v>46251</v>
      </c>
      <c r="D2951" s="1" t="n">
        <v>1650</v>
      </c>
      <c r="E2951" s="1" t="s">
        <v>99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1533253</v>
      </c>
      <c r="L2951" s="1" t="n">
        <v>228288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661.21</v>
      </c>
      <c r="W2951" s="1" t="n">
        <v>661.21</v>
      </c>
      <c r="X2951" s="1" t="s">
        <v>2640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IOG.B.COMODORO SAC</v>
      </c>
      <c r="AC2951" s="1" t="n">
        <v>228288</v>
      </c>
    </row>
    <row r="2952" customFormat="false" ht="12.75" hidden="false" customHeight="true" outlineLevel="0" collapsed="false">
      <c r="A2952" s="1" t="n">
        <v>1</v>
      </c>
      <c r="B2952" s="17" t="n">
        <v>46246</v>
      </c>
      <c r="C2952" s="17" t="n">
        <v>46251</v>
      </c>
      <c r="D2952" s="1" t="n">
        <v>1357</v>
      </c>
      <c r="E2952" s="1" t="s">
        <v>694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1537717</v>
      </c>
      <c r="L2952" s="1" t="n">
        <v>282949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2081</v>
      </c>
      <c r="S2952" s="1" t="n">
        <v>4110102</v>
      </c>
      <c r="T2952" s="1" t="s">
        <v>2641</v>
      </c>
      <c r="U2952" s="1" t="n">
        <v>465.35</v>
      </c>
      <c r="W2952" s="1" t="n">
        <v>465.35</v>
      </c>
      <c r="X2952" s="1" t="s">
        <v>2642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MARGARINA MEDALHA DE OURO 80% 15KG</v>
      </c>
      <c r="AC2952" s="1" t="n">
        <v>282949</v>
      </c>
    </row>
    <row r="2953" customFormat="false" ht="12.75" hidden="false" customHeight="true" outlineLevel="0" collapsed="false">
      <c r="A2953" s="1" t="n">
        <v>1</v>
      </c>
      <c r="B2953" s="17" t="n">
        <v>46251</v>
      </c>
      <c r="C2953" s="17" t="n">
        <v>46251</v>
      </c>
      <c r="D2953" s="1" t="n">
        <v>10104</v>
      </c>
      <c r="E2953" s="1" t="s">
        <v>2643</v>
      </c>
      <c r="F2953" s="1" t="n">
        <v>34</v>
      </c>
      <c r="G2953" s="1" t="s">
        <v>94</v>
      </c>
      <c r="H2953" s="1" t="n">
        <v>2110405</v>
      </c>
      <c r="I2953" s="1" t="s">
        <v>106</v>
      </c>
      <c r="J2953" s="1" t="n">
        <v>1563382</v>
      </c>
      <c r="L2953" s="1" t="n">
        <v>639271</v>
      </c>
      <c r="M2953" s="1" t="s">
        <v>36</v>
      </c>
      <c r="N2953" s="1" t="s">
        <v>66</v>
      </c>
      <c r="P2953" s="1" t="n">
        <v>101</v>
      </c>
      <c r="Q2953" s="1" t="s">
        <v>107</v>
      </c>
      <c r="R2953" s="1" t="s">
        <v>112</v>
      </c>
      <c r="S2953" s="1" t="n">
        <v>4220199</v>
      </c>
      <c r="T2953" s="1" t="s">
        <v>113</v>
      </c>
      <c r="U2953" s="1" t="n">
        <v>1000</v>
      </c>
      <c r="W2953" s="1" t="n">
        <v>1000</v>
      </c>
      <c r="X2953" s="1" t="s">
        <v>2644</v>
      </c>
      <c r="Z2953" s="1" t="str">
        <f aca="false">IF($T2953="","",IFERROR(INDEX('Resumo Grupos'!$AC$3:$AC$200,MATCH($T2953,'Resumo Grupos'!$AB$3:$AB$200,0)),"n/d"))</f>
        <v>Pagamentos outros não operacionais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true" outlineLevel="0" collapsed="false">
      <c r="A2954" s="1" t="n">
        <v>1</v>
      </c>
      <c r="B2954" s="17" t="n">
        <v>46246</v>
      </c>
      <c r="C2954" s="17" t="n">
        <v>46251</v>
      </c>
      <c r="D2954" s="1" t="n">
        <v>1899</v>
      </c>
      <c r="E2954" s="1" t="s">
        <v>97</v>
      </c>
      <c r="F2954" s="1" t="n">
        <v>24</v>
      </c>
      <c r="G2954" s="1" t="s">
        <v>57</v>
      </c>
      <c r="H2954" s="1" t="n">
        <v>2110405</v>
      </c>
      <c r="I2954" s="1" t="s">
        <v>106</v>
      </c>
      <c r="J2954" s="1" t="n">
        <v>1537759</v>
      </c>
      <c r="L2954" s="1" t="n">
        <v>758</v>
      </c>
      <c r="M2954" s="1" t="s">
        <v>36</v>
      </c>
      <c r="N2954" s="1" t="s">
        <v>66</v>
      </c>
      <c r="P2954" s="1" t="n">
        <v>103</v>
      </c>
      <c r="Q2954" s="1" t="s">
        <v>61</v>
      </c>
      <c r="R2954" s="1" t="s">
        <v>62</v>
      </c>
      <c r="S2954" s="1" t="n">
        <v>1130101</v>
      </c>
      <c r="T2954" s="1" t="s">
        <v>63</v>
      </c>
      <c r="U2954" s="1" t="n">
        <v>452</v>
      </c>
      <c r="W2954" s="1" t="n">
        <v>452</v>
      </c>
      <c r="X2954" s="1" t="s">
        <v>2645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PAO FORMA REAL MADRI</v>
      </c>
      <c r="AC2954" s="1" t="n">
        <v>758</v>
      </c>
    </row>
    <row r="2955" customFormat="false" ht="12.75" hidden="false" customHeight="true" outlineLevel="0" collapsed="false">
      <c r="A2955" s="1" t="n">
        <v>1</v>
      </c>
      <c r="B2955" s="17" t="n">
        <v>46248</v>
      </c>
      <c r="C2955" s="17" t="n">
        <v>46251</v>
      </c>
      <c r="D2955" s="1" t="n">
        <v>1899</v>
      </c>
      <c r="E2955" s="1" t="s">
        <v>97</v>
      </c>
      <c r="F2955" s="1" t="n">
        <v>24</v>
      </c>
      <c r="G2955" s="1" t="s">
        <v>57</v>
      </c>
      <c r="H2955" s="1" t="n">
        <v>2110405</v>
      </c>
      <c r="I2955" s="1" t="s">
        <v>106</v>
      </c>
      <c r="J2955" s="1" t="n">
        <v>1547106</v>
      </c>
      <c r="L2955" s="1" t="n">
        <v>759</v>
      </c>
      <c r="M2955" s="1" t="s">
        <v>36</v>
      </c>
      <c r="N2955" s="1" t="s">
        <v>66</v>
      </c>
      <c r="P2955" s="1" t="n">
        <v>103</v>
      </c>
      <c r="Q2955" s="1" t="s">
        <v>61</v>
      </c>
      <c r="R2955" s="1" t="s">
        <v>62</v>
      </c>
      <c r="S2955" s="1" t="n">
        <v>1130101</v>
      </c>
      <c r="T2955" s="1" t="s">
        <v>63</v>
      </c>
      <c r="U2955" s="1" t="n">
        <v>840</v>
      </c>
      <c r="W2955" s="1" t="n">
        <v>840</v>
      </c>
      <c r="X2955" s="1" t="s">
        <v>2646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PAO CASEIRO AMANT</v>
      </c>
      <c r="AC2955" s="1" t="n">
        <v>759</v>
      </c>
    </row>
    <row r="2956" customFormat="false" ht="12.75" hidden="false" customHeight="true" outlineLevel="0" collapsed="false">
      <c r="A2956" s="1" t="n">
        <v>1</v>
      </c>
      <c r="B2956" s="17" t="n">
        <v>46251</v>
      </c>
      <c r="C2956" s="17" t="n">
        <v>46251</v>
      </c>
      <c r="D2956" s="1" t="n">
        <v>33</v>
      </c>
      <c r="E2956" s="1" t="s">
        <v>93</v>
      </c>
      <c r="F2956" s="1" t="n">
        <v>13</v>
      </c>
      <c r="G2956" s="1" t="s">
        <v>119</v>
      </c>
      <c r="H2956" s="1" t="n">
        <v>2110101</v>
      </c>
      <c r="I2956" s="1" t="s">
        <v>58</v>
      </c>
      <c r="J2956" s="1" t="n">
        <v>1560904</v>
      </c>
      <c r="L2956" s="1" t="n">
        <v>5498</v>
      </c>
      <c r="M2956" s="1" t="s">
        <v>36</v>
      </c>
      <c r="N2956" s="1" t="s">
        <v>60</v>
      </c>
      <c r="P2956" s="1" t="n">
        <v>104</v>
      </c>
      <c r="Q2956" s="1" t="s">
        <v>38</v>
      </c>
      <c r="R2956" s="1" t="s">
        <v>62</v>
      </c>
      <c r="S2956" s="1" t="n">
        <v>1130101</v>
      </c>
      <c r="T2956" s="1" t="s">
        <v>63</v>
      </c>
      <c r="U2956" s="1" t="n">
        <v>510</v>
      </c>
      <c r="W2956" s="1" t="n">
        <v>510</v>
      </c>
      <c r="X2956" s="1" t="s">
        <v>2647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true" outlineLevel="0" collapsed="false">
      <c r="A2957" s="1" t="n">
        <v>1</v>
      </c>
      <c r="B2957" s="17" t="n">
        <v>46251</v>
      </c>
      <c r="C2957" s="17" t="n">
        <v>46251</v>
      </c>
      <c r="D2957" s="1" t="n">
        <v>514</v>
      </c>
      <c r="E2957" s="1" t="s">
        <v>731</v>
      </c>
      <c r="F2957" s="1" t="n">
        <v>34</v>
      </c>
      <c r="G2957" s="1" t="s">
        <v>94</v>
      </c>
      <c r="H2957" s="1" t="n">
        <v>2110405</v>
      </c>
      <c r="I2957" s="1" t="s">
        <v>106</v>
      </c>
      <c r="J2957" s="1" t="n">
        <v>1562164</v>
      </c>
      <c r="L2957" s="1" t="n">
        <v>638897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39</v>
      </c>
      <c r="S2957" s="1" t="n">
        <v>4210210</v>
      </c>
      <c r="T2957" s="1" t="s">
        <v>732</v>
      </c>
      <c r="U2957" s="1" t="n">
        <v>709.67</v>
      </c>
      <c r="W2957" s="1" t="n">
        <v>0</v>
      </c>
      <c r="X2957" s="1" t="s">
        <v>2648</v>
      </c>
      <c r="Z2957" s="1" t="str">
        <f aca="false">IF($T2957="","",IFERROR(INDEX('Resumo Grupos'!$AC$3:$AC$200,MATCH($T2957,'Resumo Grupos'!$AB$3:$AB$200,0)),"n/d"))</f>
        <v>Despesa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true" outlineLevel="0" collapsed="false">
      <c r="A2958" s="1" t="n">
        <v>1</v>
      </c>
      <c r="B2958" s="17" t="n">
        <v>46251</v>
      </c>
      <c r="C2958" s="17" t="n">
        <v>46251</v>
      </c>
      <c r="D2958" s="1" t="n">
        <v>515</v>
      </c>
      <c r="E2958" s="1" t="s">
        <v>124</v>
      </c>
      <c r="F2958" s="1" t="n">
        <v>34</v>
      </c>
      <c r="G2958" s="1" t="s">
        <v>94</v>
      </c>
      <c r="H2958" s="1" t="n">
        <v>2110405</v>
      </c>
      <c r="I2958" s="1" t="s">
        <v>106</v>
      </c>
      <c r="J2958" s="1" t="n">
        <v>1562169</v>
      </c>
      <c r="L2958" s="1" t="n">
        <v>638899</v>
      </c>
      <c r="M2958" s="1" t="s">
        <v>36</v>
      </c>
      <c r="N2958" s="1" t="s">
        <v>66</v>
      </c>
      <c r="P2958" s="1" t="n">
        <v>102</v>
      </c>
      <c r="Q2958" s="1" t="s">
        <v>125</v>
      </c>
      <c r="R2958" s="1" t="s">
        <v>112</v>
      </c>
      <c r="S2958" s="1" t="n">
        <v>4220199</v>
      </c>
      <c r="T2958" s="1" t="s">
        <v>113</v>
      </c>
      <c r="U2958" s="1" t="n">
        <v>700</v>
      </c>
      <c r="W2958" s="1" t="n">
        <v>700</v>
      </c>
      <c r="X2958" s="1" t="s">
        <v>2649</v>
      </c>
      <c r="Z2958" s="1" t="str">
        <f aca="false">IF($T2958="","",IFERROR(INDEX('Resumo Grupos'!$AC$3:$AC$200,MATCH($T2958,'Resumo Grupos'!$AB$3:$AB$200,0)),"n/d"))</f>
        <v>Pagamentos outros não operacionais</v>
      </c>
      <c r="AA2958" s="1" t="str">
        <f aca="false">IF($T2958="","",IF(COUNTIF('Resumo Grupos'!$AE$3:$AE$40,$T2958)&gt;0,"NAO","SIM"))</f>
        <v>SIM</v>
      </c>
      <c r="AB2958" s="1"/>
      <c r="AC2958" s="1"/>
    </row>
    <row r="2959" customFormat="false" ht="12.75" hidden="false" customHeight="true" outlineLevel="0" collapsed="false">
      <c r="A2959" s="1" t="n">
        <v>1</v>
      </c>
      <c r="B2959" s="17" t="n">
        <v>46251</v>
      </c>
      <c r="C2959" s="17" t="n">
        <v>46251</v>
      </c>
      <c r="D2959" s="1" t="n">
        <v>17</v>
      </c>
      <c r="E2959" s="1" t="s">
        <v>115</v>
      </c>
      <c r="F2959" s="1" t="n">
        <v>34</v>
      </c>
      <c r="G2959" s="1" t="s">
        <v>94</v>
      </c>
      <c r="H2959" s="1" t="n">
        <v>2110405</v>
      </c>
      <c r="I2959" s="1" t="s">
        <v>106</v>
      </c>
      <c r="J2959" s="1" t="n">
        <v>1563284</v>
      </c>
      <c r="L2959" s="1" t="n">
        <v>639233</v>
      </c>
      <c r="M2959" s="1" t="s">
        <v>36</v>
      </c>
      <c r="N2959" s="1" t="s">
        <v>66</v>
      </c>
      <c r="P2959" s="1" t="n">
        <v>101</v>
      </c>
      <c r="Q2959" s="1" t="s">
        <v>107</v>
      </c>
      <c r="R2959" s="1" t="s">
        <v>112</v>
      </c>
      <c r="S2959" s="1" t="n">
        <v>4220199</v>
      </c>
      <c r="T2959" s="1" t="s">
        <v>113</v>
      </c>
      <c r="U2959" s="1" t="n">
        <v>10000</v>
      </c>
      <c r="W2959" s="1" t="n">
        <v>10000</v>
      </c>
      <c r="X2959" s="1" t="s">
        <v>2650</v>
      </c>
      <c r="Z2959" s="1" t="str">
        <f aca="false">IF($T2959="","",IFERROR(INDEX('Resumo Grupos'!$AC$3:$AC$200,MATCH($T2959,'Resumo Grupos'!$AB$3:$AB$200,0)),"n/d"))</f>
        <v>Pagamentos outros não operacionais</v>
      </c>
      <c r="AA2959" s="1" t="str">
        <f aca="false">IF($T2959="","",IF(COUNTIF('Resumo Grupos'!$AE$3:$AE$40,$T2959)&gt;0,"NAO","SIM"))</f>
        <v>SIM</v>
      </c>
      <c r="AB2959" s="1"/>
      <c r="AC2959" s="1"/>
    </row>
    <row r="2960" customFormat="false" ht="12.75" hidden="false" customHeight="true" outlineLevel="0" collapsed="false">
      <c r="A2960" s="1" t="n">
        <v>1</v>
      </c>
      <c r="B2960" s="17" t="n">
        <v>46251</v>
      </c>
      <c r="C2960" s="17" t="n">
        <v>46251</v>
      </c>
      <c r="D2960" s="1" t="n">
        <v>1936</v>
      </c>
      <c r="E2960" s="1" t="s">
        <v>1217</v>
      </c>
      <c r="F2960" s="1" t="n">
        <v>24</v>
      </c>
      <c r="G2960" s="1" t="s">
        <v>57</v>
      </c>
      <c r="H2960" s="1" t="n">
        <v>2110405</v>
      </c>
      <c r="I2960" s="1" t="s">
        <v>106</v>
      </c>
      <c r="J2960" s="1" t="n">
        <v>1567434</v>
      </c>
      <c r="L2960" s="1" t="n">
        <v>640743</v>
      </c>
      <c r="M2960" s="1" t="s">
        <v>36</v>
      </c>
      <c r="N2960" s="1" t="s">
        <v>66</v>
      </c>
      <c r="P2960" s="1" t="n">
        <v>102</v>
      </c>
      <c r="Q2960" s="1" t="s">
        <v>125</v>
      </c>
      <c r="R2960" s="1" t="s">
        <v>62</v>
      </c>
      <c r="S2960" s="1" t="n">
        <v>1130101</v>
      </c>
      <c r="T2960" s="1" t="s">
        <v>63</v>
      </c>
      <c r="U2960" s="1" t="n">
        <v>1375.95</v>
      </c>
      <c r="W2960" s="1" t="n">
        <v>1375.95</v>
      </c>
      <c r="X2960" s="1" t="s">
        <v>2651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true" outlineLevel="0" collapsed="false">
      <c r="A2961" s="1" t="n">
        <v>1</v>
      </c>
      <c r="B2961" s="17" t="n">
        <v>46251</v>
      </c>
      <c r="C2961" s="17" t="n">
        <v>46251</v>
      </c>
      <c r="D2961" s="1" t="n">
        <v>978</v>
      </c>
      <c r="E2961" s="1" t="s">
        <v>118</v>
      </c>
      <c r="F2961" s="1" t="n">
        <v>13</v>
      </c>
      <c r="G2961" s="1" t="s">
        <v>119</v>
      </c>
      <c r="H2961" s="1" t="n">
        <v>2110101</v>
      </c>
      <c r="I2961" s="1" t="s">
        <v>58</v>
      </c>
      <c r="J2961" s="1" t="n">
        <v>1573209</v>
      </c>
      <c r="L2961" s="1" t="n">
        <v>491</v>
      </c>
      <c r="M2961" s="1" t="s">
        <v>36</v>
      </c>
      <c r="N2961" s="1" t="s">
        <v>60</v>
      </c>
      <c r="P2961" s="1" t="n">
        <v>104</v>
      </c>
      <c r="Q2961" s="1" t="s">
        <v>38</v>
      </c>
      <c r="R2961" s="1" t="s">
        <v>62</v>
      </c>
      <c r="S2961" s="1" t="n">
        <v>1130101</v>
      </c>
      <c r="T2961" s="1" t="s">
        <v>63</v>
      </c>
      <c r="U2961" s="1" t="n">
        <v>324.5</v>
      </c>
      <c r="W2961" s="1" t="n">
        <v>0</v>
      </c>
      <c r="X2961" s="1" t="s">
        <v>2652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DAN GELO CUBO 5 KG</v>
      </c>
      <c r="AC2961" s="1" t="n">
        <v>491</v>
      </c>
    </row>
    <row r="2962" customFormat="false" ht="12.75" hidden="false" customHeight="true" outlineLevel="0" collapsed="false">
      <c r="A2962" s="1" t="n">
        <v>1</v>
      </c>
      <c r="B2962" s="17" t="n">
        <v>46251</v>
      </c>
      <c r="C2962" s="17" t="n">
        <v>46251</v>
      </c>
      <c r="D2962" s="1" t="n">
        <v>10096</v>
      </c>
      <c r="E2962" s="1" t="s">
        <v>1716</v>
      </c>
      <c r="F2962" s="1" t="n">
        <v>13</v>
      </c>
      <c r="G2962" s="1" t="s">
        <v>119</v>
      </c>
      <c r="H2962" s="1" t="n">
        <v>2110101</v>
      </c>
      <c r="I2962" s="1" t="s">
        <v>58</v>
      </c>
      <c r="J2962" s="1" t="n">
        <v>1573224</v>
      </c>
      <c r="L2962" s="1" t="n">
        <v>177</v>
      </c>
      <c r="M2962" s="1" t="s">
        <v>36</v>
      </c>
      <c r="N2962" s="1" t="s">
        <v>60</v>
      </c>
      <c r="P2962" s="1" t="n">
        <v>104</v>
      </c>
      <c r="Q2962" s="1" t="s">
        <v>38</v>
      </c>
      <c r="R2962" s="1" t="s">
        <v>62</v>
      </c>
      <c r="S2962" s="1" t="n">
        <v>1130101</v>
      </c>
      <c r="T2962" s="1" t="s">
        <v>63</v>
      </c>
      <c r="U2962" s="1" t="n">
        <v>240</v>
      </c>
      <c r="W2962" s="1" t="n">
        <v>0</v>
      </c>
      <c r="X2962" s="1" t="s">
        <v>2653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BOLO MIYAZAKI GRANDE</v>
      </c>
      <c r="AC2962" s="1" t="n">
        <v>177</v>
      </c>
    </row>
    <row r="2963" customFormat="false" ht="12.75" hidden="false" customHeight="true" outlineLevel="0" collapsed="false">
      <c r="A2963" s="1" t="n">
        <v>1</v>
      </c>
      <c r="B2963" s="17" t="n">
        <v>46191</v>
      </c>
      <c r="C2963" s="17" t="n">
        <v>46252</v>
      </c>
      <c r="D2963" s="1" t="n">
        <v>514</v>
      </c>
      <c r="E2963" s="1" t="s">
        <v>731</v>
      </c>
      <c r="F2963" s="1" t="n">
        <v>34</v>
      </c>
      <c r="G2963" s="1" t="s">
        <v>94</v>
      </c>
      <c r="H2963" s="1" t="n">
        <v>2110405</v>
      </c>
      <c r="I2963" s="1" t="s">
        <v>106</v>
      </c>
      <c r="J2963" s="1" t="n">
        <v>1309516</v>
      </c>
      <c r="L2963" s="1" t="n">
        <v>541968</v>
      </c>
      <c r="M2963" s="1" t="s">
        <v>153</v>
      </c>
      <c r="N2963" s="1" t="s">
        <v>66</v>
      </c>
      <c r="P2963" s="1" t="n">
        <v>101</v>
      </c>
      <c r="Q2963" s="1" t="s">
        <v>107</v>
      </c>
      <c r="R2963" s="1" t="s">
        <v>190</v>
      </c>
      <c r="S2963" s="1" t="n">
        <v>2110901</v>
      </c>
      <c r="T2963" s="1" t="s">
        <v>191</v>
      </c>
      <c r="U2963" s="1" t="n">
        <v>3370.37</v>
      </c>
      <c r="W2963" s="1" t="n">
        <v>3370.37</v>
      </c>
      <c r="X2963" s="1" t="s">
        <v>789</v>
      </c>
      <c r="Z2963" s="1" t="str">
        <f aca="false">IF($T2963="","",IFERROR(INDEX('Resumo Grupos'!$AC$3:$AC$200,MATCH($T2963,'Resumo Grupos'!$AB$3:$AB$200,0)),"n/d"))</f>
        <v>Empréstimo</v>
      </c>
      <c r="AA2963" s="1" t="str">
        <f aca="false">IF($T2963="","",IF(COUNTIF('Resumo Grupos'!$AE$3:$AE$40,$T2963)&gt;0,"NAO","SIM"))</f>
        <v>SIM</v>
      </c>
      <c r="AB2963" s="1"/>
      <c r="AC2963" s="1"/>
    </row>
    <row r="2964" customFormat="false" ht="12.75" hidden="false" customHeight="true" outlineLevel="0" collapsed="false">
      <c r="A2964" s="1" t="n">
        <v>1</v>
      </c>
      <c r="B2964" s="17" t="n">
        <v>46206</v>
      </c>
      <c r="C2964" s="17" t="n">
        <v>46252</v>
      </c>
      <c r="D2964" s="1" t="n">
        <v>804</v>
      </c>
      <c r="E2964" s="1" t="s">
        <v>1260</v>
      </c>
      <c r="F2964" s="1" t="n">
        <v>34</v>
      </c>
      <c r="G2964" s="1" t="s">
        <v>94</v>
      </c>
      <c r="H2964" s="1" t="n">
        <v>2110405</v>
      </c>
      <c r="I2964" s="1" t="s">
        <v>106</v>
      </c>
      <c r="J2964" s="1" t="n">
        <v>1345479</v>
      </c>
      <c r="L2964" s="1" t="n">
        <v>555726</v>
      </c>
      <c r="M2964" s="1" t="s">
        <v>59</v>
      </c>
      <c r="N2964" s="1" t="s">
        <v>66</v>
      </c>
      <c r="P2964" s="1" t="n">
        <v>101</v>
      </c>
      <c r="Q2964" s="1" t="s">
        <v>107</v>
      </c>
      <c r="R2964" s="1" t="s">
        <v>39</v>
      </c>
      <c r="S2964" s="1" t="n">
        <v>4210203</v>
      </c>
      <c r="T2964" s="1" t="s">
        <v>1262</v>
      </c>
      <c r="U2964" s="1" t="n">
        <v>764.43</v>
      </c>
      <c r="W2964" s="1" t="n">
        <v>0</v>
      </c>
      <c r="X2964" s="1" t="s">
        <v>1766</v>
      </c>
      <c r="Z2964" s="1" t="str">
        <f aca="false">IF($T2964="","",IFERROR(INDEX('Resumo Grupos'!$AC$3:$AC$200,MATCH($T2964,'Resumo Grupos'!$AB$3:$AB$200,0)),"n/d"))</f>
        <v>Despesa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12.75" hidden="false" customHeight="true" outlineLevel="0" collapsed="false">
      <c r="A2965" s="1" t="n">
        <v>1</v>
      </c>
      <c r="B2965" s="17" t="n">
        <v>46206</v>
      </c>
      <c r="C2965" s="17" t="n">
        <v>46252</v>
      </c>
      <c r="D2965" s="1" t="n">
        <v>804</v>
      </c>
      <c r="E2965" s="1" t="s">
        <v>1260</v>
      </c>
      <c r="F2965" s="1" t="n">
        <v>34</v>
      </c>
      <c r="G2965" s="1" t="s">
        <v>94</v>
      </c>
      <c r="H2965" s="1" t="n">
        <v>1110202</v>
      </c>
      <c r="I2965" s="1" t="s">
        <v>497</v>
      </c>
      <c r="J2965" s="1" t="n">
        <v>1345494</v>
      </c>
      <c r="L2965" s="1" t="n">
        <v>555731</v>
      </c>
      <c r="M2965" s="1" t="s">
        <v>59</v>
      </c>
      <c r="N2965" s="1" t="s">
        <v>66</v>
      </c>
      <c r="P2965" s="1" t="n">
        <v>101</v>
      </c>
      <c r="Q2965" s="1" t="s">
        <v>107</v>
      </c>
      <c r="R2965" s="1" t="s">
        <v>112</v>
      </c>
      <c r="S2965" s="1" t="n">
        <v>4220199</v>
      </c>
      <c r="T2965" s="1" t="s">
        <v>113</v>
      </c>
      <c r="U2965" s="1" t="n">
        <v>1621</v>
      </c>
      <c r="W2965" s="1" t="n">
        <v>1621</v>
      </c>
      <c r="X2965" s="1" t="s">
        <v>1767</v>
      </c>
      <c r="Z2965" s="1" t="str">
        <f aca="false">IF($T2965="","",IFERROR(INDEX('Resumo Grupos'!$AC$3:$AC$200,MATCH($T2965,'Resumo Grupos'!$AB$3:$AB$200,0)),"n/d"))</f>
        <v>Pagamentos outros não operacionais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12.75" hidden="false" customHeight="true" outlineLevel="0" collapsed="false">
      <c r="A2966" s="1" t="n">
        <v>1</v>
      </c>
      <c r="B2966" s="17" t="n">
        <v>46216</v>
      </c>
      <c r="C2966" s="17" t="n">
        <v>46252</v>
      </c>
      <c r="D2966" s="1" t="n">
        <v>1624</v>
      </c>
      <c r="E2966" s="1" t="s">
        <v>282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1393007</v>
      </c>
      <c r="L2966" s="1" t="n">
        <v>662479</v>
      </c>
      <c r="M2966" s="1" t="s">
        <v>153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823.62</v>
      </c>
      <c r="W2966" s="1" t="n">
        <v>823.62</v>
      </c>
      <c r="X2966" s="1" t="s">
        <v>2654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RACAO DOG MIX PREMIUM AGRANEL</v>
      </c>
      <c r="AC2966" s="1" t="n">
        <v>662479</v>
      </c>
    </row>
    <row r="2967" customFormat="false" ht="12.75" hidden="false" customHeight="true" outlineLevel="0" collapsed="false">
      <c r="A2967" s="1" t="n">
        <v>1</v>
      </c>
      <c r="B2967" s="17" t="n">
        <v>46219</v>
      </c>
      <c r="C2967" s="17" t="n">
        <v>46252</v>
      </c>
      <c r="D2967" s="1" t="n">
        <v>1637</v>
      </c>
      <c r="E2967" s="1" t="s">
        <v>68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1406521</v>
      </c>
      <c r="L2967" s="1" t="n">
        <v>1905836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479.64</v>
      </c>
      <c r="W2967" s="1" t="n">
        <v>479.64</v>
      </c>
      <c r="X2967" s="1" t="s">
        <v>2655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CAFE DO NORT 250G</v>
      </c>
      <c r="AC2967" s="1" t="n">
        <v>1905836</v>
      </c>
    </row>
    <row r="2968" customFormat="false" ht="12.75" hidden="false" customHeight="true" outlineLevel="0" collapsed="false">
      <c r="A2968" s="1" t="n">
        <v>1</v>
      </c>
      <c r="B2968" s="17" t="n">
        <v>46223</v>
      </c>
      <c r="C2968" s="17" t="n">
        <v>46252</v>
      </c>
      <c r="D2968" s="1" t="n">
        <v>1671</v>
      </c>
      <c r="E2968" s="1" t="s">
        <v>385</v>
      </c>
      <c r="F2968" s="1" t="n">
        <v>24</v>
      </c>
      <c r="G2968" s="1" t="s">
        <v>57</v>
      </c>
      <c r="H2968" s="1" t="n">
        <v>2110405</v>
      </c>
      <c r="I2968" s="1" t="s">
        <v>106</v>
      </c>
      <c r="J2968" s="1" t="n">
        <v>1424628</v>
      </c>
      <c r="L2968" s="1" t="n">
        <v>581015</v>
      </c>
      <c r="M2968" s="1" t="s">
        <v>59</v>
      </c>
      <c r="N2968" s="1" t="s">
        <v>66</v>
      </c>
      <c r="P2968" s="1" t="n">
        <v>103</v>
      </c>
      <c r="Q2968" s="1" t="s">
        <v>61</v>
      </c>
      <c r="R2968" s="1" t="s">
        <v>62</v>
      </c>
      <c r="S2968" s="1" t="n">
        <v>1130101</v>
      </c>
      <c r="T2968" s="1" t="s">
        <v>63</v>
      </c>
      <c r="U2968" s="1" t="n">
        <v>614.72</v>
      </c>
      <c r="W2968" s="1" t="n">
        <v>614.72</v>
      </c>
      <c r="X2968" s="1" t="s">
        <v>2656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AER NIVEA DRY 150ML</v>
      </c>
      <c r="AC2968" s="1" t="n">
        <v>581015</v>
      </c>
    </row>
    <row r="2969" customFormat="false" ht="12.75" hidden="false" customHeight="true" outlineLevel="0" collapsed="false">
      <c r="A2969" s="1" t="n">
        <v>1</v>
      </c>
      <c r="B2969" s="17" t="n">
        <v>46225</v>
      </c>
      <c r="C2969" s="17" t="n">
        <v>46252</v>
      </c>
      <c r="D2969" s="1" t="n">
        <v>1671</v>
      </c>
      <c r="E2969" s="1" t="s">
        <v>385</v>
      </c>
      <c r="F2969" s="1" t="n">
        <v>24</v>
      </c>
      <c r="G2969" s="1" t="s">
        <v>57</v>
      </c>
      <c r="H2969" s="1" t="n">
        <v>2110405</v>
      </c>
      <c r="I2969" s="1" t="s">
        <v>106</v>
      </c>
      <c r="J2969" s="1" t="n">
        <v>1433691</v>
      </c>
      <c r="L2969" s="1" t="n">
        <v>581016</v>
      </c>
      <c r="M2969" s="1" t="s">
        <v>59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623.07</v>
      </c>
      <c r="W2969" s="1" t="n">
        <v>623.07</v>
      </c>
      <c r="X2969" s="1" t="s">
        <v>2657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MAMADEIRA FIONA 240M</v>
      </c>
      <c r="AC2969" s="1" t="n">
        <v>581016</v>
      </c>
    </row>
    <row r="2970" customFormat="false" ht="12.75" hidden="false" customHeight="true" outlineLevel="0" collapsed="false">
      <c r="A2970" s="1" t="n">
        <v>1</v>
      </c>
      <c r="B2970" s="17" t="n">
        <v>46226</v>
      </c>
      <c r="C2970" s="17" t="n">
        <v>46252</v>
      </c>
      <c r="D2970" s="1" t="n">
        <v>1078</v>
      </c>
      <c r="E2970" s="1" t="s">
        <v>81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1439355</v>
      </c>
      <c r="L2970" s="1" t="n">
        <v>29536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425.94</v>
      </c>
      <c r="W2970" s="1" t="n">
        <v>425.94</v>
      </c>
      <c r="X2970" s="1" t="s">
        <v>2658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MARGARIN PRIMOR 250G</v>
      </c>
      <c r="AC2970" s="1" t="n">
        <v>29536</v>
      </c>
    </row>
    <row r="2971" customFormat="false" ht="12.75" hidden="false" customHeight="true" outlineLevel="0" collapsed="false">
      <c r="A2971" s="1" t="n">
        <v>1</v>
      </c>
      <c r="B2971" s="17" t="n">
        <v>46226</v>
      </c>
      <c r="C2971" s="17" t="n">
        <v>46252</v>
      </c>
      <c r="D2971" s="1" t="n">
        <v>1608</v>
      </c>
      <c r="E2971" s="1" t="s">
        <v>75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1439646</v>
      </c>
      <c r="L2971" s="1" t="n">
        <v>592474</v>
      </c>
      <c r="M2971" s="1" t="s">
        <v>36</v>
      </c>
      <c r="N2971" s="1" t="s">
        <v>66</v>
      </c>
      <c r="P2971" s="1" t="n">
        <v>104</v>
      </c>
      <c r="Q2971" s="1" t="s">
        <v>38</v>
      </c>
      <c r="R2971" s="1" t="s">
        <v>62</v>
      </c>
      <c r="S2971" s="1" t="n">
        <v>1130101</v>
      </c>
      <c r="T2971" s="1" t="s">
        <v>63</v>
      </c>
      <c r="U2971" s="1" t="n">
        <v>1610.06</v>
      </c>
      <c r="W2971" s="1" t="n">
        <v>1610.06</v>
      </c>
      <c r="X2971" s="1" t="s">
        <v>2659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 t="str">
        <f aca="false">IFERROR(INDEX('Mov Entradas (Rel 10497)'!$L:$L,MATCH(AC2971,'Mov Entradas (Rel 10497)'!$I:$I,0)),"nao encontrado")</f>
        <v>TODDYNHO CHOCOLATE</v>
      </c>
      <c r="AC2971" s="1" t="n">
        <v>1696209</v>
      </c>
    </row>
    <row r="2972" customFormat="false" ht="12.75" hidden="false" customHeight="true" outlineLevel="0" collapsed="false">
      <c r="A2972" s="1" t="n">
        <v>1</v>
      </c>
      <c r="B2972" s="17" t="n">
        <v>46226</v>
      </c>
      <c r="C2972" s="17" t="n">
        <v>46252</v>
      </c>
      <c r="D2972" s="1" t="n">
        <v>1668</v>
      </c>
      <c r="E2972" s="1" t="s">
        <v>81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1440125</v>
      </c>
      <c r="L2972" s="1" t="n">
        <v>740923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1437.93</v>
      </c>
      <c r="W2972" s="1" t="n">
        <v>1437.93</v>
      </c>
      <c r="X2972" s="1" t="s">
        <v>2660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PAPEL TOALHA SCALA N</v>
      </c>
      <c r="AC2972" s="1" t="n">
        <v>740923</v>
      </c>
    </row>
    <row r="2973" customFormat="false" ht="12.75" hidden="false" customHeight="true" outlineLevel="0" collapsed="false">
      <c r="A2973" s="1" t="n">
        <v>1</v>
      </c>
      <c r="B2973" s="17" t="n">
        <v>46232</v>
      </c>
      <c r="C2973" s="17" t="n">
        <v>46252</v>
      </c>
      <c r="D2973" s="1" t="n">
        <v>1636</v>
      </c>
      <c r="E2973" s="1" t="s">
        <v>91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1469726</v>
      </c>
      <c r="L2973" s="1" t="n">
        <v>3226195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1399.98</v>
      </c>
      <c r="W2973" s="1" t="n">
        <v>1399.98</v>
      </c>
      <c r="X2973" s="1" t="s">
        <v>2661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PEDRA SANIT GLADE PI</v>
      </c>
      <c r="AC2973" s="1" t="n">
        <v>3226195</v>
      </c>
    </row>
    <row r="2974" customFormat="false" ht="12.75" hidden="false" customHeight="true" outlineLevel="0" collapsed="false">
      <c r="A2974" s="1" t="n">
        <v>1</v>
      </c>
      <c r="B2974" s="17" t="n">
        <v>46232</v>
      </c>
      <c r="C2974" s="17" t="n">
        <v>46252</v>
      </c>
      <c r="D2974" s="1" t="n">
        <v>1402</v>
      </c>
      <c r="E2974" s="1" t="s">
        <v>716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1470133</v>
      </c>
      <c r="L2974" s="1" t="n">
        <v>4014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39</v>
      </c>
      <c r="S2974" s="1" t="n">
        <v>4210299</v>
      </c>
      <c r="T2974" s="1" t="s">
        <v>2236</v>
      </c>
      <c r="U2974" s="1" t="n">
        <v>1178.62</v>
      </c>
      <c r="W2974" s="1" t="n">
        <v>1178.62</v>
      </c>
      <c r="X2974" s="1" t="s">
        <v>2662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  <c r="AB2974" s="1"/>
      <c r="AC2974" s="1"/>
    </row>
    <row r="2975" customFormat="false" ht="12.75" hidden="false" customHeight="true" outlineLevel="0" collapsed="false">
      <c r="A2975" s="1" t="n">
        <v>1</v>
      </c>
      <c r="B2975" s="17" t="n">
        <v>46237</v>
      </c>
      <c r="C2975" s="17" t="n">
        <v>46252</v>
      </c>
      <c r="D2975" s="1" t="n">
        <v>1705</v>
      </c>
      <c r="E2975" s="1" t="s">
        <v>173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1495590</v>
      </c>
      <c r="L2975" s="1" t="n">
        <v>1966628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4547.54</v>
      </c>
      <c r="W2975" s="1" t="n">
        <v>4547.54</v>
      </c>
      <c r="X2975" s="1" t="s">
        <v>2663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REFRI. COCA COLA ORI</v>
      </c>
      <c r="AC2975" s="1" t="n">
        <v>1966628</v>
      </c>
    </row>
    <row r="2976" customFormat="false" ht="12.75" hidden="false" customHeight="true" outlineLevel="0" collapsed="false">
      <c r="A2976" s="1" t="n">
        <v>1</v>
      </c>
      <c r="B2976" s="17" t="n">
        <v>46237</v>
      </c>
      <c r="C2976" s="17" t="n">
        <v>46252</v>
      </c>
      <c r="D2976" s="1" t="n">
        <v>1705</v>
      </c>
      <c r="E2976" s="1" t="s">
        <v>173</v>
      </c>
      <c r="F2976" s="1" t="n">
        <v>24</v>
      </c>
      <c r="G2976" s="1" t="s">
        <v>57</v>
      </c>
      <c r="H2976" s="1" t="n">
        <v>1110202</v>
      </c>
      <c r="I2976" s="1" t="s">
        <v>497</v>
      </c>
      <c r="J2976" s="1" t="n">
        <v>1495603</v>
      </c>
      <c r="L2976" s="1" t="n">
        <v>1230481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1763.36</v>
      </c>
      <c r="W2976" s="1" t="n">
        <v>1763.36</v>
      </c>
      <c r="X2976" s="1" t="s">
        <v>2664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KAPO UVA 200ML</v>
      </c>
      <c r="AC2976" s="1" t="n">
        <v>1230481</v>
      </c>
    </row>
    <row r="2977" customFormat="false" ht="12.75" hidden="false" customHeight="true" outlineLevel="0" collapsed="false">
      <c r="A2977" s="1" t="n">
        <v>1</v>
      </c>
      <c r="B2977" s="17" t="n">
        <v>46238</v>
      </c>
      <c r="C2977" s="17" t="n">
        <v>46252</v>
      </c>
      <c r="D2977" s="1" t="n">
        <v>1740</v>
      </c>
      <c r="E2977" s="1" t="s">
        <v>296</v>
      </c>
      <c r="F2977" s="1" t="n">
        <v>24</v>
      </c>
      <c r="G2977" s="1" t="s">
        <v>57</v>
      </c>
      <c r="H2977" s="1" t="n">
        <v>1110202</v>
      </c>
      <c r="I2977" s="1" t="s">
        <v>497</v>
      </c>
      <c r="J2977" s="1" t="n">
        <v>1500861</v>
      </c>
      <c r="L2977" s="1" t="n">
        <v>1254539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1343.02</v>
      </c>
      <c r="W2977" s="1" t="n">
        <v>1343.02</v>
      </c>
      <c r="X2977" s="1" t="s">
        <v>2665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LINGUI DE FRANGO KG</v>
      </c>
      <c r="AC2977" s="1" t="n">
        <v>1254539</v>
      </c>
    </row>
    <row r="2978" customFormat="false" ht="12.75" hidden="false" customHeight="true" outlineLevel="0" collapsed="false">
      <c r="A2978" s="1" t="n">
        <v>1</v>
      </c>
      <c r="B2978" s="17" t="n">
        <v>46238</v>
      </c>
      <c r="C2978" s="17" t="n">
        <v>46252</v>
      </c>
      <c r="D2978" s="1" t="n">
        <v>1114</v>
      </c>
      <c r="E2978" s="1" t="s">
        <v>169</v>
      </c>
      <c r="F2978" s="1" t="n">
        <v>24</v>
      </c>
      <c r="G2978" s="1" t="s">
        <v>57</v>
      </c>
      <c r="H2978" s="1" t="n">
        <v>1110202</v>
      </c>
      <c r="I2978" s="1" t="s">
        <v>497</v>
      </c>
      <c r="J2978" s="1" t="n">
        <v>1500914</v>
      </c>
      <c r="L2978" s="1" t="n">
        <v>42976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3136.93</v>
      </c>
      <c r="W2978" s="1" t="n">
        <v>3136.93</v>
      </c>
      <c r="X2978" s="1" t="s">
        <v>2666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PASTEL FOLHADO QUEIJ</v>
      </c>
      <c r="AC2978" s="1" t="n">
        <v>42976</v>
      </c>
    </row>
    <row r="2979" customFormat="false" ht="12.75" hidden="false" customHeight="true" outlineLevel="0" collapsed="false">
      <c r="A2979" s="1" t="n">
        <v>1</v>
      </c>
      <c r="B2979" s="17" t="n">
        <v>46242</v>
      </c>
      <c r="C2979" s="17" t="n">
        <v>46252</v>
      </c>
      <c r="D2979" s="1" t="n">
        <v>1621</v>
      </c>
      <c r="E2979" s="1" t="s">
        <v>351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1518657</v>
      </c>
      <c r="L2979" s="1" t="n">
        <v>946596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523.94</v>
      </c>
      <c r="W2979" s="1" t="n">
        <v>523.94</v>
      </c>
      <c r="X2979" s="1" t="s">
        <v>2667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CERMICHE ULTRA N LON</v>
      </c>
      <c r="AC2979" s="1" t="n">
        <v>946596</v>
      </c>
    </row>
    <row r="2980" customFormat="false" ht="12.75" hidden="false" customHeight="true" outlineLevel="0" collapsed="false">
      <c r="A2980" s="1" t="n">
        <v>1</v>
      </c>
      <c r="B2980" s="17" t="n">
        <v>46242</v>
      </c>
      <c r="C2980" s="17" t="n">
        <v>46252</v>
      </c>
      <c r="D2980" s="1" t="n">
        <v>1621</v>
      </c>
      <c r="E2980" s="1" t="s">
        <v>351</v>
      </c>
      <c r="F2980" s="1" t="n">
        <v>24</v>
      </c>
      <c r="G2980" s="1" t="s">
        <v>57</v>
      </c>
      <c r="H2980" s="1" t="n">
        <v>2110405</v>
      </c>
      <c r="I2980" s="1" t="s">
        <v>106</v>
      </c>
      <c r="J2980" s="1" t="n">
        <v>1518686</v>
      </c>
      <c r="L2980" s="1" t="n">
        <v>946595</v>
      </c>
      <c r="M2980" s="1" t="s">
        <v>36</v>
      </c>
      <c r="N2980" s="1" t="s">
        <v>66</v>
      </c>
      <c r="P2980" s="1" t="n">
        <v>103</v>
      </c>
      <c r="Q2980" s="1" t="s">
        <v>61</v>
      </c>
      <c r="R2980" s="1" t="s">
        <v>62</v>
      </c>
      <c r="S2980" s="1" t="n">
        <v>1130101</v>
      </c>
      <c r="T2980" s="1" t="s">
        <v>63</v>
      </c>
      <c r="U2980" s="1" t="n">
        <v>599.4</v>
      </c>
      <c r="W2980" s="1" t="n">
        <v>599.4</v>
      </c>
      <c r="X2980" s="1" t="s">
        <v>2668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CERMICHE ULTRA N LON</v>
      </c>
      <c r="AC2980" s="1" t="n">
        <v>946596</v>
      </c>
    </row>
    <row r="2981" customFormat="false" ht="12.75" hidden="false" customHeight="true" outlineLevel="0" collapsed="false">
      <c r="A2981" s="1" t="n">
        <v>1</v>
      </c>
      <c r="B2981" s="17" t="n">
        <v>46245</v>
      </c>
      <c r="C2981" s="17" t="n">
        <v>46252</v>
      </c>
      <c r="D2981" s="1" t="n">
        <v>1642</v>
      </c>
      <c r="E2981" s="1" t="s">
        <v>184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1533264</v>
      </c>
      <c r="L2981" s="1" t="n">
        <v>1036253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524.6</v>
      </c>
      <c r="W2981" s="1" t="n">
        <v>524.6</v>
      </c>
      <c r="X2981" s="1" t="s">
        <v>2669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PAO DE FORMA BROTHER</v>
      </c>
      <c r="AC2981" s="1" t="n">
        <v>1036253</v>
      </c>
    </row>
    <row r="2982" customFormat="false" ht="12.75" hidden="false" customHeight="true" outlineLevel="0" collapsed="false">
      <c r="A2982" s="1" t="n">
        <v>1</v>
      </c>
      <c r="B2982" s="17" t="n">
        <v>46246</v>
      </c>
      <c r="C2982" s="17" t="n">
        <v>46252</v>
      </c>
      <c r="D2982" s="1" t="n">
        <v>1286</v>
      </c>
      <c r="E2982" s="1" t="s">
        <v>359</v>
      </c>
      <c r="F2982" s="1" t="n">
        <v>24</v>
      </c>
      <c r="G2982" s="1" t="s">
        <v>57</v>
      </c>
      <c r="H2982" s="1" t="n">
        <v>2110405</v>
      </c>
      <c r="I2982" s="1" t="s">
        <v>106</v>
      </c>
      <c r="J2982" s="1" t="n">
        <v>1537726</v>
      </c>
      <c r="L2982" s="1" t="n">
        <v>10524</v>
      </c>
      <c r="M2982" s="1" t="s">
        <v>36</v>
      </c>
      <c r="N2982" s="1" t="s">
        <v>66</v>
      </c>
      <c r="P2982" s="1" t="n">
        <v>103</v>
      </c>
      <c r="Q2982" s="1" t="s">
        <v>61</v>
      </c>
      <c r="R2982" s="1" t="s">
        <v>62</v>
      </c>
      <c r="S2982" s="1" t="n">
        <v>1130101</v>
      </c>
      <c r="T2982" s="1" t="s">
        <v>63</v>
      </c>
      <c r="U2982" s="1" t="n">
        <v>972</v>
      </c>
      <c r="W2982" s="1" t="n">
        <v>972</v>
      </c>
      <c r="X2982" s="1" t="s">
        <v>2670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  <c r="AB2982" s="1" t="str">
        <f aca="false">IFERROR(INDEX('Mov Entradas (Rel 10497)'!$L:$L,MATCH(AC2982,'Mov Entradas (Rel 10497)'!$I:$I,0)),"nao encontrado")</f>
        <v>PAO FRANCES CONG 80G</v>
      </c>
      <c r="AC2982" s="1" t="n">
        <v>10524</v>
      </c>
    </row>
    <row r="2983" customFormat="false" ht="12.75" hidden="false" customHeight="true" outlineLevel="0" collapsed="false">
      <c r="A2983" s="1" t="n">
        <v>1</v>
      </c>
      <c r="B2983" s="17" t="n">
        <v>46247</v>
      </c>
      <c r="C2983" s="17" t="n">
        <v>46252</v>
      </c>
      <c r="D2983" s="1" t="n">
        <v>218</v>
      </c>
      <c r="E2983" s="1" t="s">
        <v>2035</v>
      </c>
      <c r="F2983" s="1" t="n">
        <v>34</v>
      </c>
      <c r="G2983" s="1" t="s">
        <v>94</v>
      </c>
      <c r="H2983" s="1" t="n">
        <v>2110405</v>
      </c>
      <c r="I2983" s="1" t="s">
        <v>106</v>
      </c>
      <c r="J2983" s="1" t="n">
        <v>1459638</v>
      </c>
      <c r="L2983" s="1" t="n">
        <v>600419</v>
      </c>
      <c r="M2983" s="1" t="s">
        <v>59</v>
      </c>
      <c r="N2983" s="1" t="s">
        <v>66</v>
      </c>
      <c r="P2983" s="1" t="n">
        <v>101</v>
      </c>
      <c r="Q2983" s="1" t="s">
        <v>107</v>
      </c>
      <c r="R2983" s="1" t="s">
        <v>43</v>
      </c>
      <c r="S2983" s="1" t="n">
        <v>4210301</v>
      </c>
      <c r="T2983" s="1" t="s">
        <v>333</v>
      </c>
      <c r="U2983" s="1" t="n">
        <v>1774.05</v>
      </c>
      <c r="W2983" s="1" t="n">
        <v>1774.05</v>
      </c>
      <c r="X2983" s="1" t="s">
        <v>2671</v>
      </c>
      <c r="Z2983" s="1" t="str">
        <f aca="false">IF($T2983="","",IFERROR(INDEX('Resumo Grupos'!$AC$3:$AC$200,MATCH($T2983,'Resumo Grupos'!$AB$3:$AB$200,0)),"n/d"))</f>
        <v>Salários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true" outlineLevel="0" collapsed="false">
      <c r="A2984" s="1" t="n">
        <v>1</v>
      </c>
      <c r="B2984" s="17" t="n">
        <v>46249</v>
      </c>
      <c r="C2984" s="17" t="n">
        <v>46252</v>
      </c>
      <c r="D2984" s="1" t="n">
        <v>642</v>
      </c>
      <c r="E2984" s="1" t="s">
        <v>186</v>
      </c>
      <c r="F2984" s="1" t="n">
        <v>24</v>
      </c>
      <c r="G2984" s="1" t="s">
        <v>57</v>
      </c>
      <c r="H2984" s="1" t="n">
        <v>2110405</v>
      </c>
      <c r="I2984" s="1" t="s">
        <v>106</v>
      </c>
      <c r="J2984" s="1" t="n">
        <v>1551698</v>
      </c>
      <c r="L2984" s="1" t="n">
        <v>599</v>
      </c>
      <c r="M2984" s="1" t="s">
        <v>36</v>
      </c>
      <c r="N2984" s="1" t="s">
        <v>66</v>
      </c>
      <c r="P2984" s="1" t="n">
        <v>103</v>
      </c>
      <c r="Q2984" s="1" t="s">
        <v>61</v>
      </c>
      <c r="R2984" s="1" t="s">
        <v>62</v>
      </c>
      <c r="S2984" s="1" t="n">
        <v>1130101</v>
      </c>
      <c r="T2984" s="1" t="s">
        <v>63</v>
      </c>
      <c r="U2984" s="1" t="n">
        <v>648</v>
      </c>
      <c r="W2984" s="1" t="n">
        <v>648</v>
      </c>
      <c r="X2984" s="1" t="s">
        <v>2672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BOLO BLOOM 600G</v>
      </c>
      <c r="AC2984" s="1" t="n">
        <v>599</v>
      </c>
    </row>
    <row r="2985" customFormat="false" ht="12.75" hidden="false" customHeight="true" outlineLevel="0" collapsed="false">
      <c r="A2985" s="1" t="n">
        <v>1</v>
      </c>
      <c r="B2985" s="17" t="n">
        <v>46252</v>
      </c>
      <c r="C2985" s="17" t="n">
        <v>46252</v>
      </c>
      <c r="D2985" s="1" t="n">
        <v>33</v>
      </c>
      <c r="E2985" s="1" t="s">
        <v>93</v>
      </c>
      <c r="F2985" s="1" t="n">
        <v>34</v>
      </c>
      <c r="G2985" s="1" t="s">
        <v>94</v>
      </c>
      <c r="H2985" s="1" t="n">
        <v>2110101</v>
      </c>
      <c r="I2985" s="1" t="s">
        <v>58</v>
      </c>
      <c r="J2985" s="1" t="n">
        <v>1566459</v>
      </c>
      <c r="L2985" s="1" t="n">
        <v>5505</v>
      </c>
      <c r="M2985" s="1" t="s">
        <v>36</v>
      </c>
      <c r="N2985" s="1" t="s">
        <v>60</v>
      </c>
      <c r="P2985" s="1" t="n">
        <v>104</v>
      </c>
      <c r="Q2985" s="1" t="s">
        <v>38</v>
      </c>
      <c r="R2985" s="1" t="s">
        <v>62</v>
      </c>
      <c r="S2985" s="1" t="n">
        <v>1130101</v>
      </c>
      <c r="T2985" s="1" t="s">
        <v>63</v>
      </c>
      <c r="U2985" s="1" t="n">
        <v>1175</v>
      </c>
      <c r="W2985" s="1" t="n">
        <v>1175</v>
      </c>
      <c r="X2985" s="1" t="s">
        <v>2673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true" outlineLevel="0" collapsed="false">
      <c r="A2986" s="1" t="n">
        <v>1</v>
      </c>
      <c r="B2986" s="17" t="n">
        <v>46252</v>
      </c>
      <c r="C2986" s="17" t="n">
        <v>46252</v>
      </c>
      <c r="D2986" s="1" t="n">
        <v>33</v>
      </c>
      <c r="E2986" s="1" t="s">
        <v>93</v>
      </c>
      <c r="F2986" s="1" t="n">
        <v>34</v>
      </c>
      <c r="G2986" s="1" t="s">
        <v>94</v>
      </c>
      <c r="H2986" s="1" t="n">
        <v>2110101</v>
      </c>
      <c r="I2986" s="1" t="s">
        <v>58</v>
      </c>
      <c r="J2986" s="1" t="n">
        <v>1567398</v>
      </c>
      <c r="L2986" s="1" t="n">
        <v>5514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3283</v>
      </c>
      <c r="W2986" s="1" t="n">
        <v>3283</v>
      </c>
      <c r="X2986" s="1" t="s">
        <v>197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/>
      <c r="AC2986" s="1"/>
    </row>
    <row r="2987" customFormat="false" ht="12.75" hidden="false" customHeight="true" outlineLevel="0" collapsed="false">
      <c r="A2987" s="1" t="n">
        <v>1</v>
      </c>
      <c r="B2987" s="17" t="n">
        <v>46252</v>
      </c>
      <c r="C2987" s="17" t="n">
        <v>46252</v>
      </c>
      <c r="D2987" s="1" t="n">
        <v>33</v>
      </c>
      <c r="E2987" s="1" t="s">
        <v>93</v>
      </c>
      <c r="F2987" s="1" t="n">
        <v>13</v>
      </c>
      <c r="G2987" s="1" t="s">
        <v>119</v>
      </c>
      <c r="H2987" s="1" t="n">
        <v>2110101</v>
      </c>
      <c r="I2987" s="1" t="s">
        <v>58</v>
      </c>
      <c r="J2987" s="1" t="n">
        <v>1567876</v>
      </c>
      <c r="L2987" s="1" t="n">
        <v>5516</v>
      </c>
      <c r="M2987" s="1" t="s">
        <v>36</v>
      </c>
      <c r="N2987" s="1" t="s">
        <v>60</v>
      </c>
      <c r="P2987" s="1" t="n">
        <v>104</v>
      </c>
      <c r="Q2987" s="1" t="s">
        <v>38</v>
      </c>
      <c r="R2987" s="1" t="s">
        <v>62</v>
      </c>
      <c r="S2987" s="1" t="n">
        <v>1130101</v>
      </c>
      <c r="T2987" s="1" t="s">
        <v>63</v>
      </c>
      <c r="U2987" s="1" t="n">
        <v>375</v>
      </c>
      <c r="W2987" s="1" t="n">
        <v>375</v>
      </c>
      <c r="X2987" s="1" t="s">
        <v>2674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true" outlineLevel="0" collapsed="false">
      <c r="A2988" s="1" t="n">
        <v>1</v>
      </c>
      <c r="B2988" s="17" t="n">
        <v>46252</v>
      </c>
      <c r="C2988" s="17" t="n">
        <v>46252</v>
      </c>
      <c r="D2988" s="1" t="n">
        <v>1757</v>
      </c>
      <c r="E2988" s="1" t="s">
        <v>930</v>
      </c>
      <c r="F2988" s="1" t="n">
        <v>34</v>
      </c>
      <c r="G2988" s="1" t="s">
        <v>94</v>
      </c>
      <c r="H2988" s="1" t="n">
        <v>2110405</v>
      </c>
      <c r="I2988" s="1" t="s">
        <v>106</v>
      </c>
      <c r="J2988" s="1" t="n">
        <v>1571098</v>
      </c>
      <c r="L2988" s="1" t="n">
        <v>642188</v>
      </c>
      <c r="M2988" s="1" t="s">
        <v>36</v>
      </c>
      <c r="N2988" s="1" t="s">
        <v>66</v>
      </c>
      <c r="P2988" s="1" t="n">
        <v>101</v>
      </c>
      <c r="Q2988" s="1" t="s">
        <v>107</v>
      </c>
      <c r="R2988" s="1" t="s">
        <v>39</v>
      </c>
      <c r="S2988" s="1" t="n">
        <v>4210223</v>
      </c>
      <c r="T2988" s="1" t="s">
        <v>134</v>
      </c>
      <c r="U2988" s="1" t="n">
        <v>615</v>
      </c>
      <c r="W2988" s="1" t="n">
        <v>615</v>
      </c>
      <c r="X2988" s="1" t="s">
        <v>2675</v>
      </c>
      <c r="Z2988" s="1" t="str">
        <f aca="false">IF($T2988="","",IFERROR(INDEX('Resumo Grupos'!$AC$3:$AC$200,MATCH($T2988,'Resumo Grupos'!$AB$3:$AB$200,0)),"n/d"))</f>
        <v>Despesa</v>
      </c>
      <c r="AA2988" s="1" t="str">
        <f aca="false">IF($T2988="","",IF(COUNTIF('Resumo Grupos'!$AE$3:$AE$40,$T2988)&gt;0,"NAO","SIM"))</f>
        <v>SIM</v>
      </c>
      <c r="AB2988" s="1"/>
      <c r="AC2988" s="1"/>
    </row>
    <row r="2989" customFormat="false" ht="12.75" hidden="false" customHeight="true" outlineLevel="0" collapsed="false">
      <c r="A2989" s="1" t="n">
        <v>1</v>
      </c>
      <c r="B2989" s="17" t="n">
        <v>46253</v>
      </c>
      <c r="C2989" s="17" t="n">
        <v>46252</v>
      </c>
      <c r="D2989" s="1" t="n">
        <v>1391</v>
      </c>
      <c r="E2989" s="1" t="s">
        <v>445</v>
      </c>
      <c r="F2989" s="1" t="n">
        <v>13</v>
      </c>
      <c r="G2989" s="1" t="s">
        <v>119</v>
      </c>
      <c r="H2989" s="1" t="n">
        <v>2110101</v>
      </c>
      <c r="I2989" s="1" t="s">
        <v>58</v>
      </c>
      <c r="J2989" s="1" t="n">
        <v>1573302</v>
      </c>
      <c r="L2989" s="1" t="n">
        <v>416</v>
      </c>
      <c r="M2989" s="1" t="s">
        <v>36</v>
      </c>
      <c r="N2989" s="1" t="s">
        <v>60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464</v>
      </c>
      <c r="W2989" s="1" t="n">
        <v>0</v>
      </c>
      <c r="X2989" s="1" t="s">
        <v>2676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HARINA PAN</v>
      </c>
      <c r="AC2989" s="1" t="n">
        <v>416</v>
      </c>
    </row>
    <row r="2990" customFormat="false" ht="12.75" hidden="false" customHeight="true" outlineLevel="0" collapsed="false">
      <c r="A2990" s="1" t="n">
        <v>1</v>
      </c>
      <c r="B2990" s="17" t="n">
        <v>46253</v>
      </c>
      <c r="C2990" s="17" t="n">
        <v>46253</v>
      </c>
      <c r="D2990" s="1" t="n">
        <v>0</v>
      </c>
      <c r="E2990" s="1" t="s">
        <v>33</v>
      </c>
      <c r="F2990" s="1" t="n">
        <v>17</v>
      </c>
      <c r="G2990" s="1" t="s">
        <v>34</v>
      </c>
      <c r="H2990" s="1" t="n">
        <v>1110101</v>
      </c>
      <c r="I2990" s="1" t="s">
        <v>35</v>
      </c>
      <c r="J2990" s="1" t="n">
        <v>1605201</v>
      </c>
      <c r="L2990" s="1" t="n">
        <v>1605201</v>
      </c>
      <c r="M2990" s="1" t="s">
        <v>36</v>
      </c>
      <c r="N2990" s="1" t="s">
        <v>37</v>
      </c>
      <c r="P2990" s="1" t="n">
        <v>104</v>
      </c>
      <c r="Q2990" s="1" t="s">
        <v>38</v>
      </c>
      <c r="R2990" s="1" t="s">
        <v>43</v>
      </c>
      <c r="S2990" s="1" t="n">
        <v>4210318</v>
      </c>
      <c r="T2990" s="1" t="s">
        <v>449</v>
      </c>
      <c r="U2990" s="1" t="n">
        <v>250</v>
      </c>
      <c r="W2990" s="1" t="n">
        <v>250</v>
      </c>
      <c r="X2990" s="1" t="s">
        <v>148</v>
      </c>
      <c r="Z2990" s="1" t="str">
        <f aca="false">IF($T2990="","",IFERROR(INDEX('Resumo Grupos'!$AC$3:$AC$200,MATCH($T2990,'Resumo Grupos'!$AB$3:$AB$200,0)),"n/d"))</f>
        <v>Salários</v>
      </c>
      <c r="AA2990" s="1" t="str">
        <f aca="false">IF($T2990="","",IF(COUNTIF('Resumo Grupos'!$AE$3:$AE$40,$T2990)&gt;0,"NAO","SIM"))</f>
        <v>SIM</v>
      </c>
      <c r="AB2990" s="1"/>
      <c r="AC2990" s="1"/>
    </row>
    <row r="2991" customFormat="false" ht="12.75" hidden="false" customHeight="true" outlineLevel="0" collapsed="false">
      <c r="A2991" s="1" t="n">
        <v>1</v>
      </c>
      <c r="B2991" s="17" t="n">
        <v>46225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1435386</v>
      </c>
      <c r="L2991" s="1" t="n">
        <v>886068</v>
      </c>
      <c r="M2991" s="1" t="s">
        <v>153</v>
      </c>
      <c r="N2991" s="1" t="s">
        <v>66</v>
      </c>
      <c r="P2991" s="1" t="n">
        <v>103</v>
      </c>
      <c r="Q2991" s="1" t="s">
        <v>61</v>
      </c>
      <c r="R2991" s="1" t="s">
        <v>62</v>
      </c>
      <c r="S2991" s="1" t="n">
        <v>1130101</v>
      </c>
      <c r="T2991" s="1" t="s">
        <v>63</v>
      </c>
      <c r="U2991" s="1" t="n">
        <v>1420.58</v>
      </c>
      <c r="W2991" s="1" t="n">
        <v>1420.58</v>
      </c>
      <c r="X2991" s="1" t="s">
        <v>2677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SAB BARRA ECON 500G</v>
      </c>
      <c r="AC2991" s="1" t="n">
        <v>886068</v>
      </c>
    </row>
    <row r="2992" customFormat="false" ht="12.75" hidden="false" customHeight="true" outlineLevel="0" collapsed="false">
      <c r="A2992" s="1" t="n">
        <v>1</v>
      </c>
      <c r="B2992" s="17" t="n">
        <v>46226</v>
      </c>
      <c r="C2992" s="17" t="n">
        <v>46253</v>
      </c>
      <c r="D2992" s="1" t="n">
        <v>1671</v>
      </c>
      <c r="E2992" s="1" t="s">
        <v>385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1439103</v>
      </c>
      <c r="L2992" s="1" t="n">
        <v>592343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1473.38</v>
      </c>
      <c r="W2992" s="1" t="n">
        <v>1473.38</v>
      </c>
      <c r="X2992" s="1" t="s">
        <v>2490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SABONETE PROTEX CREAM 85G</v>
      </c>
      <c r="AC2992" s="1" t="n">
        <v>581288</v>
      </c>
    </row>
    <row r="2993" customFormat="false" ht="12.75" hidden="false" customHeight="true" outlineLevel="0" collapsed="false">
      <c r="A2993" s="1" t="n">
        <v>1</v>
      </c>
      <c r="B2993" s="17" t="n">
        <v>46226</v>
      </c>
      <c r="C2993" s="17" t="n">
        <v>46253</v>
      </c>
      <c r="D2993" s="1" t="n">
        <v>1921</v>
      </c>
      <c r="E2993" s="1" t="s">
        <v>276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1439220</v>
      </c>
      <c r="L2993" s="1" t="n">
        <v>592373</v>
      </c>
      <c r="M2993" s="1" t="s">
        <v>36</v>
      </c>
      <c r="N2993" s="1" t="s">
        <v>66</v>
      </c>
      <c r="P2993" s="1" t="n">
        <v>104</v>
      </c>
      <c r="Q2993" s="1" t="s">
        <v>38</v>
      </c>
      <c r="R2993" s="1" t="s">
        <v>62</v>
      </c>
      <c r="S2993" s="1" t="n">
        <v>1130101</v>
      </c>
      <c r="T2993" s="1" t="s">
        <v>63</v>
      </c>
      <c r="U2993" s="1" t="n">
        <v>2021.39</v>
      </c>
      <c r="W2993" s="1" t="n">
        <v>2021.39</v>
      </c>
      <c r="X2993" s="1" t="s">
        <v>2678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CANJICA MILHO BRANCO 400G</v>
      </c>
      <c r="AC2993" s="1" t="n">
        <v>21118</v>
      </c>
    </row>
    <row r="2994" customFormat="false" ht="12.75" hidden="false" customHeight="true" outlineLevel="0" collapsed="false">
      <c r="A2994" s="1" t="n">
        <v>1</v>
      </c>
      <c r="B2994" s="17" t="n">
        <v>46226</v>
      </c>
      <c r="C2994" s="17" t="n">
        <v>46253</v>
      </c>
      <c r="D2994" s="1" t="n">
        <v>1659</v>
      </c>
      <c r="E2994" s="1" t="s">
        <v>78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1439267</v>
      </c>
      <c r="L2994" s="1" t="n">
        <v>592384</v>
      </c>
      <c r="M2994" s="1" t="s">
        <v>36</v>
      </c>
      <c r="N2994" s="1" t="s">
        <v>66</v>
      </c>
      <c r="P2994" s="1" t="n">
        <v>104</v>
      </c>
      <c r="Q2994" s="1" t="s">
        <v>38</v>
      </c>
      <c r="R2994" s="1" t="s">
        <v>62</v>
      </c>
      <c r="S2994" s="1" t="n">
        <v>1130101</v>
      </c>
      <c r="T2994" s="1" t="s">
        <v>63</v>
      </c>
      <c r="U2994" s="1" t="n">
        <v>1039.32</v>
      </c>
      <c r="W2994" s="1" t="n">
        <v>1039.32</v>
      </c>
      <c r="X2994" s="1" t="s">
        <v>2679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SAND RIDER STREET INF PTO/CZA-25/31</v>
      </c>
      <c r="AC2994" s="1" t="n">
        <v>885524</v>
      </c>
    </row>
    <row r="2995" customFormat="false" ht="12.75" hidden="false" customHeight="true" outlineLevel="0" collapsed="false">
      <c r="A2995" s="1" t="n">
        <v>1</v>
      </c>
      <c r="B2995" s="17" t="n">
        <v>46226</v>
      </c>
      <c r="C2995" s="17" t="n">
        <v>46253</v>
      </c>
      <c r="D2995" s="1" t="n">
        <v>1608</v>
      </c>
      <c r="E2995" s="1" t="s">
        <v>75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1439448</v>
      </c>
      <c r="L2995" s="1" t="n">
        <v>592413</v>
      </c>
      <c r="M2995" s="1" t="s">
        <v>153</v>
      </c>
      <c r="N2995" s="1" t="s">
        <v>66</v>
      </c>
      <c r="P2995" s="1" t="n">
        <v>104</v>
      </c>
      <c r="Q2995" s="1" t="s">
        <v>38</v>
      </c>
      <c r="R2995" s="1" t="s">
        <v>62</v>
      </c>
      <c r="S2995" s="1" t="n">
        <v>1130101</v>
      </c>
      <c r="T2995" s="1" t="s">
        <v>63</v>
      </c>
      <c r="U2995" s="1" t="n">
        <v>1790.11</v>
      </c>
      <c r="W2995" s="1" t="n">
        <v>1790.11</v>
      </c>
      <c r="X2995" s="1" t="s">
        <v>2273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NISSIN LAMEN GALINHA</v>
      </c>
      <c r="AC2995" s="1" t="n">
        <v>1696462</v>
      </c>
    </row>
    <row r="2996" customFormat="false" ht="12.75" hidden="false" customHeight="true" outlineLevel="0" collapsed="false">
      <c r="A2996" s="1" t="n">
        <v>1</v>
      </c>
      <c r="B2996" s="17" t="n">
        <v>46226</v>
      </c>
      <c r="C2996" s="17" t="n">
        <v>46253</v>
      </c>
      <c r="D2996" s="1" t="n">
        <v>1745</v>
      </c>
      <c r="E2996" s="1" t="s">
        <v>284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1440158</v>
      </c>
      <c r="L2996" s="1" t="n">
        <v>353326</v>
      </c>
      <c r="M2996" s="1" t="s">
        <v>153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2063.47</v>
      </c>
      <c r="W2996" s="1" t="n">
        <v>2063.47</v>
      </c>
      <c r="X2996" s="1" t="s">
        <v>2680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12.75" hidden="false" customHeight="true" outlineLevel="0" collapsed="false">
      <c r="A2997" s="1" t="n">
        <v>1</v>
      </c>
      <c r="B2997" s="17" t="n">
        <v>46227</v>
      </c>
      <c r="C2997" s="17" t="n">
        <v>46253</v>
      </c>
      <c r="D2997" s="1" t="n">
        <v>1624</v>
      </c>
      <c r="E2997" s="1" t="s">
        <v>282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1443647</v>
      </c>
      <c r="L2997" s="1" t="n">
        <v>665164</v>
      </c>
      <c r="M2997" s="1" t="s">
        <v>59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853.9</v>
      </c>
      <c r="W2997" s="1" t="n">
        <v>853.9</v>
      </c>
      <c r="X2997" s="1" t="s">
        <v>2681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MILHO QUIRELA KG</v>
      </c>
      <c r="AC2997" s="1" t="n">
        <v>665164</v>
      </c>
    </row>
    <row r="2998" customFormat="false" ht="12.75" hidden="false" customHeight="true" outlineLevel="0" collapsed="false">
      <c r="A2998" s="1" t="n">
        <v>1</v>
      </c>
      <c r="B2998" s="17" t="n">
        <v>46228</v>
      </c>
      <c r="C2998" s="17" t="n">
        <v>46253</v>
      </c>
      <c r="D2998" s="1" t="n">
        <v>1636</v>
      </c>
      <c r="E2998" s="1" t="s">
        <v>91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1449938</v>
      </c>
      <c r="L2998" s="1" t="n">
        <v>3223292</v>
      </c>
      <c r="M2998" s="1" t="s">
        <v>59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1643.31</v>
      </c>
      <c r="W2998" s="1" t="n">
        <v>1643.31</v>
      </c>
      <c r="X2998" s="1" t="s">
        <v>2682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PIPOCA MICRO MANT CINEM 100G YOKI</v>
      </c>
      <c r="AC2998" s="1" t="n">
        <v>3223292</v>
      </c>
    </row>
    <row r="2999" customFormat="false" ht="12.75" hidden="false" customHeight="true" outlineLevel="0" collapsed="false">
      <c r="A2999" s="1" t="n">
        <v>1</v>
      </c>
      <c r="B2999" s="17" t="n">
        <v>46235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1482290</v>
      </c>
      <c r="L2999" s="1" t="n">
        <v>1614419</v>
      </c>
      <c r="M2999" s="1" t="s">
        <v>59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1798.15</v>
      </c>
      <c r="W2999" s="1" t="n">
        <v>1798.15</v>
      </c>
      <c r="X2999" s="1" t="s">
        <v>2683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LINGUI MISTA FINA KG</v>
      </c>
      <c r="AC2999" s="1" t="n">
        <v>1614419</v>
      </c>
    </row>
    <row r="3000" customFormat="false" ht="12.75" hidden="false" customHeight="true" outlineLevel="0" collapsed="false">
      <c r="A3000" s="1" t="n">
        <v>1</v>
      </c>
      <c r="B3000" s="17" t="n">
        <v>46239</v>
      </c>
      <c r="C3000" s="17" t="n">
        <v>46253</v>
      </c>
      <c r="D3000" s="1" t="n">
        <v>1643</v>
      </c>
      <c r="E3000" s="1" t="s">
        <v>1206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1503722</v>
      </c>
      <c r="L3000" s="1" t="n">
        <v>10800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228</v>
      </c>
      <c r="W3000" s="1" t="n">
        <v>228</v>
      </c>
      <c r="X3000" s="1" t="s">
        <v>2684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COCADA CASMORENINH</v>
      </c>
      <c r="AC3000" s="1" t="n">
        <v>10800</v>
      </c>
    </row>
    <row r="3001" customFormat="false" ht="12.75" hidden="false" customHeight="true" outlineLevel="0" collapsed="false">
      <c r="A3001" s="1" t="n">
        <v>1</v>
      </c>
      <c r="B3001" s="17" t="n">
        <v>46240</v>
      </c>
      <c r="C3001" s="17" t="n">
        <v>46253</v>
      </c>
      <c r="D3001" s="1" t="n">
        <v>1670</v>
      </c>
      <c r="E3001" s="1" t="s">
        <v>755</v>
      </c>
      <c r="F3001" s="1" t="n">
        <v>24</v>
      </c>
      <c r="G3001" s="1" t="s">
        <v>57</v>
      </c>
      <c r="H3001" s="1" t="n">
        <v>2110405</v>
      </c>
      <c r="I3001" s="1" t="s">
        <v>106</v>
      </c>
      <c r="J3001" s="1" t="n">
        <v>1508591</v>
      </c>
      <c r="L3001" s="1" t="n">
        <v>271909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758</v>
      </c>
      <c r="W3001" s="1" t="n">
        <v>758</v>
      </c>
      <c r="X3001" s="1" t="s">
        <v>2685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POLPA DE TAPEREBA 10</v>
      </c>
      <c r="AC3001" s="1" t="n">
        <v>271909</v>
      </c>
    </row>
    <row r="3002" customFormat="false" ht="12.75" hidden="false" customHeight="true" outlineLevel="0" collapsed="false">
      <c r="A3002" s="1" t="n">
        <v>1</v>
      </c>
      <c r="B3002" s="17" t="n">
        <v>46241</v>
      </c>
      <c r="C3002" s="17" t="n">
        <v>46253</v>
      </c>
      <c r="D3002" s="1" t="n">
        <v>1613</v>
      </c>
      <c r="E3002" s="1" t="s">
        <v>240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1515520</v>
      </c>
      <c r="L3002" s="1" t="n">
        <v>1616799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3101.67</v>
      </c>
      <c r="W3002" s="1" t="n">
        <v>3101.67</v>
      </c>
      <c r="X3002" s="1" t="s">
        <v>2686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CORACAO DE FRANGO KG</v>
      </c>
      <c r="AC3002" s="1" t="n">
        <v>1616799</v>
      </c>
    </row>
    <row r="3003" customFormat="false" ht="12.75" hidden="false" customHeight="true" outlineLevel="0" collapsed="false">
      <c r="A3003" s="1" t="n">
        <v>1</v>
      </c>
      <c r="B3003" s="17" t="n">
        <v>46241</v>
      </c>
      <c r="C3003" s="17" t="n">
        <v>46253</v>
      </c>
      <c r="D3003" s="1" t="n">
        <v>1613</v>
      </c>
      <c r="E3003" s="1" t="s">
        <v>240</v>
      </c>
      <c r="F3003" s="1" t="n">
        <v>24</v>
      </c>
      <c r="G3003" s="1" t="s">
        <v>57</v>
      </c>
      <c r="H3003" s="1" t="n">
        <v>2110405</v>
      </c>
      <c r="I3003" s="1" t="s">
        <v>106</v>
      </c>
      <c r="J3003" s="1" t="n">
        <v>1515617</v>
      </c>
      <c r="L3003" s="1" t="n">
        <v>1616568</v>
      </c>
      <c r="M3003" s="1" t="s">
        <v>36</v>
      </c>
      <c r="N3003" s="1" t="s">
        <v>66</v>
      </c>
      <c r="P3003" s="1" t="n">
        <v>103</v>
      </c>
      <c r="Q3003" s="1" t="s">
        <v>61</v>
      </c>
      <c r="R3003" s="1" t="s">
        <v>62</v>
      </c>
      <c r="S3003" s="1" t="n">
        <v>1130101</v>
      </c>
      <c r="T3003" s="1" t="s">
        <v>63</v>
      </c>
      <c r="U3003" s="1" t="n">
        <v>634.73</v>
      </c>
      <c r="W3003" s="1" t="n">
        <v>634.73</v>
      </c>
      <c r="X3003" s="1" t="s">
        <v>2687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CARRE SUINO KG</v>
      </c>
      <c r="AC3003" s="1" t="n">
        <v>1616568</v>
      </c>
    </row>
    <row r="3004" customFormat="false" ht="12.75" hidden="false" customHeight="true" outlineLevel="0" collapsed="false">
      <c r="A3004" s="1" t="n">
        <v>1</v>
      </c>
      <c r="B3004" s="17" t="n">
        <v>46248</v>
      </c>
      <c r="C3004" s="17" t="n">
        <v>46253</v>
      </c>
      <c r="D3004" s="1" t="n">
        <v>10018</v>
      </c>
      <c r="E3004" s="1" t="s">
        <v>368</v>
      </c>
      <c r="F3004" s="1" t="n">
        <v>34</v>
      </c>
      <c r="G3004" s="1" t="s">
        <v>94</v>
      </c>
      <c r="H3004" s="1" t="n">
        <v>2110405</v>
      </c>
      <c r="I3004" s="1" t="s">
        <v>106</v>
      </c>
      <c r="J3004" s="1" t="n">
        <v>1547026</v>
      </c>
      <c r="L3004" s="1" t="n">
        <v>359</v>
      </c>
      <c r="M3004" s="1" t="s">
        <v>36</v>
      </c>
      <c r="N3004" s="1" t="s">
        <v>66</v>
      </c>
      <c r="P3004" s="1" t="n">
        <v>103</v>
      </c>
      <c r="Q3004" s="1" t="s">
        <v>61</v>
      </c>
      <c r="R3004" s="1" t="s">
        <v>62</v>
      </c>
      <c r="S3004" s="1" t="n">
        <v>1130101</v>
      </c>
      <c r="T3004" s="1" t="s">
        <v>63</v>
      </c>
      <c r="U3004" s="1" t="n">
        <v>899.5</v>
      </c>
      <c r="W3004" s="1" t="n">
        <v>899.5</v>
      </c>
      <c r="X3004" s="1" t="s">
        <v>2688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OVOS BRANCO UNID</v>
      </c>
      <c r="AC3004" s="1" t="n">
        <v>359</v>
      </c>
    </row>
    <row r="3005" customFormat="false" ht="12.75" hidden="false" customHeight="true" outlineLevel="0" collapsed="false">
      <c r="A3005" s="1" t="n">
        <v>1</v>
      </c>
      <c r="B3005" s="17" t="n">
        <v>46252</v>
      </c>
      <c r="C3005" s="17" t="n">
        <v>46253</v>
      </c>
      <c r="D3005" s="1" t="n">
        <v>1363</v>
      </c>
      <c r="E3005" s="1" t="s">
        <v>180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1566839</v>
      </c>
      <c r="L3005" s="1" t="n">
        <v>3722</v>
      </c>
      <c r="M3005" s="1" t="s">
        <v>36</v>
      </c>
      <c r="N3005" s="1" t="s">
        <v>66</v>
      </c>
      <c r="P3005" s="1" t="n">
        <v>103</v>
      </c>
      <c r="Q3005" s="1" t="s">
        <v>61</v>
      </c>
      <c r="R3005" s="1" t="s">
        <v>62</v>
      </c>
      <c r="S3005" s="1" t="n">
        <v>1130101</v>
      </c>
      <c r="T3005" s="1" t="s">
        <v>63</v>
      </c>
      <c r="U3005" s="1" t="n">
        <v>266</v>
      </c>
      <c r="W3005" s="1" t="n">
        <v>266</v>
      </c>
      <c r="X3005" s="1" t="s">
        <v>2689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HAMBURGUER SANTO PAO</v>
      </c>
      <c r="AC3005" s="1" t="n">
        <v>3722</v>
      </c>
    </row>
    <row r="3006" customFormat="false" ht="12.75" hidden="false" customHeight="true" outlineLevel="0" collapsed="false">
      <c r="A3006" s="1" t="n">
        <v>1</v>
      </c>
      <c r="B3006" s="17" t="n">
        <v>46252</v>
      </c>
      <c r="C3006" s="17" t="n">
        <v>46253</v>
      </c>
      <c r="D3006" s="1" t="n">
        <v>33</v>
      </c>
      <c r="E3006" s="1" t="s">
        <v>93</v>
      </c>
      <c r="F3006" s="1" t="n">
        <v>34</v>
      </c>
      <c r="G3006" s="1" t="s">
        <v>94</v>
      </c>
      <c r="H3006" s="1" t="n">
        <v>2110101</v>
      </c>
      <c r="I3006" s="1" t="s">
        <v>58</v>
      </c>
      <c r="J3006" s="1" t="n">
        <v>1567624</v>
      </c>
      <c r="L3006" s="1" t="n">
        <v>5515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1259</v>
      </c>
      <c r="W3006" s="1" t="n">
        <v>1259</v>
      </c>
      <c r="X3006" s="1" t="s">
        <v>252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true" outlineLevel="0" collapsed="false">
      <c r="A3007" s="1" t="n">
        <v>1</v>
      </c>
      <c r="B3007" s="17" t="n">
        <v>46252</v>
      </c>
      <c r="C3007" s="17" t="n">
        <v>46253</v>
      </c>
      <c r="D3007" s="1" t="n">
        <v>1615</v>
      </c>
      <c r="E3007" s="1" t="s">
        <v>253</v>
      </c>
      <c r="F3007" s="1" t="n">
        <v>34</v>
      </c>
      <c r="G3007" s="1" t="s">
        <v>94</v>
      </c>
      <c r="H3007" s="1" t="n">
        <v>2110101</v>
      </c>
      <c r="I3007" s="1" t="s">
        <v>58</v>
      </c>
      <c r="J3007" s="1" t="n">
        <v>1567671</v>
      </c>
      <c r="L3007" s="1" t="n">
        <v>15133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750</v>
      </c>
      <c r="W3007" s="1" t="n">
        <v>750</v>
      </c>
      <c r="X3007" s="1" t="s">
        <v>2690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15133</v>
      </c>
    </row>
    <row r="3008" customFormat="false" ht="12.75" hidden="false" customHeight="true" outlineLevel="0" collapsed="false">
      <c r="A3008" s="1" t="n">
        <v>1</v>
      </c>
      <c r="B3008" s="17" t="n">
        <v>46253</v>
      </c>
      <c r="C3008" s="17" t="n">
        <v>46253</v>
      </c>
      <c r="D3008" s="1" t="n">
        <v>578</v>
      </c>
      <c r="E3008" s="1" t="s">
        <v>735</v>
      </c>
      <c r="F3008" s="1" t="n">
        <v>24</v>
      </c>
      <c r="G3008" s="1" t="s">
        <v>57</v>
      </c>
      <c r="H3008" s="1" t="n">
        <v>2110405</v>
      </c>
      <c r="I3008" s="1" t="s">
        <v>106</v>
      </c>
      <c r="J3008" s="1" t="n">
        <v>1572830</v>
      </c>
      <c r="L3008" s="1" t="n">
        <v>642685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257</v>
      </c>
      <c r="S3008" s="1" t="n">
        <v>1140101</v>
      </c>
      <c r="T3008" s="1" t="s">
        <v>738</v>
      </c>
      <c r="U3008" s="1" t="n">
        <v>169.69</v>
      </c>
      <c r="W3008" s="1" t="n">
        <v>0</v>
      </c>
      <c r="X3008" s="1" t="s">
        <v>2691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true" outlineLevel="0" collapsed="false">
      <c r="A3009" s="1" t="n">
        <v>1</v>
      </c>
      <c r="B3009" s="17" t="n">
        <v>46253</v>
      </c>
      <c r="C3009" s="17" t="n">
        <v>46253</v>
      </c>
      <c r="D3009" s="1" t="n">
        <v>33</v>
      </c>
      <c r="E3009" s="1" t="s">
        <v>93</v>
      </c>
      <c r="F3009" s="1" t="n">
        <v>13</v>
      </c>
      <c r="G3009" s="1" t="s">
        <v>119</v>
      </c>
      <c r="H3009" s="1" t="n">
        <v>2110101</v>
      </c>
      <c r="I3009" s="1" t="s">
        <v>58</v>
      </c>
      <c r="J3009" s="1" t="n">
        <v>1572960</v>
      </c>
      <c r="L3009" s="1" t="n">
        <v>5518</v>
      </c>
      <c r="M3009" s="1" t="s">
        <v>36</v>
      </c>
      <c r="N3009" s="1" t="s">
        <v>60</v>
      </c>
      <c r="P3009" s="1" t="n">
        <v>104</v>
      </c>
      <c r="Q3009" s="1" t="s">
        <v>38</v>
      </c>
      <c r="R3009" s="1" t="s">
        <v>62</v>
      </c>
      <c r="S3009" s="1" t="n">
        <v>1130101</v>
      </c>
      <c r="T3009" s="1" t="s">
        <v>63</v>
      </c>
      <c r="U3009" s="1" t="n">
        <v>300</v>
      </c>
      <c r="W3009" s="1" t="n">
        <v>0</v>
      </c>
      <c r="X3009" s="1" t="s">
        <v>121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true" outlineLevel="0" collapsed="false">
      <c r="A3010" s="1" t="n">
        <v>1</v>
      </c>
      <c r="B3010" s="17" t="n">
        <v>46253</v>
      </c>
      <c r="C3010" s="17" t="n">
        <v>46253</v>
      </c>
      <c r="D3010" s="1" t="n">
        <v>978</v>
      </c>
      <c r="E3010" s="1" t="s">
        <v>118</v>
      </c>
      <c r="F3010" s="1" t="n">
        <v>13</v>
      </c>
      <c r="G3010" s="1" t="s">
        <v>119</v>
      </c>
      <c r="H3010" s="1" t="n">
        <v>2110101</v>
      </c>
      <c r="I3010" s="1" t="s">
        <v>58</v>
      </c>
      <c r="J3010" s="1" t="n">
        <v>1573002</v>
      </c>
      <c r="L3010" s="1" t="n">
        <v>502</v>
      </c>
      <c r="M3010" s="1" t="s">
        <v>36</v>
      </c>
      <c r="N3010" s="1" t="s">
        <v>60</v>
      </c>
      <c r="P3010" s="1" t="n">
        <v>104</v>
      </c>
      <c r="Q3010" s="1" t="s">
        <v>38</v>
      </c>
      <c r="R3010" s="1" t="s">
        <v>62</v>
      </c>
      <c r="S3010" s="1" t="n">
        <v>1130101</v>
      </c>
      <c r="T3010" s="1" t="s">
        <v>63</v>
      </c>
      <c r="U3010" s="1" t="n">
        <v>359.5</v>
      </c>
      <c r="W3010" s="1" t="n">
        <v>0</v>
      </c>
      <c r="X3010" s="1" t="s">
        <v>2692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DAN GELO CUBO 5 KG</v>
      </c>
      <c r="AC3010" s="1" t="n">
        <v>502</v>
      </c>
    </row>
    <row r="3011" customFormat="false" ht="12.75" hidden="false" customHeight="true" outlineLevel="0" collapsed="false">
      <c r="A3011" s="1" t="n">
        <v>1</v>
      </c>
      <c r="B3011" s="17" t="n">
        <v>46253</v>
      </c>
      <c r="C3011" s="17" t="n">
        <v>46253</v>
      </c>
      <c r="D3011" s="1" t="n">
        <v>714</v>
      </c>
      <c r="E3011" s="1" t="s">
        <v>370</v>
      </c>
      <c r="F3011" s="1" t="n">
        <v>34</v>
      </c>
      <c r="G3011" s="1" t="s">
        <v>94</v>
      </c>
      <c r="H3011" s="1" t="n">
        <v>2110405</v>
      </c>
      <c r="I3011" s="1" t="s">
        <v>106</v>
      </c>
      <c r="J3011" s="1" t="n">
        <v>1576263</v>
      </c>
      <c r="L3011" s="1" t="n">
        <v>644021</v>
      </c>
      <c r="M3011" s="1" t="s">
        <v>36</v>
      </c>
      <c r="N3011" s="1" t="s">
        <v>66</v>
      </c>
      <c r="P3011" s="1" t="n">
        <v>101</v>
      </c>
      <c r="Q3011" s="1" t="s">
        <v>107</v>
      </c>
      <c r="R3011" s="1" t="s">
        <v>112</v>
      </c>
      <c r="S3011" s="1" t="n">
        <v>4220199</v>
      </c>
      <c r="T3011" s="1" t="s">
        <v>113</v>
      </c>
      <c r="U3011" s="1" t="n">
        <v>2000</v>
      </c>
      <c r="W3011" s="1" t="n">
        <v>2000</v>
      </c>
      <c r="X3011" s="1" t="s">
        <v>2693</v>
      </c>
      <c r="Z3011" s="1" t="str">
        <f aca="false">IF($T3011="","",IFERROR(INDEX('Resumo Grupos'!$AC$3:$AC$200,MATCH($T3011,'Resumo Grupos'!$AB$3:$AB$200,0)),"n/d"))</f>
        <v>Pagamentos outros não operacionais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true" outlineLevel="0" collapsed="false">
      <c r="A3012" s="1" t="n">
        <v>1</v>
      </c>
      <c r="B3012" s="17" t="n">
        <v>46253</v>
      </c>
      <c r="C3012" s="17" t="n">
        <v>46253</v>
      </c>
      <c r="D3012" s="1" t="n">
        <v>578</v>
      </c>
      <c r="E3012" s="1" t="s">
        <v>735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1576375</v>
      </c>
      <c r="L3012" s="1" t="n">
        <v>644047</v>
      </c>
      <c r="M3012" s="1" t="s">
        <v>36</v>
      </c>
      <c r="N3012" s="1" t="s">
        <v>66</v>
      </c>
      <c r="P3012" s="1" t="n">
        <v>101</v>
      </c>
      <c r="Q3012" s="1" t="s">
        <v>107</v>
      </c>
      <c r="R3012" s="1" t="s">
        <v>112</v>
      </c>
      <c r="S3012" s="1" t="n">
        <v>4220199</v>
      </c>
      <c r="T3012" s="1" t="s">
        <v>113</v>
      </c>
      <c r="U3012" s="1" t="n">
        <v>500</v>
      </c>
      <c r="W3012" s="1" t="n">
        <v>500</v>
      </c>
      <c r="X3012" s="1" t="s">
        <v>2694</v>
      </c>
      <c r="Z3012" s="1" t="str">
        <f aca="false">IF($T3012="","",IFERROR(INDEX('Resumo Grupos'!$AC$3:$AC$200,MATCH($T3012,'Resumo Grupos'!$AB$3:$AB$200,0)),"n/d"))</f>
        <v>Pagamentos outros não operacionais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12.75" hidden="false" customHeight="true" outlineLevel="0" collapsed="false">
      <c r="A3013" s="1" t="n">
        <v>1</v>
      </c>
      <c r="B3013" s="17" t="n">
        <v>46254</v>
      </c>
      <c r="C3013" s="17" t="n">
        <v>46254</v>
      </c>
      <c r="D3013" s="1" t="n">
        <v>0</v>
      </c>
      <c r="E3013" s="1" t="s">
        <v>33</v>
      </c>
      <c r="F3013" s="1" t="n">
        <v>17</v>
      </c>
      <c r="G3013" s="1" t="s">
        <v>34</v>
      </c>
      <c r="H3013" s="1" t="n">
        <v>1110101</v>
      </c>
      <c r="I3013" s="1" t="s">
        <v>35</v>
      </c>
      <c r="J3013" s="1" t="n">
        <v>1585118</v>
      </c>
      <c r="L3013" s="1" t="n">
        <v>1585118</v>
      </c>
      <c r="M3013" s="1" t="s">
        <v>36</v>
      </c>
      <c r="N3013" s="1" t="s">
        <v>37</v>
      </c>
      <c r="P3013" s="1" t="n">
        <v>104</v>
      </c>
      <c r="Q3013" s="1" t="s">
        <v>38</v>
      </c>
      <c r="R3013" s="1" t="s">
        <v>149</v>
      </c>
      <c r="S3013" s="1" t="n">
        <v>1120601</v>
      </c>
      <c r="T3013" s="1" t="s">
        <v>150</v>
      </c>
      <c r="U3013" s="1" t="n">
        <v>360</v>
      </c>
      <c r="W3013" s="1" t="n">
        <v>360</v>
      </c>
      <c r="X3013" s="1" t="s">
        <v>2695</v>
      </c>
      <c r="Z3013" s="1" t="str">
        <f aca="false">IF($T3013="","",IFERROR(INDEX('Resumo Grupos'!$AC$3:$AC$200,MATCH($T3013,'Resumo Grupos'!$AB$3:$AB$200,0)),"n/d"))</f>
        <v>Despesa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BOLO MIYAZAKI GRANDE</v>
      </c>
      <c r="AC3013" s="1" t="n">
        <v>197</v>
      </c>
    </row>
    <row r="3014" customFormat="false" ht="12.75" hidden="false" customHeight="true" outlineLevel="0" collapsed="false">
      <c r="A3014" s="1" t="n">
        <v>1</v>
      </c>
      <c r="B3014" s="17" t="n">
        <v>46254</v>
      </c>
      <c r="C3014" s="17" t="n">
        <v>46254</v>
      </c>
      <c r="D3014" s="1" t="n">
        <v>0</v>
      </c>
      <c r="E3014" s="1" t="s">
        <v>33</v>
      </c>
      <c r="F3014" s="1" t="n">
        <v>17</v>
      </c>
      <c r="G3014" s="1" t="s">
        <v>34</v>
      </c>
      <c r="H3014" s="1" t="n">
        <v>1110101</v>
      </c>
      <c r="I3014" s="1" t="s">
        <v>35</v>
      </c>
      <c r="J3014" s="1" t="n">
        <v>1605151</v>
      </c>
      <c r="L3014" s="1" t="n">
        <v>1605151</v>
      </c>
      <c r="M3014" s="1" t="s">
        <v>36</v>
      </c>
      <c r="N3014" s="1" t="s">
        <v>37</v>
      </c>
      <c r="P3014" s="1" t="n">
        <v>104</v>
      </c>
      <c r="Q3014" s="1" t="s">
        <v>38</v>
      </c>
      <c r="R3014" s="1" t="s">
        <v>43</v>
      </c>
      <c r="S3014" s="1" t="n">
        <v>4210318</v>
      </c>
      <c r="T3014" s="1" t="s">
        <v>449</v>
      </c>
      <c r="U3014" s="1" t="n">
        <v>100</v>
      </c>
      <c r="W3014" s="1" t="n">
        <v>100</v>
      </c>
      <c r="X3014" s="1" t="s">
        <v>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true" outlineLevel="0" collapsed="false">
      <c r="A3015" s="1" t="n">
        <v>1</v>
      </c>
      <c r="B3015" s="17" t="n">
        <v>46220</v>
      </c>
      <c r="C3015" s="17" t="n">
        <v>46254</v>
      </c>
      <c r="D3015" s="1" t="n">
        <v>10012</v>
      </c>
      <c r="E3015" s="1" t="s">
        <v>236</v>
      </c>
      <c r="F3015" s="1" t="n">
        <v>24</v>
      </c>
      <c r="G3015" s="1" t="s">
        <v>57</v>
      </c>
      <c r="H3015" s="1" t="n">
        <v>2110405</v>
      </c>
      <c r="I3015" s="1" t="s">
        <v>106</v>
      </c>
      <c r="J3015" s="1" t="n">
        <v>1411310</v>
      </c>
      <c r="L3015" s="1" t="n">
        <v>1964147</v>
      </c>
      <c r="M3015" s="1" t="s">
        <v>59</v>
      </c>
      <c r="N3015" s="1" t="s">
        <v>66</v>
      </c>
      <c r="P3015" s="1" t="n">
        <v>103</v>
      </c>
      <c r="Q3015" s="1" t="s">
        <v>61</v>
      </c>
      <c r="R3015" s="1" t="s">
        <v>62</v>
      </c>
      <c r="S3015" s="1" t="n">
        <v>1130101</v>
      </c>
      <c r="T3015" s="1" t="s">
        <v>63</v>
      </c>
      <c r="U3015" s="1" t="n">
        <v>1129.22</v>
      </c>
      <c r="W3015" s="1" t="n">
        <v>1129.22</v>
      </c>
      <c r="X3015" s="1" t="s">
        <v>2696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ESM IMP S BRILHO</v>
      </c>
      <c r="AC3015" s="1" t="n">
        <v>1964147</v>
      </c>
    </row>
    <row r="3016" customFormat="false" ht="12.75" hidden="false" customHeight="true" outlineLevel="0" collapsed="false">
      <c r="A3016" s="1" t="n">
        <v>1</v>
      </c>
      <c r="B3016" s="17" t="n">
        <v>46221</v>
      </c>
      <c r="C3016" s="17" t="n">
        <v>46254</v>
      </c>
      <c r="D3016" s="1" t="n">
        <v>1675</v>
      </c>
      <c r="E3016" s="1" t="s">
        <v>103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1415719</v>
      </c>
      <c r="L3016" s="1" t="n">
        <v>502189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1181.96</v>
      </c>
      <c r="W3016" s="1" t="n">
        <v>1181.96</v>
      </c>
      <c r="X3016" s="1" t="s">
        <v>2697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DS LEITE D ROSAS 60M</v>
      </c>
      <c r="AC3016" s="1" t="n">
        <v>502189</v>
      </c>
    </row>
    <row r="3017" customFormat="false" ht="12.75" hidden="false" customHeight="true" outlineLevel="0" collapsed="false">
      <c r="A3017" s="1" t="n">
        <v>1</v>
      </c>
      <c r="B3017" s="17" t="n">
        <v>46223</v>
      </c>
      <c r="C3017" s="17" t="n">
        <v>46254</v>
      </c>
      <c r="D3017" s="1" t="n">
        <v>542</v>
      </c>
      <c r="E3017" s="1" t="s">
        <v>846</v>
      </c>
      <c r="F3017" s="1" t="n">
        <v>34</v>
      </c>
      <c r="G3017" s="1" t="s">
        <v>94</v>
      </c>
      <c r="H3017" s="1" t="n">
        <v>2110405</v>
      </c>
      <c r="I3017" s="1" t="s">
        <v>106</v>
      </c>
      <c r="J3017" s="1" t="n">
        <v>1424234</v>
      </c>
      <c r="L3017" s="1" t="n">
        <v>587289</v>
      </c>
      <c r="M3017" s="1" t="s">
        <v>59</v>
      </c>
      <c r="N3017" s="1" t="s">
        <v>66</v>
      </c>
      <c r="P3017" s="1" t="n">
        <v>101</v>
      </c>
      <c r="Q3017" s="1" t="s">
        <v>107</v>
      </c>
      <c r="R3017" s="1" t="s">
        <v>328</v>
      </c>
      <c r="S3017" s="1" t="n">
        <v>4210107</v>
      </c>
      <c r="T3017" s="1" t="s">
        <v>847</v>
      </c>
      <c r="U3017" s="1" t="n">
        <v>464.96</v>
      </c>
      <c r="W3017" s="1" t="n">
        <v>0</v>
      </c>
      <c r="X3017" s="1" t="s">
        <v>2698</v>
      </c>
      <c r="Z3017" s="1" t="str">
        <f aca="false">IF($T3017="","",IFERROR(INDEX('Resumo Grupos'!$AC$3:$AC$200,MATCH($T3017,'Resumo Grupos'!$AB$3:$AB$200,0)),"n/d"))</f>
        <v>Despesa</v>
      </c>
      <c r="AA3017" s="1" t="str">
        <f aca="false">IF($T3017="","",IF(COUNTIF('Resumo Grupos'!$AE$3:$AE$40,$T3017)&gt;0,"NAO","SIM"))</f>
        <v>SIM</v>
      </c>
      <c r="AB3017" s="1"/>
      <c r="AC3017" s="1"/>
    </row>
    <row r="3018" customFormat="false" ht="12.75" hidden="false" customHeight="true" outlineLevel="0" collapsed="false">
      <c r="A3018" s="1" t="n">
        <v>1</v>
      </c>
      <c r="B3018" s="17" t="n">
        <v>46223</v>
      </c>
      <c r="C3018" s="17" t="n">
        <v>46254</v>
      </c>
      <c r="D3018" s="1" t="n">
        <v>542</v>
      </c>
      <c r="E3018" s="1" t="s">
        <v>846</v>
      </c>
      <c r="F3018" s="1" t="n">
        <v>34</v>
      </c>
      <c r="G3018" s="1" t="s">
        <v>94</v>
      </c>
      <c r="H3018" s="1" t="n">
        <v>2110405</v>
      </c>
      <c r="I3018" s="1" t="s">
        <v>106</v>
      </c>
      <c r="J3018" s="1" t="n">
        <v>1424241</v>
      </c>
      <c r="L3018" s="1" t="n">
        <v>587291</v>
      </c>
      <c r="M3018" s="1" t="s">
        <v>59</v>
      </c>
      <c r="N3018" s="1" t="s">
        <v>66</v>
      </c>
      <c r="P3018" s="1" t="n">
        <v>101</v>
      </c>
      <c r="Q3018" s="1" t="s">
        <v>107</v>
      </c>
      <c r="R3018" s="1" t="s">
        <v>112</v>
      </c>
      <c r="S3018" s="1" t="n">
        <v>4220199</v>
      </c>
      <c r="T3018" s="1" t="s">
        <v>113</v>
      </c>
      <c r="U3018" s="1" t="n">
        <v>900</v>
      </c>
      <c r="W3018" s="1" t="n">
        <v>900</v>
      </c>
      <c r="X3018" s="1" t="s">
        <v>1819</v>
      </c>
      <c r="Z3018" s="1" t="str">
        <f aca="false">IF($T3018="","",IFERROR(INDEX('Resumo Grupos'!$AC$3:$AC$200,MATCH($T3018,'Resumo Grupos'!$AB$3:$AB$200,0)),"n/d"))</f>
        <v>Pagamentos outros não operacionais</v>
      </c>
      <c r="AA3018" s="1" t="str">
        <f aca="false">IF($T3018="","",IF(COUNTIF('Resumo Grupos'!$AE$3:$AE$40,$T3018)&gt;0,"NAO","SIM"))</f>
        <v>SIM</v>
      </c>
      <c r="AB3018" s="1"/>
      <c r="AC3018" s="1"/>
    </row>
    <row r="3019" customFormat="false" ht="12.75" hidden="false" customHeight="true" outlineLevel="0" collapsed="false">
      <c r="A3019" s="1" t="n">
        <v>1</v>
      </c>
      <c r="B3019" s="17" t="n">
        <v>46225</v>
      </c>
      <c r="C3019" s="17" t="n">
        <v>46254</v>
      </c>
      <c r="D3019" s="1" t="n">
        <v>794</v>
      </c>
      <c r="E3019" s="1" t="s">
        <v>365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1435872</v>
      </c>
      <c r="L3019" s="1" t="n">
        <v>8403</v>
      </c>
      <c r="M3019" s="1" t="s">
        <v>153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2621.74</v>
      </c>
      <c r="W3019" s="1" t="n">
        <v>2621.74</v>
      </c>
      <c r="X3019" s="1" t="s">
        <v>2699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/>
      <c r="AC3019" s="1"/>
    </row>
    <row r="3020" customFormat="false" ht="12.75" hidden="false" customHeight="true" outlineLevel="0" collapsed="false">
      <c r="A3020" s="1" t="n">
        <v>1</v>
      </c>
      <c r="B3020" s="17" t="n">
        <v>46226</v>
      </c>
      <c r="C3020" s="17" t="n">
        <v>46254</v>
      </c>
      <c r="D3020" s="1" t="n">
        <v>1608</v>
      </c>
      <c r="E3020" s="1" t="s">
        <v>75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1439702</v>
      </c>
      <c r="L3020" s="1" t="n">
        <v>592490</v>
      </c>
      <c r="M3020" s="1" t="s">
        <v>36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1938.06</v>
      </c>
      <c r="W3020" s="1" t="n">
        <v>1938.06</v>
      </c>
      <c r="X3020" s="1" t="s">
        <v>2700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CHEETOS ONDA REQUEIJAO 160G</v>
      </c>
      <c r="AC3020" s="1" t="n">
        <v>1697653</v>
      </c>
    </row>
    <row r="3021" customFormat="false" ht="12.75" hidden="false" customHeight="true" outlineLevel="0" collapsed="false">
      <c r="A3021" s="1" t="n">
        <v>1</v>
      </c>
      <c r="B3021" s="17" t="n">
        <v>46226</v>
      </c>
      <c r="C3021" s="17" t="n">
        <v>46254</v>
      </c>
      <c r="D3021" s="1" t="n">
        <v>1616</v>
      </c>
      <c r="E3021" s="1" t="s">
        <v>590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1440106</v>
      </c>
      <c r="L3021" s="1" t="n">
        <v>592593</v>
      </c>
      <c r="M3021" s="1" t="s">
        <v>153</v>
      </c>
      <c r="N3021" s="1" t="s">
        <v>66</v>
      </c>
      <c r="P3021" s="1" t="n">
        <v>104</v>
      </c>
      <c r="Q3021" s="1" t="s">
        <v>38</v>
      </c>
      <c r="R3021" s="1" t="s">
        <v>62</v>
      </c>
      <c r="S3021" s="1" t="n">
        <v>1130101</v>
      </c>
      <c r="T3021" s="1" t="s">
        <v>63</v>
      </c>
      <c r="U3021" s="1" t="n">
        <v>605.93</v>
      </c>
      <c r="W3021" s="1" t="n">
        <v>605.93</v>
      </c>
      <c r="X3021" s="1" t="s">
        <v>2701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PINHO BRIL SILVESTRE</v>
      </c>
      <c r="AC3021" s="1" t="n">
        <v>651360</v>
      </c>
    </row>
    <row r="3022" customFormat="false" ht="12.75" hidden="false" customHeight="true" outlineLevel="0" collapsed="false">
      <c r="A3022" s="1" t="n">
        <v>1</v>
      </c>
      <c r="B3022" s="17" t="n">
        <v>46226</v>
      </c>
      <c r="C3022" s="17" t="n">
        <v>46254</v>
      </c>
      <c r="D3022" s="1" t="n">
        <v>10021</v>
      </c>
      <c r="E3022" s="1" t="s">
        <v>2520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1440166</v>
      </c>
      <c r="L3022" s="1" t="n">
        <v>134703</v>
      </c>
      <c r="M3022" s="1" t="s">
        <v>59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774.48</v>
      </c>
      <c r="W3022" s="1" t="n">
        <v>774.48</v>
      </c>
      <c r="X3022" s="1" t="s">
        <v>2702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RACAO MATISSE CAST.</v>
      </c>
      <c r="AC3022" s="1" t="n">
        <v>134703</v>
      </c>
    </row>
    <row r="3023" customFormat="false" ht="12.75" hidden="false" customHeight="true" outlineLevel="0" collapsed="false">
      <c r="A3023" s="1" t="n">
        <v>1</v>
      </c>
      <c r="B3023" s="17" t="n">
        <v>46226</v>
      </c>
      <c r="C3023" s="17" t="n">
        <v>46254</v>
      </c>
      <c r="D3023" s="1" t="n">
        <v>1616</v>
      </c>
      <c r="E3023" s="1" t="s">
        <v>590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1440186</v>
      </c>
      <c r="L3023" s="1" t="n">
        <v>592618</v>
      </c>
      <c r="M3023" s="1" t="s">
        <v>153</v>
      </c>
      <c r="N3023" s="1" t="s">
        <v>66</v>
      </c>
      <c r="P3023" s="1" t="n">
        <v>104</v>
      </c>
      <c r="Q3023" s="1" t="s">
        <v>38</v>
      </c>
      <c r="R3023" s="1" t="s">
        <v>62</v>
      </c>
      <c r="S3023" s="1" t="n">
        <v>1130101</v>
      </c>
      <c r="T3023" s="1" t="s">
        <v>63</v>
      </c>
      <c r="U3023" s="1" t="n">
        <v>434.06</v>
      </c>
      <c r="W3023" s="1" t="n">
        <v>434.06</v>
      </c>
      <c r="X3023" s="1" t="s">
        <v>2309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AZEITE GALLO TU 200ML LT</v>
      </c>
      <c r="AC3023" s="1" t="n">
        <v>651362</v>
      </c>
    </row>
    <row r="3024" customFormat="false" ht="12.75" hidden="false" customHeight="true" outlineLevel="0" collapsed="false">
      <c r="A3024" s="1" t="n">
        <v>1</v>
      </c>
      <c r="B3024" s="17" t="n">
        <v>46228</v>
      </c>
      <c r="C3024" s="17" t="n">
        <v>46254</v>
      </c>
      <c r="D3024" s="1" t="n">
        <v>1637</v>
      </c>
      <c r="E3024" s="1" t="s">
        <v>68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1450066</v>
      </c>
      <c r="L3024" s="1" t="n">
        <v>1910466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1013.07</v>
      </c>
      <c r="W3024" s="1" t="n">
        <v>1013.07</v>
      </c>
      <c r="X3024" s="1" t="s">
        <v>2703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MOCOQUINHA 200ML</v>
      </c>
      <c r="AC3024" s="1" t="n">
        <v>1910466</v>
      </c>
    </row>
    <row r="3025" customFormat="false" ht="12.75" hidden="false" customHeight="true" outlineLevel="0" collapsed="false">
      <c r="A3025" s="1" t="n">
        <v>1</v>
      </c>
      <c r="B3025" s="17" t="n">
        <v>46233</v>
      </c>
      <c r="C3025" s="17" t="n">
        <v>46254</v>
      </c>
      <c r="D3025" s="1" t="n">
        <v>1608</v>
      </c>
      <c r="E3025" s="1" t="s">
        <v>75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1473434</v>
      </c>
      <c r="L3025" s="1" t="n">
        <v>1701960</v>
      </c>
      <c r="M3025" s="1" t="s">
        <v>36</v>
      </c>
      <c r="N3025" s="1" t="s">
        <v>66</v>
      </c>
      <c r="P3025" s="1" t="n">
        <v>103</v>
      </c>
      <c r="Q3025" s="1" t="s">
        <v>61</v>
      </c>
      <c r="R3025" s="1" t="s">
        <v>62</v>
      </c>
      <c r="S3025" s="1" t="n">
        <v>1130101</v>
      </c>
      <c r="T3025" s="1" t="s">
        <v>63</v>
      </c>
      <c r="U3025" s="1" t="n">
        <v>944.96</v>
      </c>
      <c r="W3025" s="1" t="n">
        <v>944.96</v>
      </c>
      <c r="X3025" s="1" t="s">
        <v>2704</v>
      </c>
      <c r="Z3025" s="1" t="str">
        <f aca="false">IF($T3025="","",IFERROR(INDEX('Resumo Grupos'!$AC$3:$AC$200,MATCH($T3025,'Resumo Grupos'!$AB$3:$AB$200,0)),"n/d"))</f>
        <v>Mercadoria</v>
      </c>
      <c r="AA3025" s="1" t="str">
        <f aca="false">IF($T3025="","",IF(COUNTIF('Resumo Grupos'!$AE$3:$AE$40,$T3025)&gt;0,"NAO","SIM"))</f>
        <v>SIM</v>
      </c>
      <c r="AB3025" s="1" t="str">
        <f aca="false">IFERROR(INDEX('Mov Entradas (Rel 10497)'!$L:$L,MATCH(AC3025,'Mov Entradas (Rel 10497)'!$I:$I,0)),"nao encontrado")</f>
        <v>AMENDOIM JAPONES 5</v>
      </c>
      <c r="AC3025" s="1" t="n">
        <v>1701960</v>
      </c>
    </row>
    <row r="3026" customFormat="false" ht="12.75" hidden="false" customHeight="true" outlineLevel="0" collapsed="false">
      <c r="A3026" s="1" t="n">
        <v>1</v>
      </c>
      <c r="B3026" s="17" t="n">
        <v>46233</v>
      </c>
      <c r="C3026" s="17" t="n">
        <v>46254</v>
      </c>
      <c r="D3026" s="1" t="n">
        <v>1740</v>
      </c>
      <c r="E3026" s="1" t="s">
        <v>296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1474666</v>
      </c>
      <c r="L3026" s="1" t="n">
        <v>1253285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989.77</v>
      </c>
      <c r="W3026" s="1" t="n">
        <v>989.77</v>
      </c>
      <c r="X3026" s="1" t="s">
        <v>2705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IOG BI-CAMADA MGO CO</v>
      </c>
      <c r="AC3026" s="1" t="n">
        <v>1253285</v>
      </c>
    </row>
    <row r="3027" customFormat="false" ht="12.75" hidden="false" customHeight="true" outlineLevel="0" collapsed="false">
      <c r="A3027" s="1" t="n">
        <v>1</v>
      </c>
      <c r="B3027" s="17" t="n">
        <v>46233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1474699</v>
      </c>
      <c r="L3027" s="1" t="n">
        <v>1701839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2902.64</v>
      </c>
      <c r="W3027" s="1" t="n">
        <v>2902.64</v>
      </c>
      <c r="X3027" s="1" t="s">
        <v>2706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DANONE GREGO UNID FR</v>
      </c>
      <c r="AC3027" s="1" t="n">
        <v>1701839</v>
      </c>
    </row>
    <row r="3028" customFormat="false" ht="12.75" hidden="false" customHeight="true" outlineLevel="0" collapsed="false">
      <c r="A3028" s="1" t="n">
        <v>1</v>
      </c>
      <c r="B3028" s="17" t="n">
        <v>46234</v>
      </c>
      <c r="C3028" s="17" t="n">
        <v>46254</v>
      </c>
      <c r="D3028" s="1" t="n">
        <v>659</v>
      </c>
      <c r="E3028" s="1" t="s">
        <v>841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1478178</v>
      </c>
      <c r="L3028" s="1" t="n">
        <v>607145</v>
      </c>
      <c r="M3028" s="1" t="s">
        <v>36</v>
      </c>
      <c r="N3028" s="1" t="s">
        <v>66</v>
      </c>
      <c r="P3028" s="1" t="n">
        <v>101</v>
      </c>
      <c r="Q3028" s="1" t="s">
        <v>107</v>
      </c>
      <c r="R3028" s="1" t="s">
        <v>43</v>
      </c>
      <c r="S3028" s="1" t="n">
        <v>4210311</v>
      </c>
      <c r="T3028" s="1" t="s">
        <v>339</v>
      </c>
      <c r="U3028" s="1" t="n">
        <v>6193.08</v>
      </c>
      <c r="W3028" s="1" t="n">
        <v>6193.08</v>
      </c>
      <c r="X3028" s="1" t="s">
        <v>1803</v>
      </c>
      <c r="Z3028" s="1" t="str">
        <f aca="false">IF($T3028="","",IFERROR(INDEX('Resumo Grupos'!$AC$3:$AC$200,MATCH($T3028,'Resumo Grupos'!$AB$3:$AB$200,0)),"n/d"))</f>
        <v>Salários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true" outlineLevel="0" collapsed="false">
      <c r="A3029" s="1" t="n">
        <v>1</v>
      </c>
      <c r="B3029" s="17" t="n">
        <v>46240</v>
      </c>
      <c r="C3029" s="17" t="n">
        <v>46254</v>
      </c>
      <c r="D3029" s="1" t="n">
        <v>1612</v>
      </c>
      <c r="E3029" s="1" t="s">
        <v>225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1508279</v>
      </c>
      <c r="L3029" s="1" t="n">
        <v>2307727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1167.16</v>
      </c>
      <c r="W3029" s="1" t="n">
        <v>1167.16</v>
      </c>
      <c r="X3029" s="1" t="s">
        <v>2707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AGUA SANI BRILUX1L</v>
      </c>
      <c r="AC3029" s="1" t="n">
        <v>2307727</v>
      </c>
    </row>
    <row r="3030" customFormat="false" ht="12.75" hidden="false" customHeight="true" outlineLevel="0" collapsed="false">
      <c r="A3030" s="1" t="n">
        <v>1</v>
      </c>
      <c r="B3030" s="17" t="n">
        <v>46240</v>
      </c>
      <c r="C3030" s="17" t="n">
        <v>46254</v>
      </c>
      <c r="D3030" s="1" t="n">
        <v>1608</v>
      </c>
      <c r="E3030" s="1" t="s">
        <v>75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1508347</v>
      </c>
      <c r="L3030" s="1" t="n">
        <v>1706774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1141.89</v>
      </c>
      <c r="W3030" s="1" t="n">
        <v>1141.89</v>
      </c>
      <c r="X3030" s="1" t="s">
        <v>2708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NISSIN LAMEN GALINHA</v>
      </c>
      <c r="AC3030" s="1" t="n">
        <v>1706774</v>
      </c>
    </row>
    <row r="3031" customFormat="false" ht="12.75" hidden="false" customHeight="true" outlineLevel="0" collapsed="false">
      <c r="A3031" s="1" t="n">
        <v>1</v>
      </c>
      <c r="B3031" s="17" t="n">
        <v>46240</v>
      </c>
      <c r="C3031" s="17" t="n">
        <v>46254</v>
      </c>
      <c r="D3031" s="1" t="n">
        <v>1601</v>
      </c>
      <c r="E3031" s="1" t="s">
        <v>227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1508387</v>
      </c>
      <c r="L3031" s="1" t="n">
        <v>860853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545.87</v>
      </c>
      <c r="W3031" s="1" t="n">
        <v>545.87</v>
      </c>
      <c r="X3031" s="1" t="s">
        <v>2709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12.75" hidden="false" customHeight="true" outlineLevel="0" collapsed="false">
      <c r="A3032" s="1" t="n">
        <v>1</v>
      </c>
      <c r="B3032" s="17" t="n">
        <v>46240</v>
      </c>
      <c r="C3032" s="17" t="n">
        <v>46254</v>
      </c>
      <c r="D3032" s="1" t="n">
        <v>10017</v>
      </c>
      <c r="E3032" s="1" t="s">
        <v>871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1508414</v>
      </c>
      <c r="L3032" s="1" t="n">
        <v>195281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1164.1</v>
      </c>
      <c r="W3032" s="1" t="n">
        <v>1164.1</v>
      </c>
      <c r="X3032" s="1" t="s">
        <v>2710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DETE LIMP ECONO 500M</v>
      </c>
      <c r="AC3032" s="1" t="n">
        <v>195281</v>
      </c>
    </row>
    <row r="3033" customFormat="false" ht="12.75" hidden="false" customHeight="true" outlineLevel="0" collapsed="false">
      <c r="A3033" s="1" t="n">
        <v>1</v>
      </c>
      <c r="B3033" s="17" t="n">
        <v>46242</v>
      </c>
      <c r="C3033" s="17" t="n">
        <v>46254</v>
      </c>
      <c r="D3033" s="1" t="n">
        <v>1675</v>
      </c>
      <c r="E3033" s="1" t="s">
        <v>103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1518493</v>
      </c>
      <c r="L3033" s="1" t="n">
        <v>506570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729.66</v>
      </c>
      <c r="W3033" s="1" t="n">
        <v>729.66</v>
      </c>
      <c r="X3033" s="1" t="s">
        <v>2711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  <c r="AB3033" s="1" t="str">
        <f aca="false">IFERROR(INDEX('Mov Entradas (Rel 10497)'!$L:$L,MATCH(AC3033,'Mov Entradas (Rel 10497)'!$I:$I,0)),"nao encontrado")</f>
        <v>MAC.D BENTA ESP 500G</v>
      </c>
      <c r="AC3033" s="1" t="n">
        <v>506570</v>
      </c>
    </row>
    <row r="3034" customFormat="false" ht="12.75" hidden="false" customHeight="true" outlineLevel="0" collapsed="false">
      <c r="A3034" s="1" t="n">
        <v>1</v>
      </c>
      <c r="B3034" s="17" t="n">
        <v>46240</v>
      </c>
      <c r="C3034" s="17" t="n">
        <v>46254</v>
      </c>
      <c r="D3034" s="1" t="n">
        <v>1114</v>
      </c>
      <c r="E3034" s="1" t="s">
        <v>169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1508869</v>
      </c>
      <c r="L3034" s="1" t="n">
        <v>144460</v>
      </c>
      <c r="M3034" s="1" t="s">
        <v>36</v>
      </c>
      <c r="N3034" s="1" t="s">
        <v>66</v>
      </c>
      <c r="P3034" s="1" t="n">
        <v>103</v>
      </c>
      <c r="Q3034" s="1" t="s">
        <v>61</v>
      </c>
      <c r="R3034" s="1" t="s">
        <v>62</v>
      </c>
      <c r="S3034" s="1" t="n">
        <v>1130101</v>
      </c>
      <c r="T3034" s="1" t="s">
        <v>63</v>
      </c>
      <c r="U3034" s="1" t="n">
        <v>353.4</v>
      </c>
      <c r="W3034" s="1" t="n">
        <v>353.4</v>
      </c>
      <c r="X3034" s="1" t="s">
        <v>2712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  <c r="AB3034" s="1" t="str">
        <f aca="false">IFERROR(INDEX('Mov Entradas (Rel 10497)'!$L:$L,MATCH(AC3034,'Mov Entradas (Rel 10497)'!$I:$I,0)),"nao encontrado")</f>
        <v>BATATA TRAD CONGELAD</v>
      </c>
      <c r="AC3034" s="1" t="n">
        <v>144460</v>
      </c>
    </row>
    <row r="3035" customFormat="false" ht="12.75" hidden="false" customHeight="true" outlineLevel="0" collapsed="false">
      <c r="A3035" s="1" t="n">
        <v>1</v>
      </c>
      <c r="B3035" s="17" t="n">
        <v>46240</v>
      </c>
      <c r="C3035" s="17" t="n">
        <v>46254</v>
      </c>
      <c r="D3035" s="1" t="n">
        <v>1114</v>
      </c>
      <c r="E3035" s="1" t="s">
        <v>169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1508887</v>
      </c>
      <c r="L3035" s="1" t="n">
        <v>43208</v>
      </c>
      <c r="M3035" s="1" t="s">
        <v>36</v>
      </c>
      <c r="N3035" s="1" t="s">
        <v>66</v>
      </c>
      <c r="P3035" s="1" t="n">
        <v>103</v>
      </c>
      <c r="Q3035" s="1" t="s">
        <v>61</v>
      </c>
      <c r="R3035" s="1" t="s">
        <v>62</v>
      </c>
      <c r="S3035" s="1" t="n">
        <v>1130101</v>
      </c>
      <c r="T3035" s="1" t="s">
        <v>63</v>
      </c>
      <c r="U3035" s="1" t="n">
        <v>367.29</v>
      </c>
      <c r="W3035" s="1" t="n">
        <v>367.29</v>
      </c>
      <c r="X3035" s="1" t="s">
        <v>2713</v>
      </c>
      <c r="Z3035" s="1" t="str">
        <f aca="false">IF($T3035="","",IFERROR(INDEX('Resumo Grupos'!$AC$3:$AC$200,MATCH($T3035,'Resumo Grupos'!$AB$3:$AB$200,0)),"n/d"))</f>
        <v>Mercadoria</v>
      </c>
      <c r="AA3035" s="1" t="str">
        <f aca="false">IF($T3035="","",IF(COUNTIF('Resumo Grupos'!$AE$3:$AE$40,$T3035)&gt;0,"NAO","SIM"))</f>
        <v>SIM</v>
      </c>
      <c r="AB3035" s="1" t="str">
        <f aca="false">IFERROR(INDEX('Mov Entradas (Rel 10497)'!$L:$L,MATCH(AC3035,'Mov Entradas (Rel 10497)'!$I:$I,0)),"nao encontrado")</f>
        <v>PCT PAO DE QUEIJO COQUET</v>
      </c>
      <c r="AC3035" s="1" t="n">
        <v>43208</v>
      </c>
    </row>
    <row r="3036" customFormat="false" ht="12.75" hidden="false" customHeight="true" outlineLevel="0" collapsed="false">
      <c r="A3036" s="1" t="n">
        <v>1</v>
      </c>
      <c r="B3036" s="17" t="n">
        <v>46241</v>
      </c>
      <c r="C3036" s="17" t="n">
        <v>46254</v>
      </c>
      <c r="D3036" s="1" t="n">
        <v>1626</v>
      </c>
      <c r="E3036" s="1" t="s">
        <v>65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1513163</v>
      </c>
      <c r="L3036" s="1" t="n">
        <v>316329</v>
      </c>
      <c r="M3036" s="1" t="s">
        <v>36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1276.95</v>
      </c>
      <c r="W3036" s="1" t="n">
        <v>1276.95</v>
      </c>
      <c r="X3036" s="1" t="s">
        <v>2714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true" outlineLevel="0" collapsed="false">
      <c r="A3037" s="1" t="n">
        <v>1</v>
      </c>
      <c r="B3037" s="17" t="n">
        <v>46241</v>
      </c>
      <c r="C3037" s="17" t="n">
        <v>46254</v>
      </c>
      <c r="D3037" s="1" t="n">
        <v>17</v>
      </c>
      <c r="E3037" s="1" t="s">
        <v>115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1514421</v>
      </c>
      <c r="L3037" s="1" t="n">
        <v>620148</v>
      </c>
      <c r="M3037" s="1" t="s">
        <v>36</v>
      </c>
      <c r="N3037" s="1" t="s">
        <v>66</v>
      </c>
      <c r="P3037" s="1" t="n">
        <v>101</v>
      </c>
      <c r="Q3037" s="1" t="s">
        <v>107</v>
      </c>
      <c r="R3037" s="1" t="s">
        <v>112</v>
      </c>
      <c r="S3037" s="1" t="n">
        <v>4220199</v>
      </c>
      <c r="T3037" s="1" t="s">
        <v>113</v>
      </c>
      <c r="U3037" s="1" t="n">
        <v>621.17</v>
      </c>
      <c r="W3037" s="1" t="n">
        <v>621.17</v>
      </c>
      <c r="X3037" s="1" t="s">
        <v>2715</v>
      </c>
      <c r="Z3037" s="1" t="str">
        <f aca="false">IF($T3037="","",IFERROR(INDEX('Resumo Grupos'!$AC$3:$AC$200,MATCH($T3037,'Resumo Grupos'!$AB$3:$AB$200,0)),"n/d"))</f>
        <v>Pagamentos outros não operacionais</v>
      </c>
      <c r="AA3037" s="1" t="str">
        <f aca="false">IF($T3037="","",IF(COUNTIF('Resumo Grupos'!$AE$3:$AE$40,$T3037)&gt;0,"NAO","SIM"))</f>
        <v>SIM</v>
      </c>
      <c r="AB3037" s="1"/>
      <c r="AC3037" s="1"/>
    </row>
    <row r="3038" customFormat="false" ht="12.75" hidden="false" customHeight="true" outlineLevel="0" collapsed="false">
      <c r="A3038" s="1" t="n">
        <v>1</v>
      </c>
      <c r="B3038" s="17" t="n">
        <v>46241</v>
      </c>
      <c r="C3038" s="17" t="n">
        <v>46254</v>
      </c>
      <c r="D3038" s="1" t="n">
        <v>10028</v>
      </c>
      <c r="E3038" s="1" t="s">
        <v>850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1370662</v>
      </c>
      <c r="L3038" s="1" t="n">
        <v>565739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595.9</v>
      </c>
      <c r="W3038" s="1" t="n">
        <v>595.9</v>
      </c>
      <c r="X3038" s="1" t="s">
        <v>1800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true" outlineLevel="0" collapsed="false">
      <c r="A3039" s="1" t="n">
        <v>1</v>
      </c>
      <c r="B3039" s="17" t="n">
        <v>46242</v>
      </c>
      <c r="C3039" s="17" t="n">
        <v>46254</v>
      </c>
      <c r="D3039" s="1" t="n">
        <v>10019</v>
      </c>
      <c r="E3039" s="1" t="s">
        <v>288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1517889</v>
      </c>
      <c r="L3039" s="1" t="n">
        <v>32287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4154.08</v>
      </c>
      <c r="W3039" s="1" t="n">
        <v>4154.08</v>
      </c>
      <c r="X3039" s="1" t="s">
        <v>2716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/>
      <c r="AC3039" s="1"/>
    </row>
    <row r="3040" customFormat="false" ht="12.75" hidden="false" customHeight="true" outlineLevel="0" collapsed="false">
      <c r="A3040" s="1" t="n">
        <v>1</v>
      </c>
      <c r="B3040" s="17" t="n">
        <v>46242</v>
      </c>
      <c r="C3040" s="17" t="n">
        <v>46254</v>
      </c>
      <c r="D3040" s="1" t="n">
        <v>10002</v>
      </c>
      <c r="E3040" s="1" t="s">
        <v>291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1518747</v>
      </c>
      <c r="L3040" s="1" t="n">
        <v>197290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925.09</v>
      </c>
      <c r="W3040" s="1" t="n">
        <v>925.09</v>
      </c>
      <c r="X3040" s="1" t="s">
        <v>2717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POLPA BRASFRUT CAJA</v>
      </c>
      <c r="AC3040" s="1" t="n">
        <v>197290</v>
      </c>
    </row>
    <row r="3041" customFormat="false" ht="12.75" hidden="false" customHeight="true" outlineLevel="0" collapsed="false">
      <c r="A3041" s="1" t="n">
        <v>1</v>
      </c>
      <c r="B3041" s="17" t="n">
        <v>46246</v>
      </c>
      <c r="C3041" s="17" t="n">
        <v>46254</v>
      </c>
      <c r="D3041" s="1" t="n">
        <v>1932</v>
      </c>
      <c r="E3041" s="1" t="s">
        <v>865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1370654</v>
      </c>
      <c r="L3041" s="1" t="n">
        <v>565734</v>
      </c>
      <c r="M3041" s="1" t="s">
        <v>59</v>
      </c>
      <c r="N3041" s="1" t="s">
        <v>66</v>
      </c>
      <c r="P3041" s="1" t="n">
        <v>101</v>
      </c>
      <c r="Q3041" s="1" t="s">
        <v>107</v>
      </c>
      <c r="R3041" s="1" t="s">
        <v>43</v>
      </c>
      <c r="S3041" s="1" t="n">
        <v>4210315</v>
      </c>
      <c r="T3041" s="1" t="s">
        <v>574</v>
      </c>
      <c r="U3041" s="1" t="n">
        <v>139.97</v>
      </c>
      <c r="W3041" s="1" t="n">
        <v>139.97</v>
      </c>
      <c r="X3041" s="1" t="s">
        <v>851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  <c r="AB3041" s="1"/>
      <c r="AC3041" s="1"/>
    </row>
    <row r="3042" customFormat="false" ht="12.75" hidden="false" customHeight="true" outlineLevel="0" collapsed="false">
      <c r="A3042" s="1" t="n">
        <v>1</v>
      </c>
      <c r="B3042" s="17" t="n">
        <v>46246</v>
      </c>
      <c r="C3042" s="17" t="n">
        <v>46254</v>
      </c>
      <c r="D3042" s="1" t="n">
        <v>10009</v>
      </c>
      <c r="E3042" s="1" t="s">
        <v>233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1537273</v>
      </c>
      <c r="L3042" s="1" t="n">
        <v>1436399</v>
      </c>
      <c r="M3042" s="1" t="s">
        <v>59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1001.88</v>
      </c>
      <c r="W3042" s="1" t="n">
        <v>1001.88</v>
      </c>
      <c r="X3042" s="1" t="s">
        <v>2718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AVEIA NESTL FLOC170G</v>
      </c>
      <c r="AC3042" s="1" t="n">
        <v>1436399</v>
      </c>
    </row>
    <row r="3043" customFormat="false" ht="12.75" hidden="false" customHeight="true" outlineLevel="0" collapsed="false">
      <c r="A3043" s="1" t="n">
        <v>1</v>
      </c>
      <c r="B3043" s="17" t="n">
        <v>46248</v>
      </c>
      <c r="C3043" s="17" t="n">
        <v>46254</v>
      </c>
      <c r="D3043" s="1" t="n">
        <v>1024</v>
      </c>
      <c r="E3043" s="1" t="s">
        <v>783</v>
      </c>
      <c r="F3043" s="1" t="n">
        <v>24</v>
      </c>
      <c r="G3043" s="1" t="s">
        <v>57</v>
      </c>
      <c r="H3043" s="1" t="n">
        <v>2110405</v>
      </c>
      <c r="I3043" s="1" t="s">
        <v>106</v>
      </c>
      <c r="J3043" s="1" t="n">
        <v>1547324</v>
      </c>
      <c r="L3043" s="1" t="n">
        <v>621791</v>
      </c>
      <c r="M3043" s="1" t="s">
        <v>36</v>
      </c>
      <c r="N3043" s="1" t="s">
        <v>66</v>
      </c>
      <c r="P3043" s="1" t="n">
        <v>103</v>
      </c>
      <c r="Q3043" s="1" t="s">
        <v>61</v>
      </c>
      <c r="R3043" s="1" t="s">
        <v>62</v>
      </c>
      <c r="S3043" s="1" t="n">
        <v>1130101</v>
      </c>
      <c r="T3043" s="1" t="s">
        <v>63</v>
      </c>
      <c r="U3043" s="1" t="n">
        <v>370</v>
      </c>
      <c r="W3043" s="1" t="n">
        <v>370</v>
      </c>
      <c r="X3043" s="1" t="s">
        <v>2719</v>
      </c>
      <c r="Z3043" s="1" t="str">
        <f aca="false">IF($T3043="","",IFERROR(INDEX('Resumo Grupos'!$AC$3:$AC$200,MATCH($T3043,'Resumo Grupos'!$AB$3:$AB$200,0)),"n/d"))</f>
        <v>Mercadoria</v>
      </c>
      <c r="AA3043" s="1" t="str">
        <f aca="false">IF($T3043="","",IF(COUNTIF('Resumo Grupos'!$AE$3:$AE$40,$T3043)&gt;0,"NAO","SIM"))</f>
        <v>SIM</v>
      </c>
      <c r="AB3043" s="1" t="str">
        <f aca="false">IFERROR(INDEX('Mov Entradas (Rel 10497)'!$L:$L,MATCH(AC3043,'Mov Entradas (Rel 10497)'!$I:$I,0)),"nao encontrado")</f>
        <v>REAL CLASSICO 2L PET</v>
      </c>
      <c r="AC3043" s="1" t="n">
        <v>621791</v>
      </c>
    </row>
    <row r="3044" customFormat="false" ht="12.75" hidden="false" customHeight="true" outlineLevel="0" collapsed="false">
      <c r="A3044" s="1" t="n">
        <v>1</v>
      </c>
      <c r="B3044" s="17" t="n">
        <v>46249</v>
      </c>
      <c r="C3044" s="17" t="n">
        <v>46254</v>
      </c>
      <c r="D3044" s="1" t="n">
        <v>1276</v>
      </c>
      <c r="E3044" s="1" t="s">
        <v>440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1551978</v>
      </c>
      <c r="L3044" s="1" t="n">
        <v>3181</v>
      </c>
      <c r="M3044" s="1" t="s">
        <v>36</v>
      </c>
      <c r="N3044" s="1" t="s">
        <v>66</v>
      </c>
      <c r="P3044" s="1" t="n">
        <v>103</v>
      </c>
      <c r="Q3044" s="1" t="s">
        <v>61</v>
      </c>
      <c r="R3044" s="1" t="s">
        <v>62</v>
      </c>
      <c r="S3044" s="1" t="n">
        <v>1130101</v>
      </c>
      <c r="T3044" s="1" t="s">
        <v>63</v>
      </c>
      <c r="U3044" s="1" t="n">
        <v>1783.5</v>
      </c>
      <c r="W3044" s="1" t="n">
        <v>1783.5</v>
      </c>
      <c r="X3044" s="1" t="s">
        <v>2720</v>
      </c>
      <c r="Z3044" s="1" t="str">
        <f aca="false">IF($T3044="","",IFERROR(INDEX('Resumo Grupos'!$AC$3:$AC$200,MATCH($T3044,'Resumo Grupos'!$AB$3:$AB$200,0)),"n/d"))</f>
        <v>Mercadoria</v>
      </c>
      <c r="AA3044" s="1" t="str">
        <f aca="false">IF($T3044="","",IF(COUNTIF('Resumo Grupos'!$AE$3:$AE$40,$T3044)&gt;0,"NAO","SIM"))</f>
        <v>SIM</v>
      </c>
      <c r="AB3044" s="1" t="str">
        <f aca="false">IFERROR(INDEX('Mov Entradas (Rel 10497)'!$L:$L,MATCH(AC3044,'Mov Entradas (Rel 10497)'!$I:$I,0)),"nao encontrado")</f>
        <v>PRESUNTO DE PERU 200</v>
      </c>
      <c r="AC3044" s="1" t="n">
        <v>3181</v>
      </c>
    </row>
    <row r="3045" customFormat="false" ht="12.75" hidden="false" customHeight="true" outlineLevel="0" collapsed="false">
      <c r="A3045" s="1" t="n">
        <v>1</v>
      </c>
      <c r="B3045" s="17" t="n">
        <v>46251</v>
      </c>
      <c r="C3045" s="17" t="n">
        <v>46254</v>
      </c>
      <c r="D3045" s="1" t="n">
        <v>1899</v>
      </c>
      <c r="E3045" s="1" t="s">
        <v>97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1561154</v>
      </c>
      <c r="L3045" s="1" t="n">
        <v>762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62</v>
      </c>
      <c r="S3045" s="1" t="n">
        <v>1130101</v>
      </c>
      <c r="T3045" s="1" t="s">
        <v>63</v>
      </c>
      <c r="U3045" s="1" t="n">
        <v>1008.7</v>
      </c>
      <c r="W3045" s="1" t="n">
        <v>1008.7</v>
      </c>
      <c r="X3045" s="1" t="s">
        <v>2721</v>
      </c>
      <c r="Z3045" s="1" t="str">
        <f aca="false">IF($T3045="","",IFERROR(INDEX('Resumo Grupos'!$AC$3:$AC$200,MATCH($T3045,'Resumo Grupos'!$AB$3:$AB$200,0)),"n/d"))</f>
        <v>Mercadoria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PAO FORMA REAL MADRI</v>
      </c>
      <c r="AC3045" s="1" t="n">
        <v>762</v>
      </c>
    </row>
    <row r="3046" customFormat="false" ht="12.75" hidden="false" customHeight="true" outlineLevel="0" collapsed="false">
      <c r="A3046" s="1" t="n">
        <v>1</v>
      </c>
      <c r="B3046" s="17" t="n">
        <v>46251</v>
      </c>
      <c r="C3046" s="17" t="n">
        <v>46254</v>
      </c>
      <c r="D3046" s="1" t="n">
        <v>1947</v>
      </c>
      <c r="E3046" s="1" t="s">
        <v>813</v>
      </c>
      <c r="F3046" s="1" t="n">
        <v>34</v>
      </c>
      <c r="G3046" s="1" t="s">
        <v>94</v>
      </c>
      <c r="H3046" s="1" t="n">
        <v>2110405</v>
      </c>
      <c r="I3046" s="1" t="s">
        <v>106</v>
      </c>
      <c r="J3046" s="1" t="n">
        <v>1561636</v>
      </c>
      <c r="L3046" s="1" t="n">
        <v>7</v>
      </c>
      <c r="M3046" s="1" t="s">
        <v>36</v>
      </c>
      <c r="N3046" s="1" t="s">
        <v>66</v>
      </c>
      <c r="P3046" s="1" t="n">
        <v>101</v>
      </c>
      <c r="Q3046" s="1" t="s">
        <v>107</v>
      </c>
      <c r="R3046" s="1" t="s">
        <v>892</v>
      </c>
      <c r="S3046" s="1" t="n">
        <v>2110707</v>
      </c>
      <c r="T3046" s="1" t="s">
        <v>893</v>
      </c>
      <c r="U3046" s="1" t="n">
        <v>5899.7</v>
      </c>
      <c r="W3046" s="1" t="n">
        <v>5899.7</v>
      </c>
      <c r="X3046" s="1" t="s">
        <v>2722</v>
      </c>
      <c r="Z3046" s="1" t="str">
        <f aca="false">IF($T3046="","",IFERROR(INDEX('Resumo Grupos'!$AC$3:$AC$200,MATCH($T3046,'Resumo Grupos'!$AB$3:$AB$200,0)),"n/d"))</f>
        <v>Impostos</v>
      </c>
      <c r="AA3046" s="1" t="str">
        <f aca="false">IF($T3046="","",IF(COUNTIF('Resumo Grupos'!$AE$3:$AE$40,$T3046)&gt;0,"NAO","SIM"))</f>
        <v>SIM</v>
      </c>
      <c r="AB3046" s="1"/>
      <c r="AC3046" s="1"/>
    </row>
    <row r="3047" customFormat="false" ht="12.75" hidden="false" customHeight="true" outlineLevel="0" collapsed="false">
      <c r="A3047" s="1" t="n">
        <v>1</v>
      </c>
      <c r="B3047" s="17" t="n">
        <v>46251</v>
      </c>
      <c r="C3047" s="17" t="n">
        <v>46254</v>
      </c>
      <c r="D3047" s="1" t="n">
        <v>947</v>
      </c>
      <c r="E3047" s="1" t="s">
        <v>881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1561689</v>
      </c>
      <c r="L3047" s="1" t="n">
        <v>29104746</v>
      </c>
      <c r="M3047" s="1" t="s">
        <v>36</v>
      </c>
      <c r="N3047" s="1" t="s">
        <v>66</v>
      </c>
      <c r="P3047" s="1" t="n">
        <v>101</v>
      </c>
      <c r="Q3047" s="1" t="s">
        <v>107</v>
      </c>
      <c r="R3047" s="1" t="s">
        <v>882</v>
      </c>
      <c r="S3047" s="1" t="n">
        <v>1240105</v>
      </c>
      <c r="T3047" s="1" t="s">
        <v>883</v>
      </c>
      <c r="U3047" s="1" t="n">
        <v>129</v>
      </c>
      <c r="W3047" s="1" t="n">
        <v>129</v>
      </c>
      <c r="X3047" s="1" t="s">
        <v>2723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  <c r="AB3047" s="1"/>
      <c r="AC3047" s="1"/>
    </row>
    <row r="3048" customFormat="false" ht="12.75" hidden="false" customHeight="true" outlineLevel="0" collapsed="false">
      <c r="A3048" s="1" t="n">
        <v>1</v>
      </c>
      <c r="B3048" s="17" t="n">
        <v>46251</v>
      </c>
      <c r="C3048" s="17" t="n">
        <v>46254</v>
      </c>
      <c r="D3048" s="1" t="n">
        <v>1276</v>
      </c>
      <c r="E3048" s="1" t="s">
        <v>440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1562382</v>
      </c>
      <c r="L3048" s="1" t="n">
        <v>3182</v>
      </c>
      <c r="M3048" s="1" t="s">
        <v>36</v>
      </c>
      <c r="N3048" s="1" t="s">
        <v>66</v>
      </c>
      <c r="P3048" s="1" t="n">
        <v>103</v>
      </c>
      <c r="Q3048" s="1" t="s">
        <v>61</v>
      </c>
      <c r="R3048" s="1" t="s">
        <v>2081</v>
      </c>
      <c r="S3048" s="1" t="n">
        <v>4110102</v>
      </c>
      <c r="T3048" s="1" t="s">
        <v>2641</v>
      </c>
      <c r="U3048" s="1" t="n">
        <v>742.5</v>
      </c>
      <c r="W3048" s="1" t="n">
        <v>742.5</v>
      </c>
      <c r="X3048" s="1" t="s">
        <v>2724</v>
      </c>
      <c r="Z3048" s="1" t="str">
        <f aca="false">IF($T3048="","",IFERROR(INDEX('Resumo Grupos'!$AC$3:$AC$200,MATCH($T3048,'Resumo Grupos'!$AB$3:$AB$200,0)),"n/d"))</f>
        <v>Despesa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QUEIJO COALHO FATIAD</v>
      </c>
      <c r="AC3048" s="1" t="n">
        <v>3182</v>
      </c>
    </row>
    <row r="3049" customFormat="false" ht="12.75" hidden="false" customHeight="true" outlineLevel="0" collapsed="false">
      <c r="A3049" s="1" t="n">
        <v>1</v>
      </c>
      <c r="B3049" s="17" t="n">
        <v>46252</v>
      </c>
      <c r="C3049" s="17" t="n">
        <v>46254</v>
      </c>
      <c r="D3049" s="1" t="n">
        <v>1614</v>
      </c>
      <c r="E3049" s="1" t="s">
        <v>89</v>
      </c>
      <c r="F3049" s="1" t="n">
        <v>24</v>
      </c>
      <c r="G3049" s="1" t="s">
        <v>57</v>
      </c>
      <c r="H3049" s="1" t="n">
        <v>2110405</v>
      </c>
      <c r="I3049" s="1" t="s">
        <v>106</v>
      </c>
      <c r="J3049" s="1" t="n">
        <v>1565827</v>
      </c>
      <c r="L3049" s="1" t="n">
        <v>11564</v>
      </c>
      <c r="M3049" s="1" t="s">
        <v>36</v>
      </c>
      <c r="N3049" s="1" t="s">
        <v>66</v>
      </c>
      <c r="P3049" s="1" t="n">
        <v>103</v>
      </c>
      <c r="Q3049" s="1" t="s">
        <v>61</v>
      </c>
      <c r="R3049" s="1" t="s">
        <v>62</v>
      </c>
      <c r="S3049" s="1" t="n">
        <v>1130101</v>
      </c>
      <c r="T3049" s="1" t="s">
        <v>63</v>
      </c>
      <c r="U3049" s="1" t="n">
        <v>495.56</v>
      </c>
      <c r="W3049" s="1" t="n">
        <v>495.56</v>
      </c>
      <c r="X3049" s="1" t="s">
        <v>2725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SORVETE KARU BRIGADE</v>
      </c>
      <c r="AC3049" s="1" t="n">
        <v>11564</v>
      </c>
    </row>
    <row r="3050" customFormat="false" ht="12.75" hidden="false" customHeight="true" outlineLevel="0" collapsed="false">
      <c r="A3050" s="1" t="n">
        <v>1</v>
      </c>
      <c r="B3050" s="17" t="n">
        <v>46253</v>
      </c>
      <c r="C3050" s="17" t="n">
        <v>46254</v>
      </c>
      <c r="D3050" s="1" t="n">
        <v>642</v>
      </c>
      <c r="E3050" s="1" t="s">
        <v>186</v>
      </c>
      <c r="F3050" s="1" t="n">
        <v>24</v>
      </c>
      <c r="G3050" s="1" t="s">
        <v>57</v>
      </c>
      <c r="H3050" s="1" t="n">
        <v>2110405</v>
      </c>
      <c r="I3050" s="1" t="s">
        <v>106</v>
      </c>
      <c r="J3050" s="1" t="n">
        <v>1572024</v>
      </c>
      <c r="L3050" s="1" t="n">
        <v>604</v>
      </c>
      <c r="M3050" s="1" t="s">
        <v>36</v>
      </c>
      <c r="N3050" s="1" t="s">
        <v>66</v>
      </c>
      <c r="P3050" s="1" t="n">
        <v>103</v>
      </c>
      <c r="Q3050" s="1" t="s">
        <v>61</v>
      </c>
      <c r="R3050" s="1" t="s">
        <v>62</v>
      </c>
      <c r="S3050" s="1" t="n">
        <v>1130101</v>
      </c>
      <c r="T3050" s="1" t="s">
        <v>63</v>
      </c>
      <c r="U3050" s="1" t="n">
        <v>600</v>
      </c>
      <c r="W3050" s="1" t="n">
        <v>600</v>
      </c>
      <c r="X3050" s="1" t="s">
        <v>2726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BOLO BLOOM 600G</v>
      </c>
      <c r="AC3050" s="1" t="n">
        <v>604</v>
      </c>
    </row>
    <row r="3051" customFormat="false" ht="12.75" hidden="false" customHeight="true" outlineLevel="0" collapsed="false">
      <c r="A3051" s="1" t="n">
        <v>1</v>
      </c>
      <c r="B3051" s="17" t="n">
        <v>46253</v>
      </c>
      <c r="C3051" s="17" t="n">
        <v>46254</v>
      </c>
      <c r="D3051" s="1" t="n">
        <v>1807</v>
      </c>
      <c r="E3051" s="1" t="s">
        <v>256</v>
      </c>
      <c r="F3051" s="1" t="n">
        <v>24</v>
      </c>
      <c r="G3051" s="1" t="s">
        <v>57</v>
      </c>
      <c r="H3051" s="1" t="n">
        <v>2110405</v>
      </c>
      <c r="I3051" s="1" t="s">
        <v>106</v>
      </c>
      <c r="J3051" s="1" t="n">
        <v>1572080</v>
      </c>
      <c r="L3051" s="1" t="n">
        <v>642483</v>
      </c>
      <c r="M3051" s="1" t="s">
        <v>36</v>
      </c>
      <c r="N3051" s="1" t="s">
        <v>66</v>
      </c>
      <c r="P3051" s="1" t="n">
        <v>101</v>
      </c>
      <c r="Q3051" s="1" t="s">
        <v>107</v>
      </c>
      <c r="R3051" s="1" t="s">
        <v>892</v>
      </c>
      <c r="S3051" s="1" t="n">
        <v>2110701</v>
      </c>
      <c r="T3051" s="1" t="s">
        <v>895</v>
      </c>
      <c r="U3051" s="1" t="n">
        <v>5521.86</v>
      </c>
      <c r="W3051" s="1" t="n">
        <v>5521.86</v>
      </c>
      <c r="X3051" s="1" t="s">
        <v>2727</v>
      </c>
      <c r="Z3051" s="1" t="str">
        <f aca="false">IF($T3051="","",IFERROR(INDEX('Resumo Grupos'!$AC$3:$AC$200,MATCH($T3051,'Resumo Grupos'!$AB$3:$AB$200,0)),"n/d"))</f>
        <v>Impostos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true" outlineLevel="0" collapsed="false">
      <c r="A3052" s="1" t="n">
        <v>1</v>
      </c>
      <c r="B3052" s="17" t="n">
        <v>46253</v>
      </c>
      <c r="C3052" s="17" t="n">
        <v>46254</v>
      </c>
      <c r="D3052" s="1" t="n">
        <v>1947</v>
      </c>
      <c r="E3052" s="1" t="s">
        <v>813</v>
      </c>
      <c r="F3052" s="1" t="n">
        <v>34</v>
      </c>
      <c r="G3052" s="1" t="s">
        <v>94</v>
      </c>
      <c r="H3052" s="1" t="n">
        <v>2110405</v>
      </c>
      <c r="I3052" s="1" t="s">
        <v>106</v>
      </c>
      <c r="J3052" s="1" t="n">
        <v>1572571</v>
      </c>
      <c r="L3052" s="1" t="n">
        <v>642608</v>
      </c>
      <c r="M3052" s="1" t="s">
        <v>36</v>
      </c>
      <c r="N3052" s="1" t="s">
        <v>66</v>
      </c>
      <c r="P3052" s="1" t="n">
        <v>101</v>
      </c>
      <c r="Q3052" s="1" t="s">
        <v>107</v>
      </c>
      <c r="R3052" s="1" t="s">
        <v>43</v>
      </c>
      <c r="S3052" s="1" t="n">
        <v>4210303</v>
      </c>
      <c r="T3052" s="1" t="s">
        <v>814</v>
      </c>
      <c r="U3052" s="1" t="n">
        <v>3709.82</v>
      </c>
      <c r="W3052" s="1" t="n">
        <v>3709.82</v>
      </c>
      <c r="X3052" s="1" t="s">
        <v>2728</v>
      </c>
      <c r="Z3052" s="1" t="str">
        <f aca="false">IF($T3052="","",IFERROR(INDEX('Resumo Grupos'!$AC$3:$AC$200,MATCH($T3052,'Resumo Grupos'!$AB$3:$AB$200,0)),"n/d"))</f>
        <v>Impostos</v>
      </c>
      <c r="AA3052" s="1" t="str">
        <f aca="false">IF($T3052="","",IF(COUNTIF('Resumo Grupos'!$AE$3:$AE$40,$T3052)&gt;0,"NAO","SIM"))</f>
        <v>SIM</v>
      </c>
      <c r="AB3052" s="1"/>
      <c r="AC3052" s="1"/>
    </row>
    <row r="3053" customFormat="false" ht="12.75" hidden="false" customHeight="true" outlineLevel="0" collapsed="false">
      <c r="A3053" s="1" t="n">
        <v>1</v>
      </c>
      <c r="B3053" s="17" t="n">
        <v>46253</v>
      </c>
      <c r="C3053" s="17" t="n">
        <v>46254</v>
      </c>
      <c r="D3053" s="1" t="n">
        <v>1947</v>
      </c>
      <c r="E3053" s="1" t="s">
        <v>813</v>
      </c>
      <c r="F3053" s="1" t="n">
        <v>34</v>
      </c>
      <c r="G3053" s="1" t="s">
        <v>94</v>
      </c>
      <c r="H3053" s="1" t="n">
        <v>2110405</v>
      </c>
      <c r="I3053" s="1" t="s">
        <v>106</v>
      </c>
      <c r="J3053" s="1" t="n">
        <v>1572646</v>
      </c>
      <c r="L3053" s="1" t="n">
        <v>642634</v>
      </c>
      <c r="M3053" s="1" t="s">
        <v>36</v>
      </c>
      <c r="N3053" s="1" t="s">
        <v>66</v>
      </c>
      <c r="P3053" s="1" t="n">
        <v>101</v>
      </c>
      <c r="Q3053" s="1" t="s">
        <v>107</v>
      </c>
      <c r="R3053" s="1" t="s">
        <v>43</v>
      </c>
      <c r="S3053" s="1" t="n">
        <v>4210302</v>
      </c>
      <c r="T3053" s="1" t="s">
        <v>816</v>
      </c>
      <c r="U3053" s="1" t="n">
        <v>7932.1</v>
      </c>
      <c r="W3053" s="1" t="n">
        <v>7932.1</v>
      </c>
      <c r="X3053" s="1" t="s">
        <v>2729</v>
      </c>
      <c r="Z3053" s="1" t="str">
        <f aca="false">IF($T3053="","",IFERROR(INDEX('Resumo Grupos'!$AC$3:$AC$200,MATCH($T3053,'Resumo Grupos'!$AB$3:$AB$200,0)),"n/d"))</f>
        <v>Impostos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true" outlineLevel="0" collapsed="false">
      <c r="A3054" s="1" t="n">
        <v>1</v>
      </c>
      <c r="B3054" s="17" t="n">
        <v>46253</v>
      </c>
      <c r="C3054" s="17" t="n">
        <v>46254</v>
      </c>
      <c r="D3054" s="1" t="n">
        <v>33</v>
      </c>
      <c r="E3054" s="1" t="s">
        <v>93</v>
      </c>
      <c r="F3054" s="1" t="n">
        <v>34</v>
      </c>
      <c r="G3054" s="1" t="s">
        <v>94</v>
      </c>
      <c r="H3054" s="1" t="n">
        <v>2110101</v>
      </c>
      <c r="I3054" s="1" t="s">
        <v>58</v>
      </c>
      <c r="J3054" s="1" t="n">
        <v>1572770</v>
      </c>
      <c r="L3054" s="1" t="n">
        <v>5517</v>
      </c>
      <c r="M3054" s="1" t="s">
        <v>36</v>
      </c>
      <c r="N3054" s="1" t="s">
        <v>60</v>
      </c>
      <c r="P3054" s="1" t="n">
        <v>104</v>
      </c>
      <c r="Q3054" s="1" t="s">
        <v>38</v>
      </c>
      <c r="R3054" s="1" t="s">
        <v>62</v>
      </c>
      <c r="S3054" s="1" t="n">
        <v>1130101</v>
      </c>
      <c r="T3054" s="1" t="s">
        <v>63</v>
      </c>
      <c r="U3054" s="1" t="n">
        <v>429</v>
      </c>
      <c r="W3054" s="1" t="n">
        <v>429</v>
      </c>
      <c r="X3054" s="1" t="s">
        <v>2730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true" outlineLevel="0" collapsed="false">
      <c r="A3055" s="1" t="n">
        <v>1</v>
      </c>
      <c r="B3055" s="17" t="n">
        <v>46254</v>
      </c>
      <c r="C3055" s="17" t="n">
        <v>46254</v>
      </c>
      <c r="D3055" s="1" t="n">
        <v>1391</v>
      </c>
      <c r="E3055" s="1" t="s">
        <v>445</v>
      </c>
      <c r="F3055" s="1" t="n">
        <v>13</v>
      </c>
      <c r="G3055" s="1" t="s">
        <v>119</v>
      </c>
      <c r="H3055" s="1" t="n">
        <v>2110101</v>
      </c>
      <c r="I3055" s="1" t="s">
        <v>58</v>
      </c>
      <c r="J3055" s="1" t="n">
        <v>1580613</v>
      </c>
      <c r="L3055" s="1" t="n">
        <v>417</v>
      </c>
      <c r="M3055" s="1" t="s">
        <v>36</v>
      </c>
      <c r="N3055" s="1" t="s">
        <v>60</v>
      </c>
      <c r="P3055" s="1" t="n">
        <v>104</v>
      </c>
      <c r="Q3055" s="1" t="s">
        <v>38</v>
      </c>
      <c r="R3055" s="1" t="s">
        <v>62</v>
      </c>
      <c r="S3055" s="1" t="n">
        <v>1130101</v>
      </c>
      <c r="T3055" s="1" t="s">
        <v>63</v>
      </c>
      <c r="U3055" s="1" t="n">
        <v>90</v>
      </c>
      <c r="W3055" s="1" t="n">
        <v>90</v>
      </c>
      <c r="X3055" s="1" t="s">
        <v>2731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SOMBRINNHA COD.:WZ-257</v>
      </c>
      <c r="AC3055" s="1" t="n">
        <v>417</v>
      </c>
    </row>
    <row r="3056" customFormat="false" ht="12.75" hidden="false" customHeight="true" outlineLevel="0" collapsed="false">
      <c r="A3056" s="1" t="n">
        <v>1</v>
      </c>
      <c r="B3056" s="17" t="n">
        <v>46254</v>
      </c>
      <c r="C3056" s="17" t="n">
        <v>46254</v>
      </c>
      <c r="D3056" s="1" t="n">
        <v>1936</v>
      </c>
      <c r="E3056" s="1" t="s">
        <v>1217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1582430</v>
      </c>
      <c r="L3056" s="1" t="n">
        <v>646184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62</v>
      </c>
      <c r="S3056" s="1" t="n">
        <v>1130101</v>
      </c>
      <c r="T3056" s="1" t="s">
        <v>63</v>
      </c>
      <c r="U3056" s="1" t="n">
        <v>95.55</v>
      </c>
      <c r="W3056" s="1" t="n">
        <v>95.55</v>
      </c>
      <c r="X3056" s="1" t="s">
        <v>2326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true" outlineLevel="0" collapsed="false">
      <c r="A3057" s="1" t="n">
        <v>1</v>
      </c>
      <c r="B3057" s="17" t="n">
        <v>46254</v>
      </c>
      <c r="C3057" s="17" t="n">
        <v>46254</v>
      </c>
      <c r="D3057" s="1" t="n">
        <v>1000001</v>
      </c>
      <c r="E3057" s="1" t="s">
        <v>900</v>
      </c>
      <c r="F3057" s="1" t="n">
        <v>24</v>
      </c>
      <c r="G3057" s="1" t="s">
        <v>57</v>
      </c>
      <c r="H3057" s="1" t="n">
        <v>2110405</v>
      </c>
      <c r="I3057" s="1" t="s">
        <v>106</v>
      </c>
      <c r="J3057" s="1" t="n">
        <v>1582498</v>
      </c>
      <c r="L3057" s="1" t="n">
        <v>646206</v>
      </c>
      <c r="M3057" s="1" t="s">
        <v>36</v>
      </c>
      <c r="N3057" s="1" t="s">
        <v>66</v>
      </c>
      <c r="P3057" s="1" t="n">
        <v>102</v>
      </c>
      <c r="Q3057" s="1" t="s">
        <v>125</v>
      </c>
      <c r="R3057" s="1" t="s">
        <v>112</v>
      </c>
      <c r="S3057" s="1" t="n">
        <v>4220199</v>
      </c>
      <c r="T3057" s="1" t="s">
        <v>113</v>
      </c>
      <c r="U3057" s="1" t="n">
        <v>589.29</v>
      </c>
      <c r="W3057" s="1" t="n">
        <v>589.29</v>
      </c>
      <c r="X3057" s="1" t="s">
        <v>1419</v>
      </c>
      <c r="Z3057" s="1" t="str">
        <f aca="false">IF($T3057="","",IFERROR(INDEX('Resumo Grupos'!$AC$3:$AC$200,MATCH($T3057,'Resumo Grupos'!$AB$3:$AB$200,0)),"n/d"))</f>
        <v>Pagamentos outros não operacionais</v>
      </c>
      <c r="AA3057" s="1" t="str">
        <f aca="false">IF($T3057="","",IF(COUNTIF('Resumo Grupos'!$AE$3:$AE$40,$T3057)&gt;0,"NAO","SIM"))</f>
        <v>SIM</v>
      </c>
      <c r="AB3057" s="1"/>
      <c r="AC3057" s="1"/>
    </row>
    <row r="3058" customFormat="false" ht="12.75" hidden="false" customHeight="true" outlineLevel="0" collapsed="false">
      <c r="A3058" s="1" t="n">
        <v>1</v>
      </c>
      <c r="B3058" s="17" t="n">
        <v>46254</v>
      </c>
      <c r="C3058" s="17" t="n">
        <v>46254</v>
      </c>
      <c r="D3058" s="1" t="n">
        <v>1000001</v>
      </c>
      <c r="E3058" s="1" t="s">
        <v>900</v>
      </c>
      <c r="F3058" s="1" t="n">
        <v>24</v>
      </c>
      <c r="G3058" s="1" t="s">
        <v>57</v>
      </c>
      <c r="H3058" s="1" t="n">
        <v>2110405</v>
      </c>
      <c r="I3058" s="1" t="s">
        <v>106</v>
      </c>
      <c r="J3058" s="1" t="n">
        <v>1582528</v>
      </c>
      <c r="L3058" s="1" t="n">
        <v>646221</v>
      </c>
      <c r="M3058" s="1" t="s">
        <v>36</v>
      </c>
      <c r="N3058" s="1" t="s">
        <v>66</v>
      </c>
      <c r="P3058" s="1" t="n">
        <v>102</v>
      </c>
      <c r="Q3058" s="1" t="s">
        <v>125</v>
      </c>
      <c r="R3058" s="1" t="s">
        <v>112</v>
      </c>
      <c r="S3058" s="1" t="n">
        <v>4220199</v>
      </c>
      <c r="T3058" s="1" t="s">
        <v>113</v>
      </c>
      <c r="U3058" s="1" t="n">
        <v>1342.68</v>
      </c>
      <c r="W3058" s="1" t="n">
        <v>1342.68</v>
      </c>
      <c r="X3058" s="1" t="s">
        <v>1028</v>
      </c>
      <c r="Z3058" s="1" t="str">
        <f aca="false">IF($T3058="","",IFERROR(INDEX('Resumo Grupos'!$AC$3:$AC$200,MATCH($T3058,'Resumo Grupos'!$AB$3:$AB$200,0)),"n/d"))</f>
        <v>Pagamentos outros não operacionais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true" outlineLevel="0" collapsed="false">
      <c r="A3059" s="1" t="n">
        <v>1</v>
      </c>
      <c r="B3059" s="17" t="n">
        <v>46254</v>
      </c>
      <c r="C3059" s="17" t="n">
        <v>46254</v>
      </c>
      <c r="D3059" s="1" t="n">
        <v>1000001</v>
      </c>
      <c r="E3059" s="1" t="s">
        <v>900</v>
      </c>
      <c r="F3059" s="1" t="n">
        <v>24</v>
      </c>
      <c r="G3059" s="1" t="s">
        <v>57</v>
      </c>
      <c r="H3059" s="1" t="n">
        <v>2110405</v>
      </c>
      <c r="I3059" s="1" t="s">
        <v>106</v>
      </c>
      <c r="J3059" s="1" t="n">
        <v>1582595</v>
      </c>
      <c r="L3059" s="1" t="n">
        <v>646230</v>
      </c>
      <c r="M3059" s="1" t="s">
        <v>36</v>
      </c>
      <c r="N3059" s="1" t="s">
        <v>66</v>
      </c>
      <c r="P3059" s="1" t="n">
        <v>102</v>
      </c>
      <c r="Q3059" s="1" t="s">
        <v>125</v>
      </c>
      <c r="R3059" s="1" t="s">
        <v>112</v>
      </c>
      <c r="S3059" s="1" t="n">
        <v>4220199</v>
      </c>
      <c r="T3059" s="1" t="s">
        <v>113</v>
      </c>
      <c r="U3059" s="1" t="n">
        <v>142.9</v>
      </c>
      <c r="W3059" s="1" t="n">
        <v>142.9</v>
      </c>
      <c r="X3059" s="1" t="s">
        <v>1419</v>
      </c>
      <c r="Z3059" s="1" t="str">
        <f aca="false">IF($T3059="","",IFERROR(INDEX('Resumo Grupos'!$AC$3:$AC$200,MATCH($T3059,'Resumo Grupos'!$AB$3:$AB$200,0)),"n/d"))</f>
        <v>Pagamentos outros não operacionais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tru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1585192</v>
      </c>
      <c r="L3060" s="1" t="n">
        <v>1585192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300</v>
      </c>
      <c r="W3060" s="1" t="n">
        <v>300</v>
      </c>
      <c r="X3060" s="1" t="s">
        <v>2732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ACAI DE ANORI</v>
      </c>
      <c r="AC3060" s="1" t="n">
        <v>5545</v>
      </c>
    </row>
    <row r="3061" customFormat="false" ht="12.75" hidden="false" customHeight="true" outlineLevel="0" collapsed="false">
      <c r="A3061" s="1" t="n">
        <v>1</v>
      </c>
      <c r="B3061" s="17" t="n">
        <v>46255</v>
      </c>
      <c r="C3061" s="17" t="n">
        <v>46255</v>
      </c>
      <c r="D3061" s="1" t="n">
        <v>0</v>
      </c>
      <c r="E3061" s="1" t="s">
        <v>33</v>
      </c>
      <c r="F3061" s="1" t="n">
        <v>17</v>
      </c>
      <c r="G3061" s="1" t="s">
        <v>34</v>
      </c>
      <c r="H3061" s="1" t="n">
        <v>1110101</v>
      </c>
      <c r="I3061" s="1" t="s">
        <v>35</v>
      </c>
      <c r="J3061" s="1" t="n">
        <v>1585248</v>
      </c>
      <c r="L3061" s="1" t="n">
        <v>1585248</v>
      </c>
      <c r="M3061" s="1" t="s">
        <v>36</v>
      </c>
      <c r="N3061" s="1" t="s">
        <v>37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226</v>
      </c>
      <c r="W3061" s="1" t="n">
        <v>226</v>
      </c>
      <c r="X3061" s="1" t="s">
        <v>2733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/>
      <c r="AC3061" s="1"/>
    </row>
    <row r="3062" customFormat="false" ht="12.75" hidden="false" customHeight="true" outlineLevel="0" collapsed="false">
      <c r="A3062" s="1" t="n">
        <v>1</v>
      </c>
      <c r="B3062" s="17" t="n">
        <v>46255</v>
      </c>
      <c r="C3062" s="17" t="n">
        <v>46255</v>
      </c>
      <c r="D3062" s="1" t="n">
        <v>0</v>
      </c>
      <c r="E3062" s="1" t="s">
        <v>33</v>
      </c>
      <c r="F3062" s="1" t="n">
        <v>17</v>
      </c>
      <c r="G3062" s="1" t="s">
        <v>34</v>
      </c>
      <c r="H3062" s="1" t="n">
        <v>1110101</v>
      </c>
      <c r="I3062" s="1" t="s">
        <v>35</v>
      </c>
      <c r="J3062" s="1" t="n">
        <v>1605549</v>
      </c>
      <c r="L3062" s="1" t="n">
        <v>1605549</v>
      </c>
      <c r="M3062" s="1" t="s">
        <v>36</v>
      </c>
      <c r="N3062" s="1" t="s">
        <v>37</v>
      </c>
      <c r="P3062" s="1" t="n">
        <v>104</v>
      </c>
      <c r="Q3062" s="1" t="s">
        <v>38</v>
      </c>
      <c r="R3062" s="1" t="s">
        <v>39</v>
      </c>
      <c r="S3062" s="1" t="n">
        <v>4210227</v>
      </c>
      <c r="T3062" s="1" t="s">
        <v>40</v>
      </c>
      <c r="U3062" s="1" t="n">
        <v>150</v>
      </c>
      <c r="W3062" s="1" t="n">
        <v>150</v>
      </c>
      <c r="X3062" s="1" t="s">
        <v>2734</v>
      </c>
      <c r="Z3062" s="1" t="str">
        <f aca="false">IF($T3062="","",IFERROR(INDEX('Resumo Grupos'!$AC$3:$AC$200,MATCH($T3062,'Resumo Grupos'!$AB$3:$AB$200,0)),"n/d"))</f>
        <v>Despesa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12.75" hidden="false" customHeight="true" outlineLevel="0" collapsed="false">
      <c r="A3063" s="1" t="n">
        <v>1</v>
      </c>
      <c r="B3063" s="17" t="n">
        <v>46255</v>
      </c>
      <c r="C3063" s="17" t="n">
        <v>46255</v>
      </c>
      <c r="D3063" s="1" t="n">
        <v>0</v>
      </c>
      <c r="E3063" s="1" t="s">
        <v>33</v>
      </c>
      <c r="F3063" s="1" t="n">
        <v>17</v>
      </c>
      <c r="G3063" s="1" t="s">
        <v>34</v>
      </c>
      <c r="H3063" s="1" t="n">
        <v>1110101</v>
      </c>
      <c r="I3063" s="1" t="s">
        <v>35</v>
      </c>
      <c r="J3063" s="1" t="n">
        <v>1646818</v>
      </c>
      <c r="L3063" s="1" t="n">
        <v>1646818</v>
      </c>
      <c r="M3063" s="1" t="s">
        <v>36</v>
      </c>
      <c r="N3063" s="1" t="s">
        <v>37</v>
      </c>
      <c r="P3063" s="1" t="n">
        <v>104</v>
      </c>
      <c r="Q3063" s="1" t="s">
        <v>38</v>
      </c>
      <c r="R3063" s="1" t="s">
        <v>149</v>
      </c>
      <c r="S3063" s="1" t="n">
        <v>1120601</v>
      </c>
      <c r="T3063" s="1" t="s">
        <v>150</v>
      </c>
      <c r="U3063" s="1" t="n">
        <v>108</v>
      </c>
      <c r="W3063" s="1" t="n">
        <v>108</v>
      </c>
      <c r="X3063" s="1" t="s">
        <v>2735</v>
      </c>
      <c r="Z3063" s="1" t="str">
        <f aca="false">IF($T3063="","",IFERROR(INDEX('Resumo Grupos'!$AC$3:$AC$200,MATCH($T3063,'Resumo Grupos'!$AB$3:$AB$200,0)),"n/d"))</f>
        <v>Despesa</v>
      </c>
      <c r="AA3063" s="1" t="str">
        <f aca="false">IF($T3063="","",IF(COUNTIF('Resumo Grupos'!$AE$3:$AE$40,$T3063)&gt;0,"NAO","SIM"))</f>
        <v>SIM</v>
      </c>
      <c r="AB3063" s="1" t="str">
        <f aca="false">IFERROR(INDEX('Mov Entradas (Rel 10497)'!$L:$L,MATCH(AC3063,'Mov Entradas (Rel 10497)'!$I:$I,0)),"nao encontrado")</f>
        <v>BRIGADEIRO CASEIRO</v>
      </c>
      <c r="AC3063" s="1" t="n">
        <v>422</v>
      </c>
    </row>
    <row r="3064" customFormat="false" ht="12.75" hidden="false" customHeight="true" outlineLevel="0" collapsed="false">
      <c r="A3064" s="1" t="n">
        <v>1</v>
      </c>
      <c r="B3064" s="17" t="n">
        <v>46226</v>
      </c>
      <c r="C3064" s="17" t="n">
        <v>46255</v>
      </c>
      <c r="D3064" s="1" t="n">
        <v>10017</v>
      </c>
      <c r="E3064" s="1" t="s">
        <v>871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1440211</v>
      </c>
      <c r="L3064" s="1" t="n">
        <v>592622</v>
      </c>
      <c r="M3064" s="1" t="s">
        <v>153</v>
      </c>
      <c r="N3064" s="1" t="s">
        <v>66</v>
      </c>
      <c r="P3064" s="1" t="n">
        <v>104</v>
      </c>
      <c r="Q3064" s="1" t="s">
        <v>38</v>
      </c>
      <c r="R3064" s="1" t="s">
        <v>62</v>
      </c>
      <c r="S3064" s="1" t="n">
        <v>1130101</v>
      </c>
      <c r="T3064" s="1" t="s">
        <v>63</v>
      </c>
      <c r="U3064" s="1" t="n">
        <v>868.36</v>
      </c>
      <c r="W3064" s="1" t="n">
        <v>868.36</v>
      </c>
      <c r="X3064" s="1" t="s">
        <v>2341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LEITE ITALAC INTE 1L</v>
      </c>
      <c r="AC3064" s="1" t="n">
        <v>194785</v>
      </c>
    </row>
    <row r="3065" customFormat="false" ht="12.75" hidden="false" customHeight="true" outlineLevel="0" collapsed="false">
      <c r="A3065" s="1" t="n">
        <v>1</v>
      </c>
      <c r="B3065" s="17" t="n">
        <v>46228</v>
      </c>
      <c r="C3065" s="17" t="n">
        <v>46255</v>
      </c>
      <c r="D3065" s="1" t="n">
        <v>1608</v>
      </c>
      <c r="E3065" s="1" t="s">
        <v>75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1449982</v>
      </c>
      <c r="L3065" s="1" t="n">
        <v>1698394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1365.55</v>
      </c>
      <c r="W3065" s="1" t="n">
        <v>1365.55</v>
      </c>
      <c r="X3065" s="1" t="s">
        <v>2736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AVEIA FLOCOS FINOS 5</v>
      </c>
      <c r="AC3065" s="1" t="n">
        <v>1698394</v>
      </c>
    </row>
    <row r="3066" customFormat="false" ht="12.75" hidden="false" customHeight="true" outlineLevel="0" collapsed="false">
      <c r="A3066" s="1" t="n">
        <v>1</v>
      </c>
      <c r="B3066" s="17" t="n">
        <v>46228</v>
      </c>
      <c r="C3066" s="17" t="n">
        <v>46255</v>
      </c>
      <c r="D3066" s="1" t="n">
        <v>1657</v>
      </c>
      <c r="E3066" s="1" t="s">
        <v>1204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1450043</v>
      </c>
      <c r="L3066" s="1" t="n">
        <v>296100</v>
      </c>
      <c r="M3066" s="1" t="s">
        <v>153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925.98</v>
      </c>
      <c r="W3066" s="1" t="n">
        <v>925.98</v>
      </c>
      <c r="X3066" s="1" t="s">
        <v>2737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12.75" hidden="false" customHeight="true" outlineLevel="0" collapsed="false">
      <c r="A3067" s="1" t="n">
        <v>1</v>
      </c>
      <c r="B3067" s="17" t="n">
        <v>46235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1482383</v>
      </c>
      <c r="L3067" s="1" t="n">
        <v>395526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1143.82</v>
      </c>
      <c r="W3067" s="1" t="n">
        <v>1143.82</v>
      </c>
      <c r="X3067" s="1" t="s">
        <v>2738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true" outlineLevel="0" collapsed="false">
      <c r="A3068" s="1" t="n">
        <v>1</v>
      </c>
      <c r="B3068" s="17" t="n">
        <v>46241</v>
      </c>
      <c r="C3068" s="17" t="n">
        <v>46255</v>
      </c>
      <c r="D3068" s="1" t="n">
        <v>1366</v>
      </c>
      <c r="E3068" s="1" t="s">
        <v>2739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1514427</v>
      </c>
      <c r="L3068" s="1" t="n">
        <v>249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435.4</v>
      </c>
      <c r="W3068" s="1" t="n">
        <v>435.4</v>
      </c>
      <c r="X3068" s="1" t="s">
        <v>2740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CASTANHA DE CAJU BP 30G</v>
      </c>
      <c r="AC3068" s="1" t="n">
        <v>249</v>
      </c>
    </row>
    <row r="3069" customFormat="false" ht="12.75" hidden="false" customHeight="true" outlineLevel="0" collapsed="false">
      <c r="A3069" s="1" t="n">
        <v>1</v>
      </c>
      <c r="B3069" s="17" t="n">
        <v>46241</v>
      </c>
      <c r="C3069" s="17" t="n">
        <v>46255</v>
      </c>
      <c r="D3069" s="1" t="n">
        <v>1608</v>
      </c>
      <c r="E3069" s="1" t="s">
        <v>75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1514839</v>
      </c>
      <c r="L3069" s="1" t="n">
        <v>1707352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953.13</v>
      </c>
      <c r="W3069" s="1" t="n">
        <v>953.13</v>
      </c>
      <c r="X3069" s="1" t="s">
        <v>2741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ACHOC TODDY 200G</v>
      </c>
      <c r="AC3069" s="1" t="n">
        <v>1707352</v>
      </c>
    </row>
    <row r="3070" customFormat="false" ht="12.75" hidden="false" customHeight="true" outlineLevel="0" collapsed="false">
      <c r="A3070" s="1" t="n">
        <v>1</v>
      </c>
      <c r="B3070" s="17" t="n">
        <v>46242</v>
      </c>
      <c r="C3070" s="17" t="n">
        <v>46255</v>
      </c>
      <c r="D3070" s="1" t="n">
        <v>1815</v>
      </c>
      <c r="E3070" s="1" t="s">
        <v>626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1517855</v>
      </c>
      <c r="L3070" s="1" t="n">
        <v>396666</v>
      </c>
      <c r="M3070" s="1" t="s">
        <v>59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1052.37</v>
      </c>
      <c r="W3070" s="1" t="n">
        <v>1052.37</v>
      </c>
      <c r="X3070" s="1" t="s">
        <v>2742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12.75" hidden="false" customHeight="true" outlineLevel="0" collapsed="false">
      <c r="A3071" s="1" t="n">
        <v>1</v>
      </c>
      <c r="B3071" s="17" t="n">
        <v>46242</v>
      </c>
      <c r="C3071" s="17" t="n">
        <v>46255</v>
      </c>
      <c r="D3071" s="1" t="n">
        <v>1700</v>
      </c>
      <c r="E3071" s="1" t="s">
        <v>2743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1518180</v>
      </c>
      <c r="L3071" s="1" t="n">
        <v>295194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687.96</v>
      </c>
      <c r="W3071" s="1" t="n">
        <v>687.96</v>
      </c>
      <c r="X3071" s="1" t="s">
        <v>2744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SAB BARRA ECON 500G</v>
      </c>
      <c r="AC3071" s="1" t="n">
        <v>295194</v>
      </c>
    </row>
    <row r="3072" customFormat="false" ht="12.75" hidden="false" customHeight="true" outlineLevel="0" collapsed="false">
      <c r="A3072" s="1" t="n">
        <v>1</v>
      </c>
      <c r="B3072" s="17" t="n">
        <v>46242</v>
      </c>
      <c r="C3072" s="17" t="n">
        <v>46255</v>
      </c>
      <c r="D3072" s="1" t="n">
        <v>1196</v>
      </c>
      <c r="E3072" s="1" t="s">
        <v>430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1518443</v>
      </c>
      <c r="L3072" s="1" t="n">
        <v>12716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1287.53</v>
      </c>
      <c r="W3072" s="1" t="n">
        <v>1287.53</v>
      </c>
      <c r="X3072" s="1" t="s">
        <v>2745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/>
      <c r="AC3072" s="1"/>
    </row>
    <row r="3073" customFormat="false" ht="12.75" hidden="false" customHeight="true" outlineLevel="0" collapsed="false">
      <c r="A3073" s="1" t="n">
        <v>1</v>
      </c>
      <c r="B3073" s="17" t="n">
        <v>46242</v>
      </c>
      <c r="C3073" s="17" t="n">
        <v>46255</v>
      </c>
      <c r="D3073" s="1" t="n">
        <v>1665</v>
      </c>
      <c r="E3073" s="1" t="s">
        <v>278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1518725</v>
      </c>
      <c r="L3073" s="1" t="n">
        <v>135970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291.6</v>
      </c>
      <c r="W3073" s="1" t="n">
        <v>291.6</v>
      </c>
      <c r="X3073" s="1" t="s">
        <v>2746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REQUEIJÃO CATUPIRY C</v>
      </c>
      <c r="AC3073" s="1" t="n">
        <v>135970</v>
      </c>
    </row>
    <row r="3074" customFormat="false" ht="12.75" hidden="false" customHeight="true" outlineLevel="0" collapsed="false">
      <c r="A3074" s="1" t="n">
        <v>1</v>
      </c>
      <c r="B3074" s="17" t="n">
        <v>46244</v>
      </c>
      <c r="C3074" s="17" t="n">
        <v>46255</v>
      </c>
      <c r="D3074" s="1" t="n">
        <v>1612</v>
      </c>
      <c r="E3074" s="1" t="s">
        <v>225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1528938</v>
      </c>
      <c r="L3074" s="1" t="n">
        <v>2308194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625.82</v>
      </c>
      <c r="W3074" s="1" t="n">
        <v>625.82</v>
      </c>
      <c r="X3074" s="1" t="s">
        <v>2747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KIBON CREMOSÍSSIMO NAPOL 1,5L</v>
      </c>
      <c r="AC3074" s="1" t="n">
        <v>2308194</v>
      </c>
    </row>
    <row r="3075" customFormat="false" ht="12.75" hidden="false" customHeight="true" outlineLevel="0" collapsed="false">
      <c r="A3075" s="1" t="n">
        <v>1</v>
      </c>
      <c r="B3075" s="17" t="n">
        <v>46244</v>
      </c>
      <c r="C3075" s="17" t="n">
        <v>46255</v>
      </c>
      <c r="D3075" s="1" t="n">
        <v>1114</v>
      </c>
      <c r="E3075" s="1" t="s">
        <v>169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1529283</v>
      </c>
      <c r="L3075" s="1" t="n">
        <v>43222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6638.54</v>
      </c>
      <c r="W3075" s="1" t="n">
        <v>6638.54</v>
      </c>
      <c r="X3075" s="1" t="s">
        <v>2748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PAO MASSA FINA 70127</v>
      </c>
      <c r="AC3075" s="1" t="n">
        <v>43222</v>
      </c>
    </row>
    <row r="3076" customFormat="false" ht="12.75" hidden="false" customHeight="true" outlineLevel="0" collapsed="false">
      <c r="A3076" s="1" t="n">
        <v>1</v>
      </c>
      <c r="B3076" s="17" t="n">
        <v>46244</v>
      </c>
      <c r="C3076" s="17" t="n">
        <v>46255</v>
      </c>
      <c r="D3076" s="1" t="n">
        <v>1270</v>
      </c>
      <c r="E3076" s="1" t="s">
        <v>349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1529299</v>
      </c>
      <c r="L3076" s="1" t="n">
        <v>2764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523</v>
      </c>
      <c r="W3076" s="1" t="n">
        <v>523</v>
      </c>
      <c r="X3076" s="1" t="s">
        <v>2749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CHIMICHURRI 20G MESA FARTA</v>
      </c>
      <c r="AC3076" s="1" t="n">
        <v>2764</v>
      </c>
    </row>
    <row r="3077" customFormat="false" ht="12.75" hidden="false" customHeight="true" outlineLevel="0" collapsed="false">
      <c r="A3077" s="1" t="n">
        <v>1</v>
      </c>
      <c r="B3077" s="17" t="n">
        <v>46244</v>
      </c>
      <c r="C3077" s="17" t="n">
        <v>46255</v>
      </c>
      <c r="D3077" s="1" t="n">
        <v>1705</v>
      </c>
      <c r="E3077" s="1" t="s">
        <v>173</v>
      </c>
      <c r="F3077" s="1" t="n">
        <v>24</v>
      </c>
      <c r="G3077" s="1" t="s">
        <v>57</v>
      </c>
      <c r="H3077" s="1" t="n">
        <v>2110405</v>
      </c>
      <c r="I3077" s="1" t="s">
        <v>106</v>
      </c>
      <c r="J3077" s="1" t="n">
        <v>1529799</v>
      </c>
      <c r="L3077" s="1" t="n">
        <v>1237154</v>
      </c>
      <c r="M3077" s="1" t="s">
        <v>36</v>
      </c>
      <c r="N3077" s="1" t="s">
        <v>66</v>
      </c>
      <c r="P3077" s="1" t="n">
        <v>103</v>
      </c>
      <c r="Q3077" s="1" t="s">
        <v>61</v>
      </c>
      <c r="R3077" s="1" t="s">
        <v>62</v>
      </c>
      <c r="S3077" s="1" t="n">
        <v>1130101</v>
      </c>
      <c r="T3077" s="1" t="s">
        <v>63</v>
      </c>
      <c r="U3077" s="1" t="n">
        <v>2339.45</v>
      </c>
      <c r="W3077" s="1" t="n">
        <v>2339.45</v>
      </c>
      <c r="X3077" s="1" t="s">
        <v>2750</v>
      </c>
      <c r="Z3077" s="1" t="str">
        <f aca="false">IF($T3077="","",IFERROR(INDEX('Resumo Grupos'!$AC$3:$AC$200,MATCH($T3077,'Resumo Grupos'!$AB$3:$AB$200,0)),"n/d"))</f>
        <v>Mercadoria</v>
      </c>
      <c r="AA3077" s="1" t="str">
        <f aca="false">IF($T3077="","",IF(COUNTIF('Resumo Grupos'!$AE$3:$AE$40,$T3077)&gt;0,"NAO","SIM"))</f>
        <v>SIM</v>
      </c>
      <c r="AB3077" s="1" t="str">
        <f aca="false">IFERROR(INDEX('Mov Entradas (Rel 10497)'!$L:$L,MATCH(AC3077,'Mov Entradas (Rel 10497)'!$I:$I,0)),"nao encontrado")</f>
        <v>KAPO UVA 200ML</v>
      </c>
      <c r="AC3077" s="1" t="n">
        <v>1237154</v>
      </c>
    </row>
    <row r="3078" customFormat="false" ht="12.75" hidden="false" customHeight="true" outlineLevel="0" collapsed="false">
      <c r="A3078" s="1" t="n">
        <v>1</v>
      </c>
      <c r="B3078" s="17" t="n">
        <v>46244</v>
      </c>
      <c r="C3078" s="17" t="n">
        <v>46255</v>
      </c>
      <c r="D3078" s="1" t="n">
        <v>1705</v>
      </c>
      <c r="E3078" s="1" t="s">
        <v>173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1529841</v>
      </c>
      <c r="L3078" s="1" t="n">
        <v>1974455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6742.71</v>
      </c>
      <c r="W3078" s="1" t="n">
        <v>6742.71</v>
      </c>
      <c r="X3078" s="1" t="s">
        <v>2751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REFR COCA COLA 200ML</v>
      </c>
      <c r="AC3078" s="1" t="n">
        <v>1974455</v>
      </c>
    </row>
    <row r="3079" customFormat="false" ht="12.75" hidden="false" customHeight="true" outlineLevel="0" collapsed="false">
      <c r="A3079" s="1" t="n">
        <v>1</v>
      </c>
      <c r="B3079" s="17" t="n">
        <v>46244</v>
      </c>
      <c r="C3079" s="17" t="n">
        <v>46255</v>
      </c>
      <c r="D3079" s="1" t="n">
        <v>1666</v>
      </c>
      <c r="E3079" s="1" t="s">
        <v>56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1529882</v>
      </c>
      <c r="L3079" s="1" t="n">
        <v>569302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15215.99</v>
      </c>
      <c r="W3079" s="1" t="n">
        <v>15215.99</v>
      </c>
      <c r="X3079" s="1" t="s">
        <v>2752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TABACO TREVO NAT.45G</v>
      </c>
      <c r="AC3079" s="1" t="n">
        <v>569302</v>
      </c>
    </row>
    <row r="3080" customFormat="false" ht="12.75" hidden="false" customHeight="true" outlineLevel="0" collapsed="false">
      <c r="A3080" s="1" t="n">
        <v>1</v>
      </c>
      <c r="B3080" s="17" t="n">
        <v>46246</v>
      </c>
      <c r="C3080" s="17" t="n">
        <v>46255</v>
      </c>
      <c r="D3080" s="1" t="n">
        <v>1779</v>
      </c>
      <c r="E3080" s="1" t="s">
        <v>985</v>
      </c>
      <c r="F3080" s="1" t="n">
        <v>34</v>
      </c>
      <c r="G3080" s="1" t="s">
        <v>94</v>
      </c>
      <c r="H3080" s="1" t="n">
        <v>2110405</v>
      </c>
      <c r="I3080" s="1" t="s">
        <v>106</v>
      </c>
      <c r="J3080" s="1" t="n">
        <v>1535132</v>
      </c>
      <c r="L3080" s="1" t="n">
        <v>627189</v>
      </c>
      <c r="M3080" s="1" t="s">
        <v>36</v>
      </c>
      <c r="N3080" s="1" t="s">
        <v>66</v>
      </c>
      <c r="P3080" s="1" t="n">
        <v>101</v>
      </c>
      <c r="Q3080" s="1" t="s">
        <v>107</v>
      </c>
      <c r="R3080" s="1" t="s">
        <v>190</v>
      </c>
      <c r="S3080" s="1" t="n">
        <v>2110901</v>
      </c>
      <c r="T3080" s="1" t="s">
        <v>191</v>
      </c>
      <c r="U3080" s="1" t="n">
        <v>38689.04</v>
      </c>
      <c r="W3080" s="1" t="n">
        <v>38689.04</v>
      </c>
      <c r="X3080" s="1" t="s">
        <v>2753</v>
      </c>
      <c r="Z3080" s="1" t="str">
        <f aca="false">IF($T3080="","",IFERROR(INDEX('Resumo Grupos'!$AC$3:$AC$200,MATCH($T3080,'Resumo Grupos'!$AB$3:$AB$200,0)),"n/d"))</f>
        <v>Empréstimo</v>
      </c>
      <c r="AA3080" s="1" t="str">
        <f aca="false">IF($T3080="","",IF(COUNTIF('Resumo Grupos'!$AE$3:$AE$40,$T3080)&gt;0,"NAO","SIM"))</f>
        <v>SIM</v>
      </c>
      <c r="AB3080" s="1"/>
      <c r="AC3080" s="1"/>
    </row>
    <row r="3081" customFormat="false" ht="12.75" hidden="false" customHeight="true" outlineLevel="0" collapsed="false">
      <c r="A3081" s="1" t="n">
        <v>1</v>
      </c>
      <c r="B3081" s="17" t="n">
        <v>46249</v>
      </c>
      <c r="C3081" s="17" t="n">
        <v>46255</v>
      </c>
      <c r="D3081" s="1" t="n">
        <v>1152</v>
      </c>
      <c r="E3081" s="1" t="s">
        <v>1396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1551348</v>
      </c>
      <c r="L3081" s="1" t="n">
        <v>268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1575</v>
      </c>
      <c r="W3081" s="1" t="n">
        <v>1575</v>
      </c>
      <c r="X3081" s="1" t="s">
        <v>2754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 t="str">
        <f aca="false">IFERROR(INDEX('Mov Entradas (Rel 10497)'!$L:$L,MATCH(AC3081,'Mov Entradas (Rel 10497)'!$I:$I,0)),"nao encontrado")</f>
        <v>FARINHA BRANCA TIA NENA 1KG</v>
      </c>
      <c r="AC3081" s="1" t="n">
        <v>268</v>
      </c>
    </row>
    <row r="3082" customFormat="false" ht="12.75" hidden="false" customHeight="true" outlineLevel="0" collapsed="false">
      <c r="A3082" s="1" t="n">
        <v>1</v>
      </c>
      <c r="B3082" s="17" t="n">
        <v>46249</v>
      </c>
      <c r="C3082" s="17" t="n">
        <v>46255</v>
      </c>
      <c r="D3082" s="1" t="n">
        <v>1123</v>
      </c>
      <c r="E3082" s="1" t="s">
        <v>247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1551913</v>
      </c>
      <c r="L3082" s="1" t="n">
        <v>46104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920</v>
      </c>
      <c r="W3082" s="1" t="n">
        <v>920</v>
      </c>
      <c r="X3082" s="1" t="s">
        <v>2755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QUEIJO MUSSARELA INT</v>
      </c>
      <c r="AC3082" s="1" t="n">
        <v>46104</v>
      </c>
    </row>
    <row r="3083" customFormat="false" ht="12.75" hidden="false" customHeight="true" outlineLevel="0" collapsed="false">
      <c r="A3083" s="1" t="n">
        <v>1</v>
      </c>
      <c r="B3083" s="17" t="n">
        <v>46249</v>
      </c>
      <c r="C3083" s="17" t="n">
        <v>46255</v>
      </c>
      <c r="D3083" s="1" t="n">
        <v>1286</v>
      </c>
      <c r="E3083" s="1" t="s">
        <v>359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1551934</v>
      </c>
      <c r="L3083" s="1" t="n">
        <v>10554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864</v>
      </c>
      <c r="W3083" s="1" t="n">
        <v>864</v>
      </c>
      <c r="X3083" s="1" t="s">
        <v>2756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PAO FRANCES CONG 80G</v>
      </c>
      <c r="AC3083" s="1" t="n">
        <v>10554</v>
      </c>
    </row>
    <row r="3084" customFormat="false" ht="12.75" hidden="false" customHeight="true" outlineLevel="0" collapsed="false">
      <c r="A3084" s="1" t="n">
        <v>1</v>
      </c>
      <c r="B3084" s="17" t="n">
        <v>46249</v>
      </c>
      <c r="C3084" s="17" t="n">
        <v>46255</v>
      </c>
      <c r="D3084" s="1" t="n">
        <v>1815</v>
      </c>
      <c r="E3084" s="1" t="s">
        <v>626</v>
      </c>
      <c r="F3084" s="1" t="n">
        <v>24</v>
      </c>
      <c r="G3084" s="1" t="s">
        <v>57</v>
      </c>
      <c r="H3084" s="1" t="n">
        <v>2110405</v>
      </c>
      <c r="I3084" s="1" t="s">
        <v>106</v>
      </c>
      <c r="J3084" s="1" t="n">
        <v>1552021</v>
      </c>
      <c r="L3084" s="1" t="n">
        <v>397850</v>
      </c>
      <c r="M3084" s="1" t="s">
        <v>36</v>
      </c>
      <c r="N3084" s="1" t="s">
        <v>66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466</v>
      </c>
      <c r="W3084" s="1" t="n">
        <v>466</v>
      </c>
      <c r="X3084" s="1" t="s">
        <v>2757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true" outlineLevel="0" collapsed="false">
      <c r="A3085" s="1" t="n">
        <v>1</v>
      </c>
      <c r="B3085" s="17" t="n">
        <v>46249</v>
      </c>
      <c r="C3085" s="17" t="n">
        <v>46255</v>
      </c>
      <c r="D3085" s="1" t="n">
        <v>1642</v>
      </c>
      <c r="E3085" s="1" t="s">
        <v>184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1552103</v>
      </c>
      <c r="L3085" s="1" t="n">
        <v>1036865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461.8</v>
      </c>
      <c r="W3085" s="1" t="n">
        <v>461.8</v>
      </c>
      <c r="X3085" s="1" t="s">
        <v>2758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DE FORMA BROTHER</v>
      </c>
      <c r="AC3085" s="1" t="n">
        <v>1036865</v>
      </c>
    </row>
    <row r="3086" customFormat="false" ht="12.75" hidden="false" customHeight="true" outlineLevel="0" collapsed="false">
      <c r="A3086" s="1" t="n">
        <v>1</v>
      </c>
      <c r="B3086" s="17" t="n">
        <v>46249</v>
      </c>
      <c r="C3086" s="17" t="n">
        <v>46255</v>
      </c>
      <c r="D3086" s="1" t="n">
        <v>1024</v>
      </c>
      <c r="E3086" s="1" t="s">
        <v>783</v>
      </c>
      <c r="F3086" s="1" t="n">
        <v>24</v>
      </c>
      <c r="G3086" s="1" t="s">
        <v>57</v>
      </c>
      <c r="H3086" s="1" t="n">
        <v>2110405</v>
      </c>
      <c r="I3086" s="1" t="s">
        <v>106</v>
      </c>
      <c r="J3086" s="1" t="n">
        <v>1552231</v>
      </c>
      <c r="L3086" s="1" t="n">
        <v>622535</v>
      </c>
      <c r="M3086" s="1" t="s">
        <v>36</v>
      </c>
      <c r="N3086" s="1" t="s">
        <v>66</v>
      </c>
      <c r="P3086" s="1" t="n">
        <v>103</v>
      </c>
      <c r="Q3086" s="1" t="s">
        <v>61</v>
      </c>
      <c r="R3086" s="1" t="s">
        <v>62</v>
      </c>
      <c r="S3086" s="1" t="n">
        <v>1130101</v>
      </c>
      <c r="T3086" s="1" t="s">
        <v>63</v>
      </c>
      <c r="U3086" s="1" t="n">
        <v>120</v>
      </c>
      <c r="W3086" s="1" t="n">
        <v>120</v>
      </c>
      <c r="X3086" s="1" t="s">
        <v>2759</v>
      </c>
      <c r="Z3086" s="1" t="str">
        <f aca="false">IF($T3086="","",IFERROR(INDEX('Resumo Grupos'!$AC$3:$AC$200,MATCH($T3086,'Resumo Grupos'!$AB$3:$AB$200,0)),"n/d"))</f>
        <v>Mercadoria</v>
      </c>
      <c r="AA3086" s="1" t="str">
        <f aca="false">IF($T3086="","",IF(COUNTIF('Resumo Grupos'!$AE$3:$AE$40,$T3086)&gt;0,"NAO","SIM"))</f>
        <v>SIM</v>
      </c>
      <c r="AB3086" s="1" t="str">
        <f aca="false">IFERROR(INDEX('Mov Entradas (Rel 10497)'!$L:$L,MATCH(AC3086,'Mov Entradas (Rel 10497)'!$I:$I,0)),"nao encontrado")</f>
        <v>SCLAUDIA C/G 350ML P</v>
      </c>
      <c r="AC3086" s="1" t="n">
        <v>622535</v>
      </c>
    </row>
    <row r="3087" customFormat="false" ht="12.75" hidden="false" customHeight="true" outlineLevel="0" collapsed="false">
      <c r="A3087" s="1" t="n">
        <v>1</v>
      </c>
      <c r="B3087" s="17" t="n">
        <v>46251</v>
      </c>
      <c r="C3087" s="17" t="n">
        <v>46255</v>
      </c>
      <c r="D3087" s="1" t="n">
        <v>33</v>
      </c>
      <c r="E3087" s="1" t="s">
        <v>93</v>
      </c>
      <c r="F3087" s="1" t="n">
        <v>34</v>
      </c>
      <c r="G3087" s="1" t="s">
        <v>94</v>
      </c>
      <c r="H3087" s="1" t="n">
        <v>2110101</v>
      </c>
      <c r="I3087" s="1" t="s">
        <v>58</v>
      </c>
      <c r="J3087" s="1" t="n">
        <v>1560861</v>
      </c>
      <c r="L3087" s="1" t="n">
        <v>5497</v>
      </c>
      <c r="M3087" s="1" t="s">
        <v>36</v>
      </c>
      <c r="N3087" s="1" t="s">
        <v>60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1349</v>
      </c>
      <c r="W3087" s="1" t="n">
        <v>1349</v>
      </c>
      <c r="X3087" s="1" t="s">
        <v>2760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/>
      <c r="AC3087" s="1"/>
    </row>
    <row r="3088" customFormat="false" ht="12.75" hidden="false" customHeight="true" outlineLevel="0" collapsed="false">
      <c r="A3088" s="1" t="n">
        <v>1</v>
      </c>
      <c r="B3088" s="17" t="n">
        <v>46251</v>
      </c>
      <c r="C3088" s="17" t="n">
        <v>46255</v>
      </c>
      <c r="D3088" s="1" t="n">
        <v>1328</v>
      </c>
      <c r="E3088" s="1" t="s">
        <v>363</v>
      </c>
      <c r="F3088" s="1" t="n">
        <v>24</v>
      </c>
      <c r="G3088" s="1" t="s">
        <v>57</v>
      </c>
      <c r="H3088" s="1" t="n">
        <v>2110405</v>
      </c>
      <c r="I3088" s="1" t="s">
        <v>106</v>
      </c>
      <c r="J3088" s="1" t="n">
        <v>1561067</v>
      </c>
      <c r="L3088" s="1" t="n">
        <v>4384</v>
      </c>
      <c r="M3088" s="1" t="s">
        <v>36</v>
      </c>
      <c r="N3088" s="1" t="s">
        <v>66</v>
      </c>
      <c r="P3088" s="1" t="n">
        <v>103</v>
      </c>
      <c r="Q3088" s="1" t="s">
        <v>61</v>
      </c>
      <c r="R3088" s="1" t="s">
        <v>62</v>
      </c>
      <c r="S3088" s="1" t="n">
        <v>1130101</v>
      </c>
      <c r="T3088" s="1" t="s">
        <v>63</v>
      </c>
      <c r="U3088" s="1" t="n">
        <v>271.25</v>
      </c>
      <c r="W3088" s="1" t="n">
        <v>271.25</v>
      </c>
      <c r="X3088" s="1" t="s">
        <v>2761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PAO BISNAGUIN</v>
      </c>
      <c r="AC3088" s="1" t="n">
        <v>4384</v>
      </c>
    </row>
    <row r="3089" customFormat="false" ht="12.75" hidden="false" customHeight="true" outlineLevel="0" collapsed="false">
      <c r="A3089" s="1" t="n">
        <v>1</v>
      </c>
      <c r="B3089" s="17" t="n">
        <v>46255</v>
      </c>
      <c r="C3089" s="17" t="n">
        <v>46255</v>
      </c>
      <c r="D3089" s="1" t="n">
        <v>1741</v>
      </c>
      <c r="E3089" s="1" t="s">
        <v>825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1580882</v>
      </c>
      <c r="L3089" s="1" t="n">
        <v>25200</v>
      </c>
      <c r="M3089" s="1" t="s">
        <v>36</v>
      </c>
      <c r="N3089" s="1" t="s">
        <v>66</v>
      </c>
      <c r="P3089" s="1" t="n">
        <v>101</v>
      </c>
      <c r="Q3089" s="1" t="s">
        <v>107</v>
      </c>
      <c r="R3089" s="1" t="s">
        <v>39</v>
      </c>
      <c r="S3089" s="1" t="n">
        <v>4210232</v>
      </c>
      <c r="T3089" s="1" t="s">
        <v>503</v>
      </c>
      <c r="U3089" s="1" t="n">
        <v>504.62</v>
      </c>
      <c r="W3089" s="1" t="n">
        <v>504.62</v>
      </c>
      <c r="X3089" s="1" t="s">
        <v>2762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true" outlineLevel="0" collapsed="false">
      <c r="A3090" s="1" t="n">
        <v>1</v>
      </c>
      <c r="B3090" s="17" t="n">
        <v>46252</v>
      </c>
      <c r="C3090" s="17" t="n">
        <v>46255</v>
      </c>
      <c r="D3090" s="1" t="n">
        <v>1899</v>
      </c>
      <c r="E3090" s="1" t="s">
        <v>97</v>
      </c>
      <c r="F3090" s="1" t="n">
        <v>24</v>
      </c>
      <c r="G3090" s="1" t="s">
        <v>57</v>
      </c>
      <c r="H3090" s="1" t="n">
        <v>2110405</v>
      </c>
      <c r="I3090" s="1" t="s">
        <v>106</v>
      </c>
      <c r="J3090" s="1" t="n">
        <v>1565864</v>
      </c>
      <c r="L3090" s="1" t="n">
        <v>764</v>
      </c>
      <c r="M3090" s="1" t="s">
        <v>36</v>
      </c>
      <c r="N3090" s="1" t="s">
        <v>66</v>
      </c>
      <c r="P3090" s="1" t="n">
        <v>103</v>
      </c>
      <c r="Q3090" s="1" t="s">
        <v>61</v>
      </c>
      <c r="R3090" s="1" t="s">
        <v>62</v>
      </c>
      <c r="S3090" s="1" t="n">
        <v>1130101</v>
      </c>
      <c r="T3090" s="1" t="s">
        <v>63</v>
      </c>
      <c r="U3090" s="1" t="n">
        <v>1190</v>
      </c>
      <c r="W3090" s="1" t="n">
        <v>1190</v>
      </c>
      <c r="X3090" s="1" t="s">
        <v>2763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PAO CASEIRO AMANT</v>
      </c>
      <c r="AC3090" s="1" t="n">
        <v>764</v>
      </c>
    </row>
    <row r="3091" customFormat="false" ht="12.75" hidden="false" customHeight="true" outlineLevel="0" collapsed="false">
      <c r="A3091" s="1" t="n">
        <v>1</v>
      </c>
      <c r="B3091" s="17" t="n">
        <v>46255</v>
      </c>
      <c r="C3091" s="17" t="n">
        <v>46255</v>
      </c>
      <c r="D3091" s="1" t="n">
        <v>10035</v>
      </c>
      <c r="E3091" s="1" t="s">
        <v>376</v>
      </c>
      <c r="F3091" s="1" t="n">
        <v>13</v>
      </c>
      <c r="G3091" s="1" t="s">
        <v>119</v>
      </c>
      <c r="H3091" s="1" t="n">
        <v>2110101</v>
      </c>
      <c r="I3091" s="1" t="s">
        <v>58</v>
      </c>
      <c r="J3091" s="1" t="n">
        <v>1580678</v>
      </c>
      <c r="L3091" s="1" t="n">
        <v>411</v>
      </c>
      <c r="M3091" s="1" t="s">
        <v>36</v>
      </c>
      <c r="N3091" s="1" t="s">
        <v>60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440</v>
      </c>
      <c r="W3091" s="1" t="n">
        <v>0</v>
      </c>
      <c r="X3091" s="1" t="s">
        <v>2764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CARVAO VEGETAL 1,5 K</v>
      </c>
      <c r="AC3091" s="1" t="n">
        <v>411</v>
      </c>
    </row>
    <row r="3092" customFormat="false" ht="12.75" hidden="false" customHeight="true" outlineLevel="0" collapsed="false">
      <c r="A3092" s="1" t="n">
        <v>1</v>
      </c>
      <c r="B3092" s="17" t="n">
        <v>46255</v>
      </c>
      <c r="C3092" s="17" t="n">
        <v>46255</v>
      </c>
      <c r="D3092" s="1" t="n">
        <v>1779</v>
      </c>
      <c r="E3092" s="1" t="s">
        <v>985</v>
      </c>
      <c r="F3092" s="1" t="n">
        <v>34</v>
      </c>
      <c r="G3092" s="1" t="s">
        <v>94</v>
      </c>
      <c r="H3092" s="1" t="n">
        <v>2110405</v>
      </c>
      <c r="I3092" s="1" t="s">
        <v>106</v>
      </c>
      <c r="J3092" s="1" t="n">
        <v>1535132</v>
      </c>
      <c r="L3092" s="1" t="n">
        <v>627189</v>
      </c>
      <c r="M3092" s="1" t="s">
        <v>59</v>
      </c>
      <c r="N3092" s="1" t="s">
        <v>66</v>
      </c>
      <c r="P3092" s="1" t="n">
        <v>102</v>
      </c>
      <c r="Q3092" s="1" t="s">
        <v>125</v>
      </c>
      <c r="R3092" s="1" t="s">
        <v>190</v>
      </c>
      <c r="S3092" s="1" t="n">
        <v>2110901</v>
      </c>
      <c r="T3092" s="1" t="s">
        <v>191</v>
      </c>
      <c r="U3092" s="1" t="n">
        <v>2700.12</v>
      </c>
      <c r="W3092" s="1" t="n">
        <v>2700.12</v>
      </c>
      <c r="X3092" s="1" t="s">
        <v>2753</v>
      </c>
      <c r="Z3092" s="1" t="str">
        <f aca="false">IF($T3092="","",IFERROR(INDEX('Resumo Grupos'!$AC$3:$AC$200,MATCH($T3092,'Resumo Grupos'!$AB$3:$AB$200,0)),"n/d"))</f>
        <v>Empréstimo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12.75" hidden="false" customHeight="tru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1581648</v>
      </c>
      <c r="L3093" s="1" t="n">
        <v>5533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2449</v>
      </c>
      <c r="W3093" s="1" t="n">
        <v>2449</v>
      </c>
      <c r="X3093" s="1" t="s">
        <v>252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true" outlineLevel="0" collapsed="false">
      <c r="A3094" s="1" t="n">
        <v>1</v>
      </c>
      <c r="B3094" s="17" t="n">
        <v>46255</v>
      </c>
      <c r="C3094" s="17" t="n">
        <v>46255</v>
      </c>
      <c r="D3094" s="1" t="n">
        <v>33</v>
      </c>
      <c r="E3094" s="1" t="s">
        <v>93</v>
      </c>
      <c r="F3094" s="1" t="n">
        <v>34</v>
      </c>
      <c r="G3094" s="1" t="s">
        <v>94</v>
      </c>
      <c r="H3094" s="1" t="n">
        <v>2110405</v>
      </c>
      <c r="I3094" s="1" t="s">
        <v>106</v>
      </c>
      <c r="J3094" s="1" t="n">
        <v>1581656</v>
      </c>
      <c r="L3094" s="1" t="n">
        <v>645964</v>
      </c>
      <c r="M3094" s="1" t="s">
        <v>36</v>
      </c>
      <c r="N3094" s="1" t="s">
        <v>66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165</v>
      </c>
      <c r="W3094" s="1" t="n">
        <v>165</v>
      </c>
      <c r="X3094" s="1" t="s">
        <v>1971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12.75" hidden="false" customHeight="true" outlineLevel="0" collapsed="false">
      <c r="A3095" s="1" t="n">
        <v>1</v>
      </c>
      <c r="B3095" s="17" t="n">
        <v>46255</v>
      </c>
      <c r="C3095" s="17" t="n">
        <v>46255</v>
      </c>
      <c r="D3095" s="1" t="n">
        <v>1615</v>
      </c>
      <c r="E3095" s="1" t="s">
        <v>253</v>
      </c>
      <c r="F3095" s="1" t="n">
        <v>34</v>
      </c>
      <c r="G3095" s="1" t="s">
        <v>94</v>
      </c>
      <c r="H3095" s="1" t="n">
        <v>2110101</v>
      </c>
      <c r="I3095" s="1" t="s">
        <v>58</v>
      </c>
      <c r="J3095" s="1" t="n">
        <v>1581669</v>
      </c>
      <c r="L3095" s="1" t="n">
        <v>15158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1330</v>
      </c>
      <c r="W3095" s="1" t="n">
        <v>1330</v>
      </c>
      <c r="X3095" s="1" t="s">
        <v>2765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ALHO KG</v>
      </c>
      <c r="AC3095" s="1" t="n">
        <v>15158</v>
      </c>
    </row>
    <row r="3096" customFormat="false" ht="12.75" hidden="false" customHeight="true" outlineLevel="0" collapsed="false">
      <c r="A3096" s="1" t="n">
        <v>1</v>
      </c>
      <c r="B3096" s="17" t="n">
        <v>46255</v>
      </c>
      <c r="C3096" s="17" t="n">
        <v>46255</v>
      </c>
      <c r="D3096" s="1" t="n">
        <v>33</v>
      </c>
      <c r="E3096" s="1" t="s">
        <v>93</v>
      </c>
      <c r="F3096" s="1" t="n">
        <v>34</v>
      </c>
      <c r="G3096" s="1" t="s">
        <v>94</v>
      </c>
      <c r="H3096" s="1" t="n">
        <v>2110101</v>
      </c>
      <c r="I3096" s="1" t="s">
        <v>58</v>
      </c>
      <c r="J3096" s="1" t="n">
        <v>1582700</v>
      </c>
      <c r="L3096" s="1" t="n">
        <v>5544</v>
      </c>
      <c r="M3096" s="1" t="s">
        <v>36</v>
      </c>
      <c r="N3096" s="1" t="s">
        <v>60</v>
      </c>
      <c r="P3096" s="1" t="n">
        <v>104</v>
      </c>
      <c r="Q3096" s="1" t="s">
        <v>38</v>
      </c>
      <c r="R3096" s="1" t="s">
        <v>62</v>
      </c>
      <c r="S3096" s="1" t="n">
        <v>1130101</v>
      </c>
      <c r="T3096" s="1" t="s">
        <v>63</v>
      </c>
      <c r="U3096" s="1" t="n">
        <v>745</v>
      </c>
      <c r="W3096" s="1" t="n">
        <v>745</v>
      </c>
      <c r="X3096" s="1" t="s">
        <v>2766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true" outlineLevel="0" collapsed="false">
      <c r="A3097" s="1" t="n">
        <v>1</v>
      </c>
      <c r="B3097" s="17" t="n">
        <v>46255</v>
      </c>
      <c r="C3097" s="17" t="n">
        <v>46255</v>
      </c>
      <c r="D3097" s="1" t="n">
        <v>10096</v>
      </c>
      <c r="E3097" s="1" t="s">
        <v>1716</v>
      </c>
      <c r="F3097" s="1" t="n">
        <v>13</v>
      </c>
      <c r="G3097" s="1" t="s">
        <v>119</v>
      </c>
      <c r="H3097" s="1" t="n">
        <v>2110101</v>
      </c>
      <c r="I3097" s="1" t="s">
        <v>58</v>
      </c>
      <c r="J3097" s="1" t="n">
        <v>1585109</v>
      </c>
      <c r="L3097" s="1" t="n">
        <v>197</v>
      </c>
      <c r="M3097" s="1" t="s">
        <v>36</v>
      </c>
      <c r="N3097" s="1" t="s">
        <v>60</v>
      </c>
      <c r="P3097" s="1" t="n">
        <v>104</v>
      </c>
      <c r="Q3097" s="1" t="s">
        <v>38</v>
      </c>
      <c r="R3097" s="1" t="s">
        <v>62</v>
      </c>
      <c r="S3097" s="1" t="n">
        <v>1130101</v>
      </c>
      <c r="T3097" s="1" t="s">
        <v>63</v>
      </c>
      <c r="U3097" s="1" t="n">
        <v>360</v>
      </c>
      <c r="W3097" s="1" t="n">
        <v>360</v>
      </c>
      <c r="X3097" s="1" t="s">
        <v>2767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BOLO MIYAZAKI GRANDE</v>
      </c>
      <c r="AC3097" s="1" t="n">
        <v>197</v>
      </c>
    </row>
    <row r="3098" customFormat="false" ht="12.75" hidden="false" customHeight="true" outlineLevel="0" collapsed="false">
      <c r="A3098" s="1" t="n">
        <v>1</v>
      </c>
      <c r="B3098" s="17" t="n">
        <v>46255</v>
      </c>
      <c r="C3098" s="17" t="n">
        <v>46255</v>
      </c>
      <c r="D3098" s="1" t="n">
        <v>10096</v>
      </c>
      <c r="E3098" s="1" t="s">
        <v>1716</v>
      </c>
      <c r="F3098" s="1" t="n">
        <v>13</v>
      </c>
      <c r="G3098" s="1" t="s">
        <v>119</v>
      </c>
      <c r="H3098" s="1" t="n">
        <v>2110101</v>
      </c>
      <c r="I3098" s="1" t="s">
        <v>58</v>
      </c>
      <c r="J3098" s="1" t="n">
        <v>1585137</v>
      </c>
      <c r="L3098" s="1" t="n">
        <v>198</v>
      </c>
      <c r="M3098" s="1" t="s">
        <v>36</v>
      </c>
      <c r="N3098" s="1" t="s">
        <v>60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280</v>
      </c>
      <c r="W3098" s="1" t="n">
        <v>0</v>
      </c>
      <c r="X3098" s="1" t="s">
        <v>2768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BOLO MIYAZAKI GRANDE</v>
      </c>
      <c r="AC3098" s="1" t="n">
        <v>198</v>
      </c>
    </row>
    <row r="3099" customFormat="false" ht="12.75" hidden="false" customHeight="true" outlineLevel="0" collapsed="false">
      <c r="A3099" s="1" t="n">
        <v>1</v>
      </c>
      <c r="B3099" s="17" t="n">
        <v>46256</v>
      </c>
      <c r="C3099" s="17" t="n">
        <v>46256</v>
      </c>
      <c r="D3099" s="1" t="n">
        <v>0</v>
      </c>
      <c r="E3099" s="1" t="s">
        <v>33</v>
      </c>
      <c r="F3099" s="1" t="n">
        <v>17</v>
      </c>
      <c r="G3099" s="1" t="s">
        <v>34</v>
      </c>
      <c r="H3099" s="1" t="n">
        <v>1110101</v>
      </c>
      <c r="I3099" s="1" t="s">
        <v>35</v>
      </c>
      <c r="J3099" s="1" t="n">
        <v>1605114</v>
      </c>
      <c r="L3099" s="1" t="n">
        <v>1605114</v>
      </c>
      <c r="M3099" s="1" t="s">
        <v>36</v>
      </c>
      <c r="N3099" s="1" t="s">
        <v>37</v>
      </c>
      <c r="P3099" s="1" t="n">
        <v>104</v>
      </c>
      <c r="Q3099" s="1" t="s">
        <v>38</v>
      </c>
      <c r="R3099" s="1" t="s">
        <v>43</v>
      </c>
      <c r="S3099" s="1" t="n">
        <v>4210318</v>
      </c>
      <c r="T3099" s="1" t="s">
        <v>449</v>
      </c>
      <c r="U3099" s="1" t="n">
        <v>200</v>
      </c>
      <c r="W3099" s="1" t="n">
        <v>200</v>
      </c>
      <c r="X3099" s="1" t="s">
        <v>1569</v>
      </c>
      <c r="Z3099" s="1" t="str">
        <f aca="false">IF($T3099="","",IFERROR(INDEX('Resumo Grupos'!$AC$3:$AC$200,MATCH($T3099,'Resumo Grupos'!$AB$3:$AB$200,0)),"n/d"))</f>
        <v>Salários</v>
      </c>
      <c r="AA3099" s="1" t="str">
        <f aca="false">IF($T3099="","",IF(COUNTIF('Resumo Grupos'!$AE$3:$AE$40,$T3099)&gt;0,"NAO","SIM"))</f>
        <v>SIM</v>
      </c>
      <c r="AB3099" s="1"/>
      <c r="AC3099" s="1"/>
    </row>
    <row r="3100" customFormat="false" ht="12.75" hidden="false" customHeight="true" outlineLevel="0" collapsed="false">
      <c r="A3100" s="1" t="n">
        <v>1</v>
      </c>
      <c r="B3100" s="17" t="n">
        <v>46256</v>
      </c>
      <c r="C3100" s="17" t="n">
        <v>46256</v>
      </c>
      <c r="D3100" s="1" t="n">
        <v>0</v>
      </c>
      <c r="E3100" s="1" t="s">
        <v>33</v>
      </c>
      <c r="F3100" s="1" t="n">
        <v>17</v>
      </c>
      <c r="G3100" s="1" t="s">
        <v>34</v>
      </c>
      <c r="H3100" s="1" t="n">
        <v>1110101</v>
      </c>
      <c r="I3100" s="1" t="s">
        <v>35</v>
      </c>
      <c r="J3100" s="1" t="n">
        <v>1605483</v>
      </c>
      <c r="L3100" s="1" t="n">
        <v>1605483</v>
      </c>
      <c r="M3100" s="1" t="s">
        <v>36</v>
      </c>
      <c r="N3100" s="1" t="s">
        <v>37</v>
      </c>
      <c r="P3100" s="1" t="n">
        <v>104</v>
      </c>
      <c r="Q3100" s="1" t="s">
        <v>38</v>
      </c>
      <c r="R3100" s="1" t="s">
        <v>149</v>
      </c>
      <c r="S3100" s="1" t="n">
        <v>1120601</v>
      </c>
      <c r="T3100" s="1" t="s">
        <v>150</v>
      </c>
      <c r="U3100" s="1" t="n">
        <v>300</v>
      </c>
      <c r="W3100" s="1" t="n">
        <v>300</v>
      </c>
      <c r="X3100" s="1" t="s">
        <v>2769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ACAI DE ANORI</v>
      </c>
      <c r="AC3100" s="1" t="n">
        <v>5556</v>
      </c>
    </row>
    <row r="3101" customFormat="false" ht="12.75" hidden="false" customHeight="true" outlineLevel="0" collapsed="false">
      <c r="A3101" s="1" t="n">
        <v>1</v>
      </c>
      <c r="B3101" s="17" t="n">
        <v>46256</v>
      </c>
      <c r="C3101" s="17" t="n">
        <v>46256</v>
      </c>
      <c r="D3101" s="1" t="n">
        <v>0</v>
      </c>
      <c r="E3101" s="1" t="s">
        <v>33</v>
      </c>
      <c r="F3101" s="1" t="n">
        <v>17</v>
      </c>
      <c r="G3101" s="1" t="s">
        <v>34</v>
      </c>
      <c r="H3101" s="1" t="n">
        <v>1110101</v>
      </c>
      <c r="I3101" s="1" t="s">
        <v>35</v>
      </c>
      <c r="J3101" s="1" t="n">
        <v>1605743</v>
      </c>
      <c r="L3101" s="1" t="n">
        <v>1605743</v>
      </c>
      <c r="M3101" s="1" t="s">
        <v>36</v>
      </c>
      <c r="N3101" s="1" t="s">
        <v>37</v>
      </c>
      <c r="P3101" s="1" t="n">
        <v>104</v>
      </c>
      <c r="Q3101" s="1" t="s">
        <v>38</v>
      </c>
      <c r="R3101" s="1" t="s">
        <v>62</v>
      </c>
      <c r="S3101" s="1" t="n">
        <v>1130101</v>
      </c>
      <c r="T3101" s="1" t="s">
        <v>63</v>
      </c>
      <c r="U3101" s="1" t="n">
        <v>448</v>
      </c>
      <c r="W3101" s="1" t="n">
        <v>448</v>
      </c>
      <c r="X3101" s="1" t="s">
        <v>2770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515</v>
      </c>
    </row>
    <row r="3102" customFormat="false" ht="12.75" hidden="false" customHeight="true" outlineLevel="0" collapsed="false">
      <c r="A3102" s="1" t="n">
        <v>1</v>
      </c>
      <c r="B3102" s="17" t="n">
        <v>46225</v>
      </c>
      <c r="C3102" s="17" t="n">
        <v>46256</v>
      </c>
      <c r="D3102" s="1" t="n">
        <v>10011</v>
      </c>
      <c r="E3102" s="1" t="s">
        <v>221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1435119</v>
      </c>
      <c r="L3102" s="1" t="n">
        <v>34737</v>
      </c>
      <c r="M3102" s="1" t="s">
        <v>59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807.05</v>
      </c>
      <c r="W3102" s="1" t="n">
        <v>807.05</v>
      </c>
      <c r="X3102" s="1" t="s">
        <v>2771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RC GRAN PLUS GATO AD SALMAO E ARROZ KG</v>
      </c>
      <c r="AC3102" s="1" t="n">
        <v>34737</v>
      </c>
    </row>
    <row r="3103" customFormat="false" ht="12.75" hidden="false" customHeight="true" outlineLevel="0" collapsed="false">
      <c r="A3103" s="1" t="n">
        <v>1</v>
      </c>
      <c r="B3103" s="17" t="n">
        <v>46226</v>
      </c>
      <c r="C3103" s="17" t="n">
        <v>46256</v>
      </c>
      <c r="D3103" s="1" t="n">
        <v>957</v>
      </c>
      <c r="E3103" s="1" t="s">
        <v>157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1439137</v>
      </c>
      <c r="L3103" s="1" t="n">
        <v>21188</v>
      </c>
      <c r="M3103" s="1" t="s">
        <v>59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3458.9</v>
      </c>
      <c r="W3103" s="1" t="n">
        <v>3458.9</v>
      </c>
      <c r="X3103" s="1" t="s">
        <v>2772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WHISKA FRANGO KG AGR</v>
      </c>
      <c r="AC3103" s="1" t="n">
        <v>21188</v>
      </c>
    </row>
    <row r="3104" customFormat="false" ht="12.75" hidden="false" customHeight="true" outlineLevel="0" collapsed="false">
      <c r="A3104" s="1" t="n">
        <v>1</v>
      </c>
      <c r="B3104" s="17" t="n">
        <v>46240</v>
      </c>
      <c r="C3104" s="17" t="n">
        <v>46256</v>
      </c>
      <c r="D3104" s="1" t="n">
        <v>1659</v>
      </c>
      <c r="E3104" s="1" t="s">
        <v>78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1508900</v>
      </c>
      <c r="L3104" s="1" t="n">
        <v>889410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1452.45</v>
      </c>
      <c r="W3104" s="1" t="n">
        <v>1452.45</v>
      </c>
      <c r="X3104" s="1" t="s">
        <v>2773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MOCOQUINHA 200ML</v>
      </c>
      <c r="AC3104" s="1" t="n">
        <v>889410</v>
      </c>
    </row>
    <row r="3105" customFormat="false" ht="12.75" hidden="false" customHeight="true" outlineLevel="0" collapsed="false">
      <c r="A3105" s="1" t="n">
        <v>1</v>
      </c>
      <c r="B3105" s="17" t="n">
        <v>46242</v>
      </c>
      <c r="C3105" s="17" t="n">
        <v>46256</v>
      </c>
      <c r="D3105" s="1" t="n">
        <v>1708</v>
      </c>
      <c r="E3105" s="1" t="s">
        <v>178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1518534</v>
      </c>
      <c r="L3105" s="1" t="n">
        <v>264963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721.52</v>
      </c>
      <c r="W3105" s="1" t="n">
        <v>721.52</v>
      </c>
      <c r="X3105" s="1" t="s">
        <v>2774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VELAS BRANCA N7 REGINA</v>
      </c>
      <c r="AC3105" s="1" t="n">
        <v>264963</v>
      </c>
    </row>
    <row r="3106" customFormat="false" ht="12.75" hidden="false" customHeight="true" outlineLevel="0" collapsed="false">
      <c r="A3106" s="1" t="n">
        <v>1</v>
      </c>
      <c r="B3106" s="17" t="n">
        <v>46246</v>
      </c>
      <c r="C3106" s="17" t="n">
        <v>46256</v>
      </c>
      <c r="D3106" s="1" t="n">
        <v>1723</v>
      </c>
      <c r="E3106" s="1" t="s">
        <v>302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1537350</v>
      </c>
      <c r="L3106" s="1" t="n">
        <v>174746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5918.6</v>
      </c>
      <c r="W3106" s="1" t="n">
        <v>5918.6</v>
      </c>
      <c r="X3106" s="1" t="s">
        <v>2775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174746</v>
      </c>
    </row>
    <row r="3107" customFormat="false" ht="12.75" hidden="false" customHeight="true" outlineLevel="0" collapsed="false">
      <c r="A3107" s="1" t="n">
        <v>1</v>
      </c>
      <c r="B3107" s="17" t="n">
        <v>46246</v>
      </c>
      <c r="C3107" s="17" t="n">
        <v>46256</v>
      </c>
      <c r="D3107" s="1" t="n">
        <v>1672</v>
      </c>
      <c r="E3107" s="1" t="s">
        <v>171</v>
      </c>
      <c r="F3107" s="1" t="n">
        <v>24</v>
      </c>
      <c r="G3107" s="1" t="s">
        <v>57</v>
      </c>
      <c r="H3107" s="1" t="n">
        <v>2110405</v>
      </c>
      <c r="I3107" s="1" t="s">
        <v>106</v>
      </c>
      <c r="J3107" s="1" t="n">
        <v>1537368</v>
      </c>
      <c r="L3107" s="1" t="n">
        <v>1414621</v>
      </c>
      <c r="M3107" s="1" t="s">
        <v>36</v>
      </c>
      <c r="N3107" s="1" t="s">
        <v>66</v>
      </c>
      <c r="P3107" s="1" t="n">
        <v>103</v>
      </c>
      <c r="Q3107" s="1" t="s">
        <v>61</v>
      </c>
      <c r="R3107" s="1" t="s">
        <v>62</v>
      </c>
      <c r="S3107" s="1" t="n">
        <v>1130101</v>
      </c>
      <c r="T3107" s="1" t="s">
        <v>63</v>
      </c>
      <c r="U3107" s="1" t="n">
        <v>1518.6</v>
      </c>
      <c r="W3107" s="1" t="n">
        <v>1518.6</v>
      </c>
      <c r="X3107" s="1" t="s">
        <v>2776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  <c r="AB3107" s="1" t="str">
        <f aca="false">IFERROR(INDEX('Mov Entradas (Rel 10497)'!$L:$L,MATCH(AC3107,'Mov Entradas (Rel 10497)'!$I:$I,0)),"nao encontrado")</f>
        <v>AGUAYARA GALAO 20L</v>
      </c>
      <c r="AC3107" s="1" t="n">
        <v>1414621</v>
      </c>
    </row>
    <row r="3108" customFormat="false" ht="12.75" hidden="false" customHeight="true" outlineLevel="0" collapsed="false">
      <c r="A3108" s="1" t="n">
        <v>1</v>
      </c>
      <c r="B3108" s="17" t="n">
        <v>46251</v>
      </c>
      <c r="C3108" s="17" t="n">
        <v>46256</v>
      </c>
      <c r="D3108" s="1" t="n">
        <v>1798</v>
      </c>
      <c r="E3108" s="1" t="s">
        <v>355</v>
      </c>
      <c r="F3108" s="1" t="n">
        <v>24</v>
      </c>
      <c r="G3108" s="1" t="s">
        <v>57</v>
      </c>
      <c r="H3108" s="1" t="n">
        <v>2110405</v>
      </c>
      <c r="I3108" s="1" t="s">
        <v>106</v>
      </c>
      <c r="J3108" s="1" t="n">
        <v>1562609</v>
      </c>
      <c r="L3108" s="1" t="n">
        <v>831858</v>
      </c>
      <c r="M3108" s="1" t="s">
        <v>36</v>
      </c>
      <c r="N3108" s="1" t="s">
        <v>66</v>
      </c>
      <c r="P3108" s="1" t="n">
        <v>103</v>
      </c>
      <c r="Q3108" s="1" t="s">
        <v>61</v>
      </c>
      <c r="R3108" s="1" t="s">
        <v>62</v>
      </c>
      <c r="S3108" s="1" t="n">
        <v>1130101</v>
      </c>
      <c r="T3108" s="1" t="s">
        <v>63</v>
      </c>
      <c r="U3108" s="1" t="n">
        <v>1440</v>
      </c>
      <c r="W3108" s="1" t="n">
        <v>1440</v>
      </c>
      <c r="X3108" s="1" t="s">
        <v>2777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CARCACAS SUINAS</v>
      </c>
      <c r="AC3108" s="1" t="n">
        <v>831858</v>
      </c>
    </row>
    <row r="3109" customFormat="false" ht="12.75" hidden="false" customHeight="true" outlineLevel="0" collapsed="false">
      <c r="A3109" s="1" t="n">
        <v>1</v>
      </c>
      <c r="B3109" s="17" t="n">
        <v>46251</v>
      </c>
      <c r="C3109" s="17" t="n">
        <v>46256</v>
      </c>
      <c r="D3109" s="1" t="n">
        <v>1625</v>
      </c>
      <c r="E3109" s="1" t="s">
        <v>243</v>
      </c>
      <c r="F3109" s="1" t="n">
        <v>24</v>
      </c>
      <c r="G3109" s="1" t="s">
        <v>57</v>
      </c>
      <c r="H3109" s="1" t="n">
        <v>2110405</v>
      </c>
      <c r="I3109" s="1" t="s">
        <v>106</v>
      </c>
      <c r="J3109" s="1" t="n">
        <v>1562750</v>
      </c>
      <c r="L3109" s="1" t="n">
        <v>15059</v>
      </c>
      <c r="M3109" s="1" t="s">
        <v>36</v>
      </c>
      <c r="N3109" s="1" t="s">
        <v>66</v>
      </c>
      <c r="P3109" s="1" t="n">
        <v>103</v>
      </c>
      <c r="Q3109" s="1" t="s">
        <v>61</v>
      </c>
      <c r="R3109" s="1" t="s">
        <v>62</v>
      </c>
      <c r="S3109" s="1" t="n">
        <v>1130101</v>
      </c>
      <c r="T3109" s="1" t="s">
        <v>63</v>
      </c>
      <c r="U3109" s="1" t="n">
        <v>7881</v>
      </c>
      <c r="W3109" s="1" t="n">
        <v>7881</v>
      </c>
      <c r="X3109" s="1" t="s">
        <v>2778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true" outlineLevel="0" collapsed="false">
      <c r="A3110" s="1" t="n">
        <v>1</v>
      </c>
      <c r="B3110" s="17" t="n">
        <v>46256</v>
      </c>
      <c r="C3110" s="17" t="n">
        <v>46256</v>
      </c>
      <c r="D3110" s="1" t="n">
        <v>33</v>
      </c>
      <c r="E3110" s="1" t="s">
        <v>93</v>
      </c>
      <c r="F3110" s="1" t="n">
        <v>13</v>
      </c>
      <c r="G3110" s="1" t="s">
        <v>119</v>
      </c>
      <c r="H3110" s="1" t="n">
        <v>2110101</v>
      </c>
      <c r="I3110" s="1" t="s">
        <v>58</v>
      </c>
      <c r="J3110" s="1" t="n">
        <v>1585148</v>
      </c>
      <c r="L3110" s="1" t="n">
        <v>5545</v>
      </c>
      <c r="M3110" s="1" t="s">
        <v>36</v>
      </c>
      <c r="N3110" s="1" t="s">
        <v>60</v>
      </c>
      <c r="P3110" s="1" t="n">
        <v>104</v>
      </c>
      <c r="Q3110" s="1" t="s">
        <v>38</v>
      </c>
      <c r="R3110" s="1" t="s">
        <v>62</v>
      </c>
      <c r="S3110" s="1" t="n">
        <v>1130101</v>
      </c>
      <c r="T3110" s="1" t="s">
        <v>63</v>
      </c>
      <c r="U3110" s="1" t="n">
        <v>300</v>
      </c>
      <c r="W3110" s="1" t="n">
        <v>300</v>
      </c>
      <c r="X3110" s="1" t="s">
        <v>2779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true" outlineLevel="0" collapsed="false">
      <c r="A3111" s="1" t="n">
        <v>1</v>
      </c>
      <c r="B3111" s="17" t="n">
        <v>46256</v>
      </c>
      <c r="C3111" s="17" t="n">
        <v>46256</v>
      </c>
      <c r="D3111" s="1" t="n">
        <v>10096</v>
      </c>
      <c r="E3111" s="1" t="s">
        <v>1716</v>
      </c>
      <c r="F3111" s="1" t="n">
        <v>13</v>
      </c>
      <c r="G3111" s="1" t="s">
        <v>119</v>
      </c>
      <c r="H3111" s="1" t="n">
        <v>2110101</v>
      </c>
      <c r="I3111" s="1" t="s">
        <v>58</v>
      </c>
      <c r="J3111" s="1" t="n">
        <v>1605699</v>
      </c>
      <c r="L3111" s="1" t="n">
        <v>202</v>
      </c>
      <c r="M3111" s="1" t="s">
        <v>36</v>
      </c>
      <c r="N3111" s="1" t="s">
        <v>60</v>
      </c>
      <c r="P3111" s="1" t="n">
        <v>104</v>
      </c>
      <c r="Q3111" s="1" t="s">
        <v>38</v>
      </c>
      <c r="R3111" s="1" t="s">
        <v>62</v>
      </c>
      <c r="S3111" s="1" t="n">
        <v>1130101</v>
      </c>
      <c r="T3111" s="1" t="s">
        <v>63</v>
      </c>
      <c r="U3111" s="1" t="n">
        <v>420</v>
      </c>
      <c r="W3111" s="1" t="n">
        <v>0</v>
      </c>
      <c r="X3111" s="1" t="s">
        <v>2780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MIYAZAKI GRANDE</v>
      </c>
      <c r="AC3111" s="1" t="n">
        <v>202</v>
      </c>
    </row>
    <row r="3112" customFormat="false" ht="12.75" hidden="false" customHeight="true" outlineLevel="0" collapsed="false">
      <c r="A3112" s="1" t="n">
        <v>1</v>
      </c>
      <c r="B3112" s="17" t="n">
        <v>46257</v>
      </c>
      <c r="C3112" s="17" t="n">
        <v>46257</v>
      </c>
      <c r="D3112" s="1" t="n">
        <v>0</v>
      </c>
      <c r="E3112" s="1" t="s">
        <v>33</v>
      </c>
      <c r="F3112" s="1" t="n">
        <v>17</v>
      </c>
      <c r="G3112" s="1" t="s">
        <v>34</v>
      </c>
      <c r="H3112" s="1" t="n">
        <v>1110101</v>
      </c>
      <c r="I3112" s="1" t="s">
        <v>35</v>
      </c>
      <c r="J3112" s="1" t="n">
        <v>1605551</v>
      </c>
      <c r="L3112" s="1" t="n">
        <v>1605551</v>
      </c>
      <c r="M3112" s="1" t="s">
        <v>36</v>
      </c>
      <c r="N3112" s="1" t="s">
        <v>37</v>
      </c>
      <c r="P3112" s="1" t="n">
        <v>104</v>
      </c>
      <c r="Q3112" s="1" t="s">
        <v>38</v>
      </c>
      <c r="R3112" s="1" t="s">
        <v>43</v>
      </c>
      <c r="S3112" s="1" t="n">
        <v>4210310</v>
      </c>
      <c r="T3112" s="1" t="s">
        <v>397</v>
      </c>
      <c r="U3112" s="1" t="n">
        <v>286</v>
      </c>
      <c r="W3112" s="1" t="n">
        <v>286</v>
      </c>
      <c r="X3112" s="1" t="s">
        <v>654</v>
      </c>
      <c r="Z3112" s="1" t="str">
        <f aca="false">IF($T3112="","",IFERROR(INDEX('Resumo Grupos'!$AC$3:$AC$200,MATCH($T3112,'Resumo Grupos'!$AB$3:$AB$200,0)),"n/d"))</f>
        <v>Despesa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true" outlineLevel="0" collapsed="false">
      <c r="A3113" s="1" t="n">
        <v>1</v>
      </c>
      <c r="B3113" s="17" t="n">
        <v>46257</v>
      </c>
      <c r="C3113" s="17" t="n">
        <v>46257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1605554</v>
      </c>
      <c r="L3113" s="1" t="n">
        <v>1605554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43</v>
      </c>
      <c r="S3113" s="1" t="n">
        <v>4210310</v>
      </c>
      <c r="T3113" s="1" t="s">
        <v>397</v>
      </c>
      <c r="U3113" s="1" t="n">
        <v>208</v>
      </c>
      <c r="W3113" s="1" t="n">
        <v>208</v>
      </c>
      <c r="X3113" s="1" t="s">
        <v>655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/>
      <c r="AC3113" s="1"/>
    </row>
    <row r="3114" customFormat="false" ht="12.75" hidden="false" customHeight="true" outlineLevel="0" collapsed="false">
      <c r="A3114" s="1" t="n">
        <v>1</v>
      </c>
      <c r="B3114" s="17" t="n">
        <v>46126</v>
      </c>
      <c r="C3114" s="17" t="n">
        <v>46257</v>
      </c>
      <c r="D3114" s="1" t="n">
        <v>17</v>
      </c>
      <c r="E3114" s="1" t="s">
        <v>115</v>
      </c>
      <c r="F3114" s="1" t="n">
        <v>24</v>
      </c>
      <c r="G3114" s="1" t="s">
        <v>57</v>
      </c>
      <c r="H3114" s="1" t="n">
        <v>2110405</v>
      </c>
      <c r="I3114" s="1" t="s">
        <v>106</v>
      </c>
      <c r="J3114" s="1" t="n">
        <v>950724</v>
      </c>
      <c r="L3114" s="1" t="n">
        <v>403362</v>
      </c>
      <c r="M3114" s="1" t="s">
        <v>272</v>
      </c>
      <c r="N3114" s="1" t="s">
        <v>66</v>
      </c>
      <c r="P3114" s="1" t="n">
        <v>101</v>
      </c>
      <c r="Q3114" s="1" t="s">
        <v>107</v>
      </c>
      <c r="R3114" s="1" t="s">
        <v>112</v>
      </c>
      <c r="S3114" s="1" t="n">
        <v>4220199</v>
      </c>
      <c r="T3114" s="1" t="s">
        <v>113</v>
      </c>
      <c r="U3114" s="1" t="n">
        <v>2720.81</v>
      </c>
      <c r="W3114" s="1" t="n">
        <v>2720.81</v>
      </c>
      <c r="X3114" s="1" t="s">
        <v>2781</v>
      </c>
      <c r="Z3114" s="1" t="str">
        <f aca="false">IF($T3114="","",IFERROR(INDEX('Resumo Grupos'!$AC$3:$AC$200,MATCH($T3114,'Resumo Grupos'!$AB$3:$AB$200,0)),"n/d"))</f>
        <v>Pagamentos outros não operacionais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true" outlineLevel="0" collapsed="false">
      <c r="A3115" s="1" t="n">
        <v>1</v>
      </c>
      <c r="B3115" s="17" t="n">
        <v>46247</v>
      </c>
      <c r="C3115" s="17" t="n">
        <v>46257</v>
      </c>
      <c r="D3115" s="1" t="n">
        <v>1723</v>
      </c>
      <c r="E3115" s="1" t="s">
        <v>302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1543879</v>
      </c>
      <c r="L3115" s="1" t="n">
        <v>174798</v>
      </c>
      <c r="M3115" s="1" t="s">
        <v>36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5788.75</v>
      </c>
      <c r="W3115" s="1" t="n">
        <v>5788.75</v>
      </c>
      <c r="X3115" s="1" t="s">
        <v>2782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/>
      <c r="AC3115" s="1"/>
    </row>
    <row r="3116" customFormat="false" ht="12.75" hidden="false" customHeight="true" outlineLevel="0" collapsed="false">
      <c r="A3116" s="1" t="n">
        <v>1</v>
      </c>
      <c r="B3116" s="17" t="n">
        <v>46258</v>
      </c>
      <c r="C3116" s="17" t="n">
        <v>46258</v>
      </c>
      <c r="D3116" s="1" t="n">
        <v>0</v>
      </c>
      <c r="E3116" s="1" t="s">
        <v>33</v>
      </c>
      <c r="F3116" s="1" t="n">
        <v>17</v>
      </c>
      <c r="G3116" s="1" t="s">
        <v>34</v>
      </c>
      <c r="H3116" s="1" t="n">
        <v>1110101</v>
      </c>
      <c r="I3116" s="1" t="s">
        <v>35</v>
      </c>
      <c r="J3116" s="1" t="n">
        <v>1605519</v>
      </c>
      <c r="L3116" s="1" t="n">
        <v>1605519</v>
      </c>
      <c r="M3116" s="1" t="s">
        <v>36</v>
      </c>
      <c r="N3116" s="1" t="s">
        <v>37</v>
      </c>
      <c r="P3116" s="1" t="n">
        <v>104</v>
      </c>
      <c r="Q3116" s="1" t="s">
        <v>38</v>
      </c>
      <c r="R3116" s="1" t="s">
        <v>149</v>
      </c>
      <c r="S3116" s="1" t="n">
        <v>1120601</v>
      </c>
      <c r="T3116" s="1" t="s">
        <v>150</v>
      </c>
      <c r="U3116" s="1" t="n">
        <v>300</v>
      </c>
      <c r="W3116" s="1" t="n">
        <v>300</v>
      </c>
      <c r="X3116" s="1" t="s">
        <v>2783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ACAI DE ANORI</v>
      </c>
      <c r="AC3116" s="1" t="n">
        <v>5557</v>
      </c>
    </row>
    <row r="3117" customFormat="false" ht="12.75" hidden="false" customHeight="true" outlineLevel="0" collapsed="false">
      <c r="A3117" s="1" t="n">
        <v>1</v>
      </c>
      <c r="B3117" s="17" t="n">
        <v>46258</v>
      </c>
      <c r="C3117" s="17" t="n">
        <v>46258</v>
      </c>
      <c r="D3117" s="1" t="n">
        <v>0</v>
      </c>
      <c r="E3117" s="1" t="s">
        <v>33</v>
      </c>
      <c r="F3117" s="1" t="n">
        <v>17</v>
      </c>
      <c r="G3117" s="1" t="s">
        <v>34</v>
      </c>
      <c r="H3117" s="1" t="n">
        <v>1110101</v>
      </c>
      <c r="I3117" s="1" t="s">
        <v>35</v>
      </c>
      <c r="J3117" s="1" t="n">
        <v>1605565</v>
      </c>
      <c r="L3117" s="1" t="n">
        <v>1605565</v>
      </c>
      <c r="M3117" s="1" t="s">
        <v>36</v>
      </c>
      <c r="N3117" s="1" t="s">
        <v>37</v>
      </c>
      <c r="P3117" s="1" t="n">
        <v>104</v>
      </c>
      <c r="Q3117" s="1" t="s">
        <v>38</v>
      </c>
      <c r="R3117" s="1" t="s">
        <v>62</v>
      </c>
      <c r="S3117" s="1" t="n">
        <v>1130101</v>
      </c>
      <c r="T3117" s="1" t="s">
        <v>63</v>
      </c>
      <c r="U3117" s="1" t="n">
        <v>278</v>
      </c>
      <c r="W3117" s="1" t="n">
        <v>278</v>
      </c>
      <c r="X3117" s="1" t="s">
        <v>2784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true" outlineLevel="0" collapsed="false">
      <c r="A3118" s="1" t="n">
        <v>1</v>
      </c>
      <c r="B3118" s="17" t="n">
        <v>46230</v>
      </c>
      <c r="C3118" s="17" t="n">
        <v>46258</v>
      </c>
      <c r="D3118" s="1" t="n">
        <v>1634</v>
      </c>
      <c r="E3118" s="1" t="s">
        <v>2623</v>
      </c>
      <c r="F3118" s="1" t="n">
        <v>24</v>
      </c>
      <c r="G3118" s="1" t="s">
        <v>57</v>
      </c>
      <c r="H3118" s="1" t="n">
        <v>2110405</v>
      </c>
      <c r="I3118" s="1" t="s">
        <v>106</v>
      </c>
      <c r="J3118" s="1" t="n">
        <v>1460028</v>
      </c>
      <c r="L3118" s="1" t="n">
        <v>329028</v>
      </c>
      <c r="M3118" s="1" t="s">
        <v>59</v>
      </c>
      <c r="N3118" s="1" t="s">
        <v>66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810.36</v>
      </c>
      <c r="W3118" s="1" t="n">
        <v>810.36</v>
      </c>
      <c r="X3118" s="1" t="s">
        <v>2785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AGUA SANI BRINORT 1L</v>
      </c>
      <c r="AC3118" s="1" t="n">
        <v>329028</v>
      </c>
    </row>
    <row r="3119" customFormat="false" ht="12.75" hidden="false" customHeight="true" outlineLevel="0" collapsed="false">
      <c r="A3119" s="1" t="n">
        <v>1</v>
      </c>
      <c r="B3119" s="17" t="n">
        <v>46248</v>
      </c>
      <c r="C3119" s="17" t="n">
        <v>46258</v>
      </c>
      <c r="D3119" s="1" t="n">
        <v>1637</v>
      </c>
      <c r="E3119" s="1" t="s">
        <v>68</v>
      </c>
      <c r="F3119" s="1" t="n">
        <v>24</v>
      </c>
      <c r="G3119" s="1" t="s">
        <v>57</v>
      </c>
      <c r="H3119" s="1" t="n">
        <v>2110405</v>
      </c>
      <c r="I3119" s="1" t="s">
        <v>106</v>
      </c>
      <c r="J3119" s="1" t="n">
        <v>1545480</v>
      </c>
      <c r="L3119" s="1" t="n">
        <v>1917921</v>
      </c>
      <c r="M3119" s="1" t="s">
        <v>36</v>
      </c>
      <c r="N3119" s="1" t="s">
        <v>66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948.22</v>
      </c>
      <c r="W3119" s="1" t="n">
        <v>948.22</v>
      </c>
      <c r="X3119" s="1" t="s">
        <v>2786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MOLHO GOTA PIMENTA 150ML</v>
      </c>
      <c r="AC3119" s="1" t="n">
        <v>1917921</v>
      </c>
    </row>
    <row r="3120" customFormat="false" ht="12.75" hidden="false" customHeight="true" outlineLevel="0" collapsed="false">
      <c r="A3120" s="1" t="n">
        <v>1</v>
      </c>
      <c r="B3120" s="17" t="n">
        <v>46198</v>
      </c>
      <c r="C3120" s="17" t="n">
        <v>46258</v>
      </c>
      <c r="D3120" s="1" t="n">
        <v>536</v>
      </c>
      <c r="E3120" s="1" t="s">
        <v>953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847424</v>
      </c>
      <c r="L3120" s="1" t="n">
        <v>363545</v>
      </c>
      <c r="M3120" s="1" t="s">
        <v>457</v>
      </c>
      <c r="N3120" s="1" t="s">
        <v>66</v>
      </c>
      <c r="P3120" s="1" t="n">
        <v>102</v>
      </c>
      <c r="Q3120" s="1" t="s">
        <v>125</v>
      </c>
      <c r="R3120" s="1" t="s">
        <v>39</v>
      </c>
      <c r="S3120" s="1" t="n">
        <v>4210227</v>
      </c>
      <c r="T3120" s="1" t="s">
        <v>40</v>
      </c>
      <c r="U3120" s="1" t="n">
        <v>1001.34</v>
      </c>
      <c r="W3120" s="1" t="n">
        <v>1001.34</v>
      </c>
      <c r="X3120" s="1" t="s">
        <v>954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  <c r="AB3120" s="1"/>
      <c r="AC3120" s="1"/>
    </row>
    <row r="3121" customFormat="false" ht="12.75" hidden="false" customHeight="true" outlineLevel="0" collapsed="false">
      <c r="A3121" s="1" t="n">
        <v>1</v>
      </c>
      <c r="B3121" s="17" t="n">
        <v>46203</v>
      </c>
      <c r="C3121" s="17" t="n">
        <v>46258</v>
      </c>
      <c r="D3121" s="1" t="n">
        <v>10011</v>
      </c>
      <c r="E3121" s="1" t="s">
        <v>221</v>
      </c>
      <c r="F3121" s="1" t="n">
        <v>24</v>
      </c>
      <c r="G3121" s="1" t="s">
        <v>57</v>
      </c>
      <c r="H3121" s="1" t="n">
        <v>2110101</v>
      </c>
      <c r="I3121" s="1" t="s">
        <v>58</v>
      </c>
      <c r="J3121" s="1" t="n">
        <v>1330475</v>
      </c>
      <c r="L3121" s="1" t="n">
        <v>34300</v>
      </c>
      <c r="M3121" s="1" t="s">
        <v>460</v>
      </c>
      <c r="N3121" s="1" t="s">
        <v>60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3377.6</v>
      </c>
      <c r="W3121" s="1" t="n">
        <v>3377.6</v>
      </c>
      <c r="X3121" s="1" t="s">
        <v>2787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RACAO GRAN P. FILH.</v>
      </c>
      <c r="AC3121" s="1" t="n">
        <v>34300</v>
      </c>
    </row>
    <row r="3122" customFormat="false" ht="12.75" hidden="false" customHeight="true" outlineLevel="0" collapsed="false">
      <c r="A3122" s="1" t="n">
        <v>1</v>
      </c>
      <c r="B3122" s="17" t="n">
        <v>46204</v>
      </c>
      <c r="C3122" s="17" t="n">
        <v>46258</v>
      </c>
      <c r="D3122" s="1" t="n">
        <v>607</v>
      </c>
      <c r="E3122" s="1" t="s">
        <v>214</v>
      </c>
      <c r="F3122" s="1" t="n">
        <v>24</v>
      </c>
      <c r="G3122" s="1" t="s">
        <v>57</v>
      </c>
      <c r="H3122" s="1" t="n">
        <v>2110101</v>
      </c>
      <c r="I3122" s="1" t="s">
        <v>58</v>
      </c>
      <c r="J3122" s="1" t="n">
        <v>1335231</v>
      </c>
      <c r="L3122" s="1" t="n">
        <v>11002</v>
      </c>
      <c r="M3122" s="1" t="s">
        <v>460</v>
      </c>
      <c r="N3122" s="1" t="s">
        <v>60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1849.57</v>
      </c>
      <c r="W3122" s="1" t="n">
        <v>1849.57</v>
      </c>
      <c r="X3122" s="1" t="s">
        <v>2788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FINO TRATO BIFINHO CARNE 65G</v>
      </c>
      <c r="AC3122" s="1" t="n">
        <v>11002</v>
      </c>
    </row>
    <row r="3123" customFormat="false" ht="12.75" hidden="false" customHeight="true" outlineLevel="0" collapsed="false">
      <c r="A3123" s="1" t="n">
        <v>1</v>
      </c>
      <c r="B3123" s="17" t="n">
        <v>46228</v>
      </c>
      <c r="C3123" s="17" t="n">
        <v>46258</v>
      </c>
      <c r="D3123" s="1" t="n">
        <v>1409</v>
      </c>
      <c r="E3123" s="1" t="s">
        <v>2789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1450142</v>
      </c>
      <c r="L3123" s="1" t="n">
        <v>105914</v>
      </c>
      <c r="M3123" s="1" t="s">
        <v>36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305.97</v>
      </c>
      <c r="W3123" s="1" t="n">
        <v>305.97</v>
      </c>
      <c r="X3123" s="1" t="s">
        <v>2790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BATERIA MOTO MMGE</v>
      </c>
      <c r="AC3123" s="1" t="n">
        <v>105914</v>
      </c>
    </row>
    <row r="3124" customFormat="false" ht="12.75" hidden="false" customHeight="true" outlineLevel="0" collapsed="false">
      <c r="A3124" s="1" t="n">
        <v>1</v>
      </c>
      <c r="B3124" s="17" t="n">
        <v>46232</v>
      </c>
      <c r="C3124" s="17" t="n">
        <v>46258</v>
      </c>
      <c r="D3124" s="1" t="n">
        <v>1637</v>
      </c>
      <c r="E3124" s="1" t="s">
        <v>68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1468984</v>
      </c>
      <c r="L3124" s="1" t="n">
        <v>1911152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330.75</v>
      </c>
      <c r="W3124" s="1" t="n">
        <v>330.75</v>
      </c>
      <c r="X3124" s="1" t="s">
        <v>2791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BOLACHA CRISTAL 414G</v>
      </c>
      <c r="AC3124" s="1" t="n">
        <v>1911152</v>
      </c>
    </row>
    <row r="3125" customFormat="false" ht="12.75" hidden="false" customHeight="true" outlineLevel="0" collapsed="false">
      <c r="A3125" s="1" t="n">
        <v>1</v>
      </c>
      <c r="B3125" s="17" t="n">
        <v>46234</v>
      </c>
      <c r="C3125" s="17" t="n">
        <v>46258</v>
      </c>
      <c r="D3125" s="1" t="n">
        <v>1699</v>
      </c>
      <c r="E3125" s="1" t="s">
        <v>428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1478171</v>
      </c>
      <c r="L3125" s="1" t="n">
        <v>309642</v>
      </c>
      <c r="M3125" s="1" t="s">
        <v>59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1633.1</v>
      </c>
      <c r="W3125" s="1" t="n">
        <v>1633.1</v>
      </c>
      <c r="X3125" s="1" t="s">
        <v>2792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MOLHO GOTA INGLES 150ML</v>
      </c>
      <c r="AC3125" s="1" t="n">
        <v>309642</v>
      </c>
    </row>
    <row r="3126" customFormat="false" ht="12.75" hidden="false" customHeight="true" outlineLevel="0" collapsed="false">
      <c r="A3126" s="1" t="n">
        <v>1</v>
      </c>
      <c r="B3126" s="17" t="n">
        <v>46237</v>
      </c>
      <c r="C3126" s="17" t="n">
        <v>46258</v>
      </c>
      <c r="D3126" s="1" t="n">
        <v>1699</v>
      </c>
      <c r="E3126" s="1" t="s">
        <v>428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1495640</v>
      </c>
      <c r="L3126" s="1" t="n">
        <v>309757</v>
      </c>
      <c r="M3126" s="1" t="s">
        <v>59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403.5</v>
      </c>
      <c r="W3126" s="1" t="n">
        <v>403.5</v>
      </c>
      <c r="X3126" s="1" t="s">
        <v>2793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SUCO JANDAI CAJU500M</v>
      </c>
      <c r="AC3126" s="1" t="n">
        <v>309757</v>
      </c>
    </row>
    <row r="3127" customFormat="false" ht="12.75" hidden="false" customHeight="true" outlineLevel="0" collapsed="false">
      <c r="A3127" s="1" t="n">
        <v>1</v>
      </c>
      <c r="B3127" s="17" t="n">
        <v>46238</v>
      </c>
      <c r="C3127" s="17" t="n">
        <v>46258</v>
      </c>
      <c r="D3127" s="1" t="n">
        <v>1668</v>
      </c>
      <c r="E3127" s="1" t="s">
        <v>81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1500935</v>
      </c>
      <c r="L3127" s="1" t="n">
        <v>745268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998.67</v>
      </c>
      <c r="W3127" s="1" t="n">
        <v>998.67</v>
      </c>
      <c r="X3127" s="1" t="s">
        <v>2794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GUARDANAPO PAPEL SCA</v>
      </c>
      <c r="AC3127" s="1" t="n">
        <v>745268</v>
      </c>
    </row>
    <row r="3128" customFormat="false" ht="12.75" hidden="false" customHeight="true" outlineLevel="0" collapsed="false">
      <c r="A3128" s="1" t="n">
        <v>1</v>
      </c>
      <c r="B3128" s="17" t="n">
        <v>46239</v>
      </c>
      <c r="C3128" s="17" t="n">
        <v>46258</v>
      </c>
      <c r="D3128" s="1" t="n">
        <v>1668</v>
      </c>
      <c r="E3128" s="1" t="s">
        <v>81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1503711</v>
      </c>
      <c r="L3128" s="1" t="n">
        <v>745264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1047.59</v>
      </c>
      <c r="W3128" s="1" t="n">
        <v>1047.59</v>
      </c>
      <c r="X3128" s="1" t="s">
        <v>2795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MARMITEX ISOP COPOBRAS C/10UND</v>
      </c>
      <c r="AC3128" s="1" t="n">
        <v>745264</v>
      </c>
    </row>
    <row r="3129" customFormat="false" ht="12.75" hidden="false" customHeight="true" outlineLevel="0" collapsed="false">
      <c r="A3129" s="1" t="n">
        <v>1</v>
      </c>
      <c r="B3129" s="17" t="n">
        <v>46240</v>
      </c>
      <c r="C3129" s="17" t="n">
        <v>46258</v>
      </c>
      <c r="D3129" s="1" t="n">
        <v>1671</v>
      </c>
      <c r="E3129" s="1" t="s">
        <v>385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1508432</v>
      </c>
      <c r="L3129" s="1" t="n">
        <v>582245</v>
      </c>
      <c r="M3129" s="1" t="s">
        <v>36</v>
      </c>
      <c r="N3129" s="1" t="s">
        <v>66</v>
      </c>
      <c r="P3129" s="1" t="n">
        <v>103</v>
      </c>
      <c r="Q3129" s="1" t="s">
        <v>61</v>
      </c>
      <c r="R3129" s="1" t="s">
        <v>62</v>
      </c>
      <c r="S3129" s="1" t="n">
        <v>1130101</v>
      </c>
      <c r="T3129" s="1" t="s">
        <v>63</v>
      </c>
      <c r="U3129" s="1" t="n">
        <v>1020.15</v>
      </c>
      <c r="W3129" s="1" t="n">
        <v>1020.15</v>
      </c>
      <c r="X3129" s="1" t="s">
        <v>2796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DS LEITE D ROSA 100M</v>
      </c>
      <c r="AC3129" s="1" t="n">
        <v>585245</v>
      </c>
    </row>
    <row r="3130" customFormat="false" ht="12.75" hidden="false" customHeight="true" outlineLevel="0" collapsed="false">
      <c r="A3130" s="1" t="n">
        <v>1</v>
      </c>
      <c r="B3130" s="17" t="n">
        <v>46240</v>
      </c>
      <c r="C3130" s="17" t="n">
        <v>46258</v>
      </c>
      <c r="D3130" s="1" t="n">
        <v>1637</v>
      </c>
      <c r="E3130" s="1" t="s">
        <v>68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1509648</v>
      </c>
      <c r="L3130" s="1" t="n">
        <v>1915887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2048.4</v>
      </c>
      <c r="W3130" s="1" t="n">
        <v>2048.4</v>
      </c>
      <c r="X3130" s="1" t="s">
        <v>2797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1915887</v>
      </c>
    </row>
    <row r="3131" customFormat="false" ht="12.75" hidden="false" customHeight="true" outlineLevel="0" collapsed="false">
      <c r="A3131" s="1" t="n">
        <v>1</v>
      </c>
      <c r="B3131" s="17" t="n">
        <v>46240</v>
      </c>
      <c r="C3131" s="17" t="n">
        <v>46258</v>
      </c>
      <c r="D3131" s="1" t="n">
        <v>1637</v>
      </c>
      <c r="E3131" s="1" t="s">
        <v>68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1509717</v>
      </c>
      <c r="L3131" s="1" t="n">
        <v>1915884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1795</v>
      </c>
      <c r="W3131" s="1" t="n">
        <v>1795</v>
      </c>
      <c r="X3131" s="1" t="s">
        <v>2798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CERVEJA ITAIPAVA 269ML</v>
      </c>
      <c r="AC3131" s="1" t="n">
        <v>1915884</v>
      </c>
    </row>
    <row r="3132" customFormat="false" ht="12.75" hidden="false" customHeight="true" outlineLevel="0" collapsed="false">
      <c r="A3132" s="1" t="n">
        <v>1</v>
      </c>
      <c r="B3132" s="17" t="n">
        <v>46246</v>
      </c>
      <c r="C3132" s="17" t="n">
        <v>46258</v>
      </c>
      <c r="D3132" s="1" t="n">
        <v>1357</v>
      </c>
      <c r="E3132" s="1" t="s">
        <v>694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1537717</v>
      </c>
      <c r="L3132" s="1" t="n">
        <v>282949</v>
      </c>
      <c r="M3132" s="1" t="s">
        <v>59</v>
      </c>
      <c r="N3132" s="1" t="s">
        <v>66</v>
      </c>
      <c r="P3132" s="1" t="n">
        <v>103</v>
      </c>
      <c r="Q3132" s="1" t="s">
        <v>61</v>
      </c>
      <c r="R3132" s="1" t="s">
        <v>2081</v>
      </c>
      <c r="S3132" s="1" t="n">
        <v>4110102</v>
      </c>
      <c r="T3132" s="1" t="s">
        <v>2641</v>
      </c>
      <c r="U3132" s="1" t="n">
        <v>465.35</v>
      </c>
      <c r="W3132" s="1" t="n">
        <v>465.35</v>
      </c>
      <c r="X3132" s="1" t="s">
        <v>2799</v>
      </c>
      <c r="Z3132" s="1" t="str">
        <f aca="false">IF($T3132="","",IFERROR(INDEX('Resumo Grupos'!$AC$3:$AC$200,MATCH($T3132,'Resumo Grupos'!$AB$3:$AB$200,0)),"n/d"))</f>
        <v>Despesa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MARGARINA MEDALHA DE OURO 80% 15KG</v>
      </c>
      <c r="AC3132" s="1" t="n">
        <v>282949</v>
      </c>
    </row>
    <row r="3133" customFormat="false" ht="12.75" hidden="false" customHeight="true" outlineLevel="0" collapsed="false">
      <c r="A3133" s="1" t="n">
        <v>1</v>
      </c>
      <c r="B3133" s="17" t="n">
        <v>46246</v>
      </c>
      <c r="C3133" s="17" t="n">
        <v>46258</v>
      </c>
      <c r="D3133" s="1" t="n">
        <v>1636</v>
      </c>
      <c r="E3133" s="1" t="s">
        <v>91</v>
      </c>
      <c r="F3133" s="1" t="n">
        <v>24</v>
      </c>
      <c r="G3133" s="1" t="s">
        <v>57</v>
      </c>
      <c r="H3133" s="1" t="n">
        <v>2110405</v>
      </c>
      <c r="I3133" s="1" t="s">
        <v>106</v>
      </c>
      <c r="J3133" s="1" t="n">
        <v>1536369</v>
      </c>
      <c r="L3133" s="1" t="n">
        <v>3234290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726.08</v>
      </c>
      <c r="W3133" s="1" t="n">
        <v>726.08</v>
      </c>
      <c r="X3133" s="1" t="s">
        <v>2800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MILHO PIPOCA NATURAL C/SAL 100G</v>
      </c>
      <c r="AC3133" s="1" t="n">
        <v>3234290</v>
      </c>
    </row>
    <row r="3134" customFormat="false" ht="12.75" hidden="false" customHeight="true" outlineLevel="0" collapsed="false">
      <c r="A3134" s="1" t="n">
        <v>1</v>
      </c>
      <c r="B3134" s="17" t="n">
        <v>46246</v>
      </c>
      <c r="C3134" s="17" t="n">
        <v>46258</v>
      </c>
      <c r="D3134" s="1" t="n">
        <v>10103</v>
      </c>
      <c r="E3134" s="1" t="s">
        <v>2801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1537587</v>
      </c>
      <c r="L3134" s="1" t="n">
        <v>381</v>
      </c>
      <c r="M3134" s="1" t="s">
        <v>36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300</v>
      </c>
      <c r="W3134" s="1" t="n">
        <v>300</v>
      </c>
      <c r="X3134" s="1" t="s">
        <v>2802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DAN GELO CUBO 5 KG</v>
      </c>
      <c r="AC3134" s="1" t="n">
        <v>381</v>
      </c>
    </row>
    <row r="3135" customFormat="false" ht="12.75" hidden="false" customHeight="true" outlineLevel="0" collapsed="false">
      <c r="A3135" s="1" t="n">
        <v>1</v>
      </c>
      <c r="B3135" s="17" t="n">
        <v>46248</v>
      </c>
      <c r="C3135" s="17" t="n">
        <v>46258</v>
      </c>
      <c r="D3135" s="1" t="n">
        <v>1723</v>
      </c>
      <c r="E3135" s="1" t="s">
        <v>302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1546986</v>
      </c>
      <c r="L3135" s="1" t="n">
        <v>174869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6734.75</v>
      </c>
      <c r="W3135" s="1" t="n">
        <v>6734.75</v>
      </c>
      <c r="X3135" s="1" t="s">
        <v>2803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true" outlineLevel="0" collapsed="false">
      <c r="A3136" s="1" t="n">
        <v>1</v>
      </c>
      <c r="B3136" s="17" t="n">
        <v>46251</v>
      </c>
      <c r="C3136" s="17" t="n">
        <v>46258</v>
      </c>
      <c r="D3136" s="1" t="n">
        <v>10018</v>
      </c>
      <c r="E3136" s="1" t="s">
        <v>368</v>
      </c>
      <c r="F3136" s="1" t="n">
        <v>34</v>
      </c>
      <c r="G3136" s="1" t="s">
        <v>94</v>
      </c>
      <c r="H3136" s="1" t="n">
        <v>2110405</v>
      </c>
      <c r="I3136" s="1" t="s">
        <v>106</v>
      </c>
      <c r="J3136" s="1" t="n">
        <v>1561191</v>
      </c>
      <c r="L3136" s="1" t="n">
        <v>364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2178.8</v>
      </c>
      <c r="W3136" s="1" t="n">
        <v>2178.8</v>
      </c>
      <c r="X3136" s="1" t="s">
        <v>2804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OVOS BRANCO UNID</v>
      </c>
      <c r="AC3136" s="1" t="n">
        <v>364</v>
      </c>
    </row>
    <row r="3137" customFormat="false" ht="12.75" hidden="false" customHeight="true" outlineLevel="0" collapsed="false">
      <c r="A3137" s="1" t="n">
        <v>1</v>
      </c>
      <c r="B3137" s="17" t="n">
        <v>46252</v>
      </c>
      <c r="C3137" s="17" t="n">
        <v>46258</v>
      </c>
      <c r="D3137" s="1" t="n">
        <v>1614</v>
      </c>
      <c r="E3137" s="1" t="s">
        <v>89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1565827</v>
      </c>
      <c r="L3137" s="1" t="n">
        <v>11564</v>
      </c>
      <c r="M3137" s="1" t="s">
        <v>59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495.55</v>
      </c>
      <c r="W3137" s="1" t="n">
        <v>495.55</v>
      </c>
      <c r="X3137" s="1" t="s">
        <v>2805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SORVETE KARU BRIGADE</v>
      </c>
      <c r="AC3137" s="1" t="n">
        <v>11564</v>
      </c>
    </row>
    <row r="3138" customFormat="false" ht="12.75" hidden="false" customHeight="true" outlineLevel="0" collapsed="false">
      <c r="A3138" s="1" t="n">
        <v>1</v>
      </c>
      <c r="B3138" s="17" t="n">
        <v>46252</v>
      </c>
      <c r="C3138" s="17" t="n">
        <v>46258</v>
      </c>
      <c r="D3138" s="1" t="n">
        <v>1625</v>
      </c>
      <c r="E3138" s="1" t="s">
        <v>243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1567258</v>
      </c>
      <c r="L3138" s="1" t="n">
        <v>15071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3207</v>
      </c>
      <c r="W3138" s="1" t="n">
        <v>3207</v>
      </c>
      <c r="X3138" s="1" t="s">
        <v>2806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/>
      <c r="AC3138" s="1"/>
    </row>
    <row r="3139" customFormat="false" ht="12.75" hidden="false" customHeight="true" outlineLevel="0" collapsed="false">
      <c r="A3139" s="1" t="n">
        <v>1</v>
      </c>
      <c r="B3139" s="17" t="n">
        <v>46252</v>
      </c>
      <c r="C3139" s="17" t="n">
        <v>46258</v>
      </c>
      <c r="D3139" s="1" t="n">
        <v>1666</v>
      </c>
      <c r="E3139" s="1" t="s">
        <v>56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1567634</v>
      </c>
      <c r="L3139" s="1" t="n">
        <v>570378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6804.6</v>
      </c>
      <c r="W3139" s="1" t="n">
        <v>6804.6</v>
      </c>
      <c r="X3139" s="1" t="s">
        <v>2807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SAB LIQ PROTEX CREAM</v>
      </c>
      <c r="AC3139" s="1" t="n">
        <v>586417</v>
      </c>
    </row>
    <row r="3140" customFormat="false" ht="12.75" hidden="false" customHeight="true" outlineLevel="0" collapsed="false">
      <c r="A3140" s="1" t="n">
        <v>1</v>
      </c>
      <c r="B3140" s="17" t="n">
        <v>46254</v>
      </c>
      <c r="C3140" s="17" t="n">
        <v>46258</v>
      </c>
      <c r="D3140" s="1" t="n">
        <v>1899</v>
      </c>
      <c r="E3140" s="1" t="s">
        <v>97</v>
      </c>
      <c r="F3140" s="1" t="n">
        <v>24</v>
      </c>
      <c r="G3140" s="1" t="s">
        <v>57</v>
      </c>
      <c r="H3140" s="1" t="n">
        <v>2110405</v>
      </c>
      <c r="I3140" s="1" t="s">
        <v>106</v>
      </c>
      <c r="J3140" s="1" t="n">
        <v>1575722</v>
      </c>
      <c r="L3140" s="1" t="n">
        <v>768</v>
      </c>
      <c r="M3140" s="1" t="s">
        <v>36</v>
      </c>
      <c r="N3140" s="1" t="s">
        <v>66</v>
      </c>
      <c r="P3140" s="1" t="n">
        <v>103</v>
      </c>
      <c r="Q3140" s="1" t="s">
        <v>61</v>
      </c>
      <c r="R3140" s="1" t="s">
        <v>62</v>
      </c>
      <c r="S3140" s="1" t="n">
        <v>1130101</v>
      </c>
      <c r="T3140" s="1" t="s">
        <v>63</v>
      </c>
      <c r="U3140" s="1" t="n">
        <v>307.2</v>
      </c>
      <c r="W3140" s="1" t="n">
        <v>307.2</v>
      </c>
      <c r="X3140" s="1" t="s">
        <v>2808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PAO FORMA REAL MADRI</v>
      </c>
      <c r="AC3140" s="1" t="n">
        <v>768</v>
      </c>
    </row>
    <row r="3141" customFormat="false" ht="12.75" hidden="false" customHeight="true" outlineLevel="0" collapsed="false">
      <c r="A3141" s="1" t="n">
        <v>1</v>
      </c>
      <c r="B3141" s="17" t="n">
        <v>46254</v>
      </c>
      <c r="C3141" s="17" t="n">
        <v>46258</v>
      </c>
      <c r="D3141" s="1" t="n">
        <v>1631</v>
      </c>
      <c r="E3141" s="1" t="s">
        <v>101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1575749</v>
      </c>
      <c r="L3141" s="1" t="n">
        <v>15263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688.65</v>
      </c>
      <c r="W3141" s="1" t="n">
        <v>688.65</v>
      </c>
      <c r="X3141" s="1" t="s">
        <v>2809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IOGURTE AMAZONGURT D</v>
      </c>
      <c r="AC3141" s="1" t="n">
        <v>15263</v>
      </c>
    </row>
    <row r="3142" customFormat="false" ht="12.75" hidden="false" customHeight="true" outlineLevel="0" collapsed="false">
      <c r="A3142" s="1" t="n">
        <v>1</v>
      </c>
      <c r="B3142" s="17" t="n">
        <v>46254</v>
      </c>
      <c r="C3142" s="17" t="n">
        <v>46258</v>
      </c>
      <c r="D3142" s="1" t="n">
        <v>1650</v>
      </c>
      <c r="E3142" s="1" t="s">
        <v>99</v>
      </c>
      <c r="F3142" s="1" t="n">
        <v>24</v>
      </c>
      <c r="G3142" s="1" t="s">
        <v>57</v>
      </c>
      <c r="H3142" s="1" t="n">
        <v>2110405</v>
      </c>
      <c r="I3142" s="1" t="s">
        <v>106</v>
      </c>
      <c r="J3142" s="1" t="n">
        <v>1575764</v>
      </c>
      <c r="L3142" s="1" t="n">
        <v>228913</v>
      </c>
      <c r="M3142" s="1" t="s">
        <v>36</v>
      </c>
      <c r="N3142" s="1" t="s">
        <v>66</v>
      </c>
      <c r="P3142" s="1" t="n">
        <v>103</v>
      </c>
      <c r="Q3142" s="1" t="s">
        <v>61</v>
      </c>
      <c r="R3142" s="1" t="s">
        <v>62</v>
      </c>
      <c r="S3142" s="1" t="n">
        <v>1130101</v>
      </c>
      <c r="T3142" s="1" t="s">
        <v>63</v>
      </c>
      <c r="U3142" s="1" t="n">
        <v>614.84</v>
      </c>
      <c r="W3142" s="1" t="n">
        <v>614.84</v>
      </c>
      <c r="X3142" s="1" t="s">
        <v>2810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IOG.B.COMODORO SAC</v>
      </c>
      <c r="AC3142" s="1" t="n">
        <v>228913</v>
      </c>
    </row>
    <row r="3143" customFormat="false" ht="12.75" hidden="false" customHeight="true" outlineLevel="0" collapsed="false">
      <c r="A3143" s="1" t="n">
        <v>1</v>
      </c>
      <c r="B3143" s="17" t="n">
        <v>46255</v>
      </c>
      <c r="C3143" s="17" t="n">
        <v>46258</v>
      </c>
      <c r="D3143" s="1" t="n">
        <v>33</v>
      </c>
      <c r="E3143" s="1" t="s">
        <v>93</v>
      </c>
      <c r="F3143" s="1" t="n">
        <v>34</v>
      </c>
      <c r="G3143" s="1" t="s">
        <v>94</v>
      </c>
      <c r="H3143" s="1" t="n">
        <v>2110101</v>
      </c>
      <c r="I3143" s="1" t="s">
        <v>58</v>
      </c>
      <c r="J3143" s="1" t="n">
        <v>1582464</v>
      </c>
      <c r="L3143" s="1" t="n">
        <v>5543</v>
      </c>
      <c r="M3143" s="1" t="s">
        <v>36</v>
      </c>
      <c r="N3143" s="1" t="s">
        <v>60</v>
      </c>
      <c r="P3143" s="1" t="n">
        <v>104</v>
      </c>
      <c r="Q3143" s="1" t="s">
        <v>38</v>
      </c>
      <c r="R3143" s="1" t="s">
        <v>62</v>
      </c>
      <c r="S3143" s="1" t="n">
        <v>1130101</v>
      </c>
      <c r="T3143" s="1" t="s">
        <v>63</v>
      </c>
      <c r="U3143" s="1" t="n">
        <v>2695</v>
      </c>
      <c r="W3143" s="1" t="n">
        <v>2695</v>
      </c>
      <c r="X3143" s="1" t="s">
        <v>2811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true" outlineLevel="0" collapsed="false">
      <c r="A3144" s="1" t="n">
        <v>1</v>
      </c>
      <c r="B3144" s="17" t="n">
        <v>46256</v>
      </c>
      <c r="C3144" s="17" t="n">
        <v>46258</v>
      </c>
      <c r="D3144" s="1" t="n">
        <v>1899</v>
      </c>
      <c r="E3144" s="1" t="s">
        <v>97</v>
      </c>
      <c r="F3144" s="1" t="n">
        <v>24</v>
      </c>
      <c r="G3144" s="1" t="s">
        <v>57</v>
      </c>
      <c r="H3144" s="1" t="n">
        <v>2110405</v>
      </c>
      <c r="I3144" s="1" t="s">
        <v>106</v>
      </c>
      <c r="J3144" s="1" t="n">
        <v>1585619</v>
      </c>
      <c r="L3144" s="1" t="n">
        <v>770</v>
      </c>
      <c r="M3144" s="1" t="s">
        <v>36</v>
      </c>
      <c r="N3144" s="1" t="s">
        <v>66</v>
      </c>
      <c r="P3144" s="1" t="n">
        <v>103</v>
      </c>
      <c r="Q3144" s="1" t="s">
        <v>61</v>
      </c>
      <c r="R3144" s="1" t="s">
        <v>62</v>
      </c>
      <c r="S3144" s="1" t="n">
        <v>1130101</v>
      </c>
      <c r="T3144" s="1" t="s">
        <v>63</v>
      </c>
      <c r="U3144" s="1" t="n">
        <v>840</v>
      </c>
      <c r="W3144" s="1" t="n">
        <v>840</v>
      </c>
      <c r="X3144" s="1" t="s">
        <v>2812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PAO CASEIRO AMANT</v>
      </c>
      <c r="AC3144" s="1" t="n">
        <v>770</v>
      </c>
    </row>
    <row r="3145" customFormat="false" ht="12.75" hidden="false" customHeight="true" outlineLevel="0" collapsed="false">
      <c r="A3145" s="1" t="n">
        <v>1</v>
      </c>
      <c r="B3145" s="17" t="n">
        <v>46258</v>
      </c>
      <c r="C3145" s="17" t="n">
        <v>46258</v>
      </c>
      <c r="D3145" s="1" t="n">
        <v>1936</v>
      </c>
      <c r="E3145" s="1" t="s">
        <v>1217</v>
      </c>
      <c r="F3145" s="1" t="n">
        <v>24</v>
      </c>
      <c r="G3145" s="1" t="s">
        <v>57</v>
      </c>
      <c r="H3145" s="1" t="n">
        <v>2110101</v>
      </c>
      <c r="I3145" s="1" t="s">
        <v>58</v>
      </c>
      <c r="J3145" s="1" t="n">
        <v>1600416</v>
      </c>
      <c r="L3145" s="1" t="n">
        <v>653428</v>
      </c>
      <c r="M3145" s="1" t="s">
        <v>36</v>
      </c>
      <c r="N3145" s="1" t="s">
        <v>66</v>
      </c>
      <c r="P3145" s="1" t="n">
        <v>102</v>
      </c>
      <c r="Q3145" s="1" t="s">
        <v>125</v>
      </c>
      <c r="R3145" s="1" t="s">
        <v>62</v>
      </c>
      <c r="S3145" s="1" t="n">
        <v>1130101</v>
      </c>
      <c r="T3145" s="1" t="s">
        <v>63</v>
      </c>
      <c r="U3145" s="1" t="n">
        <v>80.7</v>
      </c>
      <c r="W3145" s="1" t="n">
        <v>80.7</v>
      </c>
      <c r="X3145" s="1" t="s">
        <v>2326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12.75" hidden="false" customHeight="true" outlineLevel="0" collapsed="false">
      <c r="A3146" s="1" t="n">
        <v>1</v>
      </c>
      <c r="B3146" s="17" t="n">
        <v>46258</v>
      </c>
      <c r="C3146" s="17" t="n">
        <v>46258</v>
      </c>
      <c r="D3146" s="1" t="n">
        <v>1741</v>
      </c>
      <c r="E3146" s="1" t="s">
        <v>825</v>
      </c>
      <c r="F3146" s="1" t="n">
        <v>34</v>
      </c>
      <c r="G3146" s="1" t="s">
        <v>94</v>
      </c>
      <c r="H3146" s="1" t="n">
        <v>2110405</v>
      </c>
      <c r="I3146" s="1" t="s">
        <v>106</v>
      </c>
      <c r="J3146" s="1" t="n">
        <v>1600449</v>
      </c>
      <c r="L3146" s="1" t="n">
        <v>653440</v>
      </c>
      <c r="M3146" s="1" t="s">
        <v>36</v>
      </c>
      <c r="N3146" s="1" t="s">
        <v>66</v>
      </c>
      <c r="P3146" s="1" t="n">
        <v>102</v>
      </c>
      <c r="Q3146" s="1" t="s">
        <v>125</v>
      </c>
      <c r="R3146" s="1" t="s">
        <v>39</v>
      </c>
      <c r="S3146" s="1" t="n">
        <v>4210227</v>
      </c>
      <c r="T3146" s="1" t="s">
        <v>40</v>
      </c>
      <c r="U3146" s="1" t="n">
        <v>604.68</v>
      </c>
      <c r="W3146" s="1" t="n">
        <v>604.68</v>
      </c>
      <c r="X3146" s="1" t="s">
        <v>2813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12.75" hidden="false" customHeight="true" outlineLevel="0" collapsed="false">
      <c r="A3147" s="1" t="n">
        <v>1</v>
      </c>
      <c r="B3147" s="17" t="n">
        <v>46258</v>
      </c>
      <c r="C3147" s="17" t="n">
        <v>46258</v>
      </c>
      <c r="D3147" s="1" t="n">
        <v>10096</v>
      </c>
      <c r="E3147" s="1" t="s">
        <v>1716</v>
      </c>
      <c r="F3147" s="1" t="n">
        <v>13</v>
      </c>
      <c r="G3147" s="1" t="s">
        <v>119</v>
      </c>
      <c r="H3147" s="1" t="n">
        <v>2110101</v>
      </c>
      <c r="I3147" s="1" t="s">
        <v>58</v>
      </c>
      <c r="J3147" s="1" t="n">
        <v>1605675</v>
      </c>
      <c r="L3147" s="1" t="n">
        <v>209</v>
      </c>
      <c r="M3147" s="1" t="s">
        <v>36</v>
      </c>
      <c r="N3147" s="1" t="s">
        <v>60</v>
      </c>
      <c r="P3147" s="1" t="n">
        <v>104</v>
      </c>
      <c r="Q3147" s="1" t="s">
        <v>38</v>
      </c>
      <c r="R3147" s="1" t="s">
        <v>62</v>
      </c>
      <c r="S3147" s="1" t="n">
        <v>1130101</v>
      </c>
      <c r="T3147" s="1" t="s">
        <v>63</v>
      </c>
      <c r="U3147" s="1" t="n">
        <v>280</v>
      </c>
      <c r="W3147" s="1" t="n">
        <v>0</v>
      </c>
      <c r="X3147" s="1" t="s">
        <v>2814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BOLO MIYAZAKI GRANDE</v>
      </c>
      <c r="AC3147" s="1" t="n">
        <v>209</v>
      </c>
    </row>
    <row r="3148" customFormat="false" ht="12.75" hidden="false" customHeight="true" outlineLevel="0" collapsed="false">
      <c r="A3148" s="1" t="n">
        <v>1</v>
      </c>
      <c r="B3148" s="17" t="n">
        <v>46258</v>
      </c>
      <c r="C3148" s="17" t="n">
        <v>46258</v>
      </c>
      <c r="D3148" s="1" t="n">
        <v>978</v>
      </c>
      <c r="E3148" s="1" t="s">
        <v>118</v>
      </c>
      <c r="F3148" s="1" t="n">
        <v>13</v>
      </c>
      <c r="G3148" s="1" t="s">
        <v>119</v>
      </c>
      <c r="H3148" s="1" t="n">
        <v>2110101</v>
      </c>
      <c r="I3148" s="1" t="s">
        <v>58</v>
      </c>
      <c r="J3148" s="1" t="n">
        <v>1605684</v>
      </c>
      <c r="L3148" s="1" t="n">
        <v>518</v>
      </c>
      <c r="M3148" s="1" t="s">
        <v>36</v>
      </c>
      <c r="N3148" s="1" t="s">
        <v>60</v>
      </c>
      <c r="P3148" s="1" t="n">
        <v>104</v>
      </c>
      <c r="Q3148" s="1" t="s">
        <v>38</v>
      </c>
      <c r="R3148" s="1" t="s">
        <v>62</v>
      </c>
      <c r="S3148" s="1" t="n">
        <v>1130101</v>
      </c>
      <c r="T3148" s="1" t="s">
        <v>63</v>
      </c>
      <c r="U3148" s="1" t="n">
        <v>405.5</v>
      </c>
      <c r="W3148" s="1" t="n">
        <v>0</v>
      </c>
      <c r="X3148" s="1" t="s">
        <v>2815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DAN GELO CUBO 5 KG</v>
      </c>
      <c r="AC3148" s="1" t="n">
        <v>518</v>
      </c>
    </row>
    <row r="3149" customFormat="false" ht="12.75" hidden="false" customHeight="true" outlineLevel="0" collapsed="false">
      <c r="A3149" s="1" t="n">
        <v>1</v>
      </c>
      <c r="B3149" s="17" t="n">
        <v>46094</v>
      </c>
      <c r="C3149" s="17" t="n">
        <v>46259</v>
      </c>
      <c r="D3149" s="1" t="n">
        <v>468</v>
      </c>
      <c r="E3149" s="1" t="s">
        <v>963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1024118</v>
      </c>
      <c r="L3149" s="1" t="n">
        <v>14289</v>
      </c>
      <c r="M3149" s="1" t="s">
        <v>272</v>
      </c>
      <c r="N3149" s="1" t="s">
        <v>66</v>
      </c>
      <c r="P3149" s="1" t="n">
        <v>101</v>
      </c>
      <c r="Q3149" s="1" t="s">
        <v>107</v>
      </c>
      <c r="R3149" s="1" t="s">
        <v>882</v>
      </c>
      <c r="S3149" s="1" t="n">
        <v>1240103</v>
      </c>
      <c r="T3149" s="1" t="s">
        <v>960</v>
      </c>
      <c r="U3149" s="1" t="n">
        <v>1197</v>
      </c>
      <c r="W3149" s="1" t="n">
        <v>0</v>
      </c>
      <c r="X3149" s="1" t="s">
        <v>966</v>
      </c>
      <c r="Z3149" s="1" t="str">
        <f aca="false">IF($T3149="","",IFERROR(INDEX('Resumo Grupos'!$AC$3:$AC$200,MATCH($T3149,'Resumo Grupos'!$AB$3:$AB$200,0)),"n/d"))</f>
        <v>Despesa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nao encontrado</v>
      </c>
      <c r="AC3149" s="1" t="n">
        <v>14289</v>
      </c>
    </row>
    <row r="3150" customFormat="false" ht="12.75" hidden="false" customHeight="true" outlineLevel="0" collapsed="false">
      <c r="A3150" s="1" t="n">
        <v>1</v>
      </c>
      <c r="B3150" s="17" t="n">
        <v>46038</v>
      </c>
      <c r="C3150" s="17" t="n">
        <v>46259</v>
      </c>
      <c r="D3150" s="1" t="n">
        <v>10039</v>
      </c>
      <c r="E3150" s="1" t="s">
        <v>956</v>
      </c>
      <c r="F3150" s="1" t="n">
        <v>36</v>
      </c>
      <c r="G3150" s="1" t="s">
        <v>517</v>
      </c>
      <c r="H3150" s="1" t="n">
        <v>2110102</v>
      </c>
      <c r="I3150" s="1" t="s">
        <v>83</v>
      </c>
      <c r="J3150" s="1" t="n">
        <v>532309</v>
      </c>
      <c r="L3150" s="1" t="n">
        <v>2543</v>
      </c>
      <c r="M3150" s="1" t="s">
        <v>215</v>
      </c>
      <c r="N3150" s="1" t="s">
        <v>60</v>
      </c>
      <c r="P3150" s="1" t="n">
        <v>101</v>
      </c>
      <c r="Q3150" s="1" t="s">
        <v>107</v>
      </c>
      <c r="R3150" s="1" t="s">
        <v>39</v>
      </c>
      <c r="S3150" s="1" t="n">
        <v>4210204</v>
      </c>
      <c r="T3150" s="1" t="s">
        <v>84</v>
      </c>
      <c r="U3150" s="1" t="n">
        <v>285.77</v>
      </c>
      <c r="W3150" s="1" t="n">
        <v>0</v>
      </c>
      <c r="X3150" s="1" t="s">
        <v>2816</v>
      </c>
      <c r="Z3150" s="1" t="str">
        <f aca="false">IF($T3150="","",IFERROR(INDEX('Resumo Grupos'!$AC$3:$AC$200,MATCH($T3150,'Resumo Grupos'!$AB$3:$AB$200,0)),"n/d"))</f>
        <v>Despesa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2543</v>
      </c>
    </row>
    <row r="3151" customFormat="false" ht="12.75" hidden="false" customHeight="true" outlineLevel="0" collapsed="false">
      <c r="A3151" s="1" t="n">
        <v>1</v>
      </c>
      <c r="B3151" s="17" t="n">
        <v>46085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2110101</v>
      </c>
      <c r="I3151" s="1" t="s">
        <v>58</v>
      </c>
      <c r="J3151" s="1" t="n">
        <v>808801</v>
      </c>
      <c r="L3151" s="1" t="n">
        <v>349045</v>
      </c>
      <c r="M3151" s="1" t="s">
        <v>457</v>
      </c>
      <c r="N3151" s="1" t="s">
        <v>66</v>
      </c>
      <c r="P3151" s="1" t="n">
        <v>103</v>
      </c>
      <c r="Q3151" s="1" t="s">
        <v>61</v>
      </c>
      <c r="R3151" s="1" t="s">
        <v>106</v>
      </c>
      <c r="S3151" s="1" t="n">
        <v>2110405</v>
      </c>
      <c r="T3151" s="1" t="s">
        <v>106</v>
      </c>
      <c r="U3151" s="1" t="n">
        <v>399.1</v>
      </c>
      <c r="W3151" s="1" t="n">
        <v>0</v>
      </c>
      <c r="X3151" s="1" t="s">
        <v>2817</v>
      </c>
      <c r="Z3151" s="1" t="str">
        <f aca="false">IF($T3151="","",IFERROR(INDEX('Resumo Grupos'!$AC$3:$AC$200,MATCH($T3151,'Resumo Grupos'!$AB$3:$AB$200,0)),"n/d"))</f>
        <v>Cobertura de conta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154967</v>
      </c>
    </row>
    <row r="3152" customFormat="false" ht="12.75" hidden="false" customHeight="true" outlineLevel="0" collapsed="false">
      <c r="A3152" s="1" t="n">
        <v>1</v>
      </c>
      <c r="B3152" s="17" t="n">
        <v>46248</v>
      </c>
      <c r="C3152" s="17" t="n">
        <v>46259</v>
      </c>
      <c r="D3152" s="1" t="n">
        <v>10098</v>
      </c>
      <c r="E3152" s="1" t="s">
        <v>1365</v>
      </c>
      <c r="F3152" s="1" t="n">
        <v>36</v>
      </c>
      <c r="G3152" s="1" t="s">
        <v>517</v>
      </c>
      <c r="H3152" s="1" t="n">
        <v>2110405</v>
      </c>
      <c r="I3152" s="1" t="s">
        <v>106</v>
      </c>
      <c r="J3152" s="1" t="n">
        <v>1545256</v>
      </c>
      <c r="L3152" s="1" t="n">
        <v>1203</v>
      </c>
      <c r="M3152" s="1" t="s">
        <v>36</v>
      </c>
      <c r="N3152" s="1" t="s">
        <v>66</v>
      </c>
      <c r="P3152" s="1" t="n">
        <v>103</v>
      </c>
      <c r="Q3152" s="1" t="s">
        <v>61</v>
      </c>
      <c r="R3152" s="1" t="s">
        <v>62</v>
      </c>
      <c r="S3152" s="1" t="n">
        <v>1130101</v>
      </c>
      <c r="T3152" s="1" t="s">
        <v>63</v>
      </c>
      <c r="U3152" s="1" t="n">
        <v>144.25</v>
      </c>
      <c r="W3152" s="1" t="n">
        <v>0</v>
      </c>
      <c r="X3152" s="1" t="s">
        <v>2818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 t="str">
        <f aca="false">IFERROR(INDEX('Mov Entradas (Rel 10497)'!$L:$L,MATCH(AC3152,'Mov Entradas (Rel 10497)'!$I:$I,0)),"nao encontrado")</f>
        <v>PAO DE KIKAO 600G REAL PAES</v>
      </c>
      <c r="AC3152" s="1" t="n">
        <v>1203</v>
      </c>
    </row>
    <row r="3153" customFormat="false" ht="12.75" hidden="false" customHeight="true" outlineLevel="0" collapsed="false">
      <c r="A3153" s="1" t="n">
        <v>1</v>
      </c>
      <c r="B3153" s="17" t="n">
        <v>46098</v>
      </c>
      <c r="C3153" s="17" t="n">
        <v>46259</v>
      </c>
      <c r="D3153" s="1" t="n">
        <v>468</v>
      </c>
      <c r="E3153" s="1" t="s">
        <v>963</v>
      </c>
      <c r="F3153" s="1" t="n">
        <v>36</v>
      </c>
      <c r="G3153" s="1" t="s">
        <v>517</v>
      </c>
      <c r="H3153" s="1" t="n">
        <v>2110101</v>
      </c>
      <c r="I3153" s="1" t="s">
        <v>58</v>
      </c>
      <c r="J3153" s="1" t="n">
        <v>826843</v>
      </c>
      <c r="L3153" s="1" t="n">
        <v>355659</v>
      </c>
      <c r="M3153" s="1" t="s">
        <v>272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233.33</v>
      </c>
      <c r="W3153" s="1" t="n">
        <v>0</v>
      </c>
      <c r="X3153" s="1" t="s">
        <v>2819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nao encontrado</v>
      </c>
      <c r="AC3153" s="1" t="n">
        <v>14298</v>
      </c>
    </row>
    <row r="3154" customFormat="false" ht="12.75" hidden="false" customHeight="true" outlineLevel="0" collapsed="false">
      <c r="A3154" s="1" t="n">
        <v>1</v>
      </c>
      <c r="B3154" s="17" t="n">
        <v>46120</v>
      </c>
      <c r="C3154" s="17" t="n">
        <v>46259</v>
      </c>
      <c r="D3154" s="1" t="n">
        <v>500</v>
      </c>
      <c r="E3154" s="1" t="s">
        <v>516</v>
      </c>
      <c r="F3154" s="1" t="n">
        <v>36</v>
      </c>
      <c r="G3154" s="1" t="s">
        <v>517</v>
      </c>
      <c r="H3154" s="1" t="n">
        <v>2110405</v>
      </c>
      <c r="I3154" s="1" t="s">
        <v>106</v>
      </c>
      <c r="J3154" s="1" t="n">
        <v>920498</v>
      </c>
      <c r="L3154" s="1" t="n">
        <v>391987</v>
      </c>
      <c r="M3154" s="1" t="s">
        <v>272</v>
      </c>
      <c r="N3154" s="1" t="s">
        <v>66</v>
      </c>
      <c r="P3154" s="1" t="n">
        <v>103</v>
      </c>
      <c r="Q3154" s="1" t="s">
        <v>61</v>
      </c>
      <c r="R3154" s="1" t="s">
        <v>882</v>
      </c>
      <c r="S3154" s="1" t="n">
        <v>1240103</v>
      </c>
      <c r="T3154" s="1" t="s">
        <v>960</v>
      </c>
      <c r="U3154" s="1" t="n">
        <v>4934.34</v>
      </c>
      <c r="W3154" s="1" t="n">
        <v>0</v>
      </c>
      <c r="X3154" s="1" t="s">
        <v>2820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nao encontrado</v>
      </c>
      <c r="AC3154" s="1" t="n">
        <v>156023</v>
      </c>
    </row>
    <row r="3155" customFormat="false" ht="12.75" hidden="false" customHeight="true" outlineLevel="0" collapsed="false">
      <c r="A3155" s="1" t="n">
        <v>1</v>
      </c>
      <c r="B3155" s="17" t="n">
        <v>46198</v>
      </c>
      <c r="C3155" s="17" t="n">
        <v>46259</v>
      </c>
      <c r="D3155" s="1" t="n">
        <v>875</v>
      </c>
      <c r="E3155" s="1" t="s">
        <v>981</v>
      </c>
      <c r="F3155" s="1" t="n">
        <v>36</v>
      </c>
      <c r="G3155" s="1" t="s">
        <v>517</v>
      </c>
      <c r="H3155" s="1" t="n">
        <v>2110101</v>
      </c>
      <c r="I3155" s="1" t="s">
        <v>58</v>
      </c>
      <c r="J3155" s="1" t="n">
        <v>1305944</v>
      </c>
      <c r="L3155" s="1" t="n">
        <v>540382</v>
      </c>
      <c r="M3155" s="1" t="s">
        <v>153</v>
      </c>
      <c r="N3155" s="1" t="s">
        <v>66</v>
      </c>
      <c r="P3155" s="1" t="n">
        <v>102</v>
      </c>
      <c r="Q3155" s="1" t="s">
        <v>125</v>
      </c>
      <c r="R3155" s="1" t="s">
        <v>62</v>
      </c>
      <c r="S3155" s="1" t="n">
        <v>1130101</v>
      </c>
      <c r="T3155" s="1" t="s">
        <v>63</v>
      </c>
      <c r="U3155" s="1" t="n">
        <v>2564.18</v>
      </c>
      <c r="W3155" s="1" t="n">
        <v>0</v>
      </c>
      <c r="X3155" s="1" t="s">
        <v>982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12.75" hidden="false" customHeight="true" outlineLevel="0" collapsed="false">
      <c r="A3156" s="1" t="n">
        <v>1</v>
      </c>
      <c r="B3156" s="17" t="n">
        <v>46216</v>
      </c>
      <c r="C3156" s="17" t="n">
        <v>46259</v>
      </c>
      <c r="D3156" s="1" t="n">
        <v>1624</v>
      </c>
      <c r="E3156" s="1" t="s">
        <v>282</v>
      </c>
      <c r="F3156" s="1" t="n">
        <v>24</v>
      </c>
      <c r="G3156" s="1" t="s">
        <v>57</v>
      </c>
      <c r="H3156" s="1" t="n">
        <v>2110405</v>
      </c>
      <c r="I3156" s="1" t="s">
        <v>106</v>
      </c>
      <c r="J3156" s="1" t="n">
        <v>1393007</v>
      </c>
      <c r="L3156" s="1" t="n">
        <v>662479</v>
      </c>
      <c r="M3156" s="1" t="s">
        <v>460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823.62</v>
      </c>
      <c r="W3156" s="1" t="n">
        <v>823.62</v>
      </c>
      <c r="X3156" s="1" t="s">
        <v>2821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RACAO DOG MIX PREMIUM AGRANEL</v>
      </c>
      <c r="AC3156" s="1" t="n">
        <v>662479</v>
      </c>
    </row>
    <row r="3157" customFormat="false" ht="12.75" hidden="false" customHeight="true" outlineLevel="0" collapsed="false">
      <c r="A3157" s="1" t="n">
        <v>1</v>
      </c>
      <c r="B3157" s="17" t="n">
        <v>46218</v>
      </c>
      <c r="C3157" s="17" t="n">
        <v>46259</v>
      </c>
      <c r="D3157" s="1" t="n">
        <v>957</v>
      </c>
      <c r="E3157" s="1" t="s">
        <v>157</v>
      </c>
      <c r="F3157" s="1" t="n">
        <v>24</v>
      </c>
      <c r="G3157" s="1" t="s">
        <v>57</v>
      </c>
      <c r="H3157" s="1" t="n">
        <v>2110405</v>
      </c>
      <c r="I3157" s="1" t="s">
        <v>106</v>
      </c>
      <c r="J3157" s="1" t="n">
        <v>1402047</v>
      </c>
      <c r="L3157" s="1" t="n">
        <v>21047</v>
      </c>
      <c r="M3157" s="1" t="s">
        <v>59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2186.19</v>
      </c>
      <c r="W3157" s="1" t="n">
        <v>2186.19</v>
      </c>
      <c r="X3157" s="1" t="s">
        <v>2822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SCH DOG PEDIGR FIL</v>
      </c>
      <c r="AC3157" s="1" t="n">
        <v>21047</v>
      </c>
    </row>
    <row r="3158" customFormat="false" ht="12.75" hidden="false" customHeight="true" outlineLevel="0" collapsed="false">
      <c r="A3158" s="1" t="n">
        <v>1</v>
      </c>
      <c r="B3158" s="17" t="n">
        <v>46218</v>
      </c>
      <c r="C3158" s="17" t="n">
        <v>46259</v>
      </c>
      <c r="D3158" s="1" t="n">
        <v>957</v>
      </c>
      <c r="E3158" s="1" t="s">
        <v>157</v>
      </c>
      <c r="F3158" s="1" t="n">
        <v>24</v>
      </c>
      <c r="G3158" s="1" t="s">
        <v>57</v>
      </c>
      <c r="H3158" s="1" t="n">
        <v>2110405</v>
      </c>
      <c r="I3158" s="1" t="s">
        <v>106</v>
      </c>
      <c r="J3158" s="1" t="n">
        <v>1402587</v>
      </c>
      <c r="L3158" s="1" t="n">
        <v>21048</v>
      </c>
      <c r="M3158" s="1" t="s">
        <v>153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1475.42</v>
      </c>
      <c r="W3158" s="1" t="n">
        <v>1475.42</v>
      </c>
      <c r="X3158" s="1" t="s">
        <v>2823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RAÇÃO CHAMP CÃO FILHOTE 900G</v>
      </c>
      <c r="AC3158" s="1" t="n">
        <v>21048</v>
      </c>
    </row>
    <row r="3159" customFormat="false" ht="12.75" hidden="false" customHeight="tru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1463886</v>
      </c>
      <c r="L3159" s="1" t="n">
        <v>1146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75.68</v>
      </c>
      <c r="W3159" s="1" t="n">
        <v>0</v>
      </c>
      <c r="X3159" s="1" t="s">
        <v>2824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1146</v>
      </c>
    </row>
    <row r="3160" customFormat="false" ht="12.75" hidden="false" customHeight="true" outlineLevel="0" collapsed="false">
      <c r="A3160" s="1" t="n">
        <v>1</v>
      </c>
      <c r="B3160" s="17" t="n">
        <v>46231</v>
      </c>
      <c r="C3160" s="17" t="n">
        <v>46259</v>
      </c>
      <c r="D3160" s="1" t="n">
        <v>1148</v>
      </c>
      <c r="E3160" s="1" t="s">
        <v>2825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1464132</v>
      </c>
      <c r="L3160" s="1" t="n">
        <v>1148</v>
      </c>
      <c r="M3160" s="1" t="s">
        <v>36</v>
      </c>
      <c r="N3160" s="1" t="s">
        <v>66</v>
      </c>
      <c r="P3160" s="1" t="n">
        <v>103</v>
      </c>
      <c r="Q3160" s="1" t="s">
        <v>61</v>
      </c>
      <c r="R3160" s="1" t="s">
        <v>62</v>
      </c>
      <c r="S3160" s="1" t="n">
        <v>1130101</v>
      </c>
      <c r="T3160" s="1" t="s">
        <v>63</v>
      </c>
      <c r="U3160" s="1" t="n">
        <v>82.35</v>
      </c>
      <c r="W3160" s="1" t="n">
        <v>0</v>
      </c>
      <c r="X3160" s="1" t="s">
        <v>2826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PAO DE KIKAO 600G REAL PAES</v>
      </c>
      <c r="AC3160" s="1" t="n">
        <v>1148</v>
      </c>
    </row>
    <row r="3161" customFormat="false" ht="12.75" hidden="false" customHeight="true" outlineLevel="0" collapsed="false">
      <c r="A3161" s="1" t="n">
        <v>1</v>
      </c>
      <c r="B3161" s="17" t="n">
        <v>46231</v>
      </c>
      <c r="C3161" s="17" t="n">
        <v>46259</v>
      </c>
      <c r="D3161" s="1" t="n">
        <v>10098</v>
      </c>
      <c r="E3161" s="1" t="s">
        <v>1365</v>
      </c>
      <c r="F3161" s="1" t="n">
        <v>36</v>
      </c>
      <c r="G3161" s="1" t="s">
        <v>517</v>
      </c>
      <c r="H3161" s="1" t="n">
        <v>2110405</v>
      </c>
      <c r="I3161" s="1" t="s">
        <v>106</v>
      </c>
      <c r="J3161" s="1" t="n">
        <v>1464140</v>
      </c>
      <c r="L3161" s="1" t="n">
        <v>1154</v>
      </c>
      <c r="M3161" s="1" t="s">
        <v>36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233.6</v>
      </c>
      <c r="W3161" s="1" t="n">
        <v>0</v>
      </c>
      <c r="X3161" s="1" t="s">
        <v>2827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PAO DE KIKAO 600G REAL PAES</v>
      </c>
      <c r="AC3161" s="1" t="n">
        <v>1154</v>
      </c>
    </row>
    <row r="3162" customFormat="false" ht="12.75" hidden="false" customHeight="true" outlineLevel="0" collapsed="false">
      <c r="A3162" s="1" t="n">
        <v>1</v>
      </c>
      <c r="B3162" s="17" t="n">
        <v>46231</v>
      </c>
      <c r="C3162" s="17" t="n">
        <v>46259</v>
      </c>
      <c r="D3162" s="1" t="n">
        <v>10098</v>
      </c>
      <c r="E3162" s="1" t="s">
        <v>1365</v>
      </c>
      <c r="F3162" s="1" t="n">
        <v>36</v>
      </c>
      <c r="G3162" s="1" t="s">
        <v>517</v>
      </c>
      <c r="H3162" s="1" t="n">
        <v>2110405</v>
      </c>
      <c r="I3162" s="1" t="s">
        <v>106</v>
      </c>
      <c r="J3162" s="1" t="n">
        <v>1464155</v>
      </c>
      <c r="L3162" s="1" t="n">
        <v>1155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62</v>
      </c>
      <c r="S3162" s="1" t="n">
        <v>1130101</v>
      </c>
      <c r="T3162" s="1" t="s">
        <v>63</v>
      </c>
      <c r="U3162" s="1" t="n">
        <v>178.7</v>
      </c>
      <c r="W3162" s="1" t="n">
        <v>0</v>
      </c>
      <c r="X3162" s="1" t="s">
        <v>2828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PAO DE KIKAO 600G REAL PAES</v>
      </c>
      <c r="AC3162" s="1" t="n">
        <v>1155</v>
      </c>
    </row>
    <row r="3163" customFormat="false" ht="12.75" hidden="false" customHeight="true" outlineLevel="0" collapsed="false">
      <c r="A3163" s="1" t="n">
        <v>1</v>
      </c>
      <c r="B3163" s="17" t="n">
        <v>46232</v>
      </c>
      <c r="C3163" s="17" t="n">
        <v>46259</v>
      </c>
      <c r="D3163" s="1" t="n">
        <v>1064</v>
      </c>
      <c r="E3163" s="1" t="s">
        <v>992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1469530</v>
      </c>
      <c r="L3163" s="1" t="n">
        <v>603893</v>
      </c>
      <c r="M3163" s="1" t="s">
        <v>460</v>
      </c>
      <c r="N3163" s="1" t="s">
        <v>66</v>
      </c>
      <c r="P3163" s="1" t="n">
        <v>102</v>
      </c>
      <c r="Q3163" s="1" t="s">
        <v>125</v>
      </c>
      <c r="R3163" s="1" t="s">
        <v>39</v>
      </c>
      <c r="S3163" s="1" t="n">
        <v>4210227</v>
      </c>
      <c r="T3163" s="1" t="s">
        <v>40</v>
      </c>
      <c r="U3163" s="1" t="n">
        <v>256.58</v>
      </c>
      <c r="W3163" s="1" t="n">
        <v>0</v>
      </c>
      <c r="X3163" s="1" t="s">
        <v>993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true" outlineLevel="0" collapsed="false">
      <c r="A3164" s="1" t="n">
        <v>1</v>
      </c>
      <c r="B3164" s="17" t="n">
        <v>46238</v>
      </c>
      <c r="C3164" s="17" t="n">
        <v>46259</v>
      </c>
      <c r="D3164" s="1" t="n">
        <v>1740</v>
      </c>
      <c r="E3164" s="1" t="s">
        <v>296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1500861</v>
      </c>
      <c r="L3164" s="1" t="n">
        <v>1254539</v>
      </c>
      <c r="M3164" s="1" t="s">
        <v>59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1343.03</v>
      </c>
      <c r="W3164" s="1" t="n">
        <v>1343.03</v>
      </c>
      <c r="X3164" s="1" t="s">
        <v>2829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LINGUI DE FRANGO KG</v>
      </c>
      <c r="AC3164" s="1" t="n">
        <v>1254539</v>
      </c>
    </row>
    <row r="3165" customFormat="false" ht="12.75" hidden="false" customHeight="true" outlineLevel="0" collapsed="false">
      <c r="A3165" s="1" t="n">
        <v>1</v>
      </c>
      <c r="B3165" s="17" t="n">
        <v>46239</v>
      </c>
      <c r="C3165" s="17" t="n">
        <v>46259</v>
      </c>
      <c r="D3165" s="1" t="n">
        <v>1402</v>
      </c>
      <c r="E3165" s="1" t="s">
        <v>716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1503571</v>
      </c>
      <c r="L3165" s="1" t="n">
        <v>4166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39</v>
      </c>
      <c r="S3165" s="1" t="n">
        <v>4210299</v>
      </c>
      <c r="T3165" s="1" t="s">
        <v>2236</v>
      </c>
      <c r="U3165" s="1" t="n">
        <v>1109.15</v>
      </c>
      <c r="W3165" s="1" t="n">
        <v>1109.15</v>
      </c>
      <c r="X3165" s="1" t="s">
        <v>2830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12.75" hidden="false" customHeight="true" outlineLevel="0" collapsed="false">
      <c r="A3166" s="1" t="n">
        <v>1</v>
      </c>
      <c r="B3166" s="17" t="n">
        <v>46245</v>
      </c>
      <c r="C3166" s="17" t="n">
        <v>46259</v>
      </c>
      <c r="D3166" s="1" t="n">
        <v>10098</v>
      </c>
      <c r="E3166" s="1" t="s">
        <v>1365</v>
      </c>
      <c r="F3166" s="1" t="n">
        <v>36</v>
      </c>
      <c r="G3166" s="1" t="s">
        <v>517</v>
      </c>
      <c r="H3166" s="1" t="n">
        <v>2110405</v>
      </c>
      <c r="I3166" s="1" t="s">
        <v>106</v>
      </c>
      <c r="J3166" s="1" t="n">
        <v>1531896</v>
      </c>
      <c r="L3166" s="1" t="n">
        <v>1199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144.25</v>
      </c>
      <c r="W3166" s="1" t="n">
        <v>0</v>
      </c>
      <c r="X3166" s="1" t="s">
        <v>2831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true" outlineLevel="0" collapsed="false">
      <c r="A3167" s="1" t="n">
        <v>1</v>
      </c>
      <c r="B3167" s="17" t="n">
        <v>46245</v>
      </c>
      <c r="C3167" s="17" t="n">
        <v>46259</v>
      </c>
      <c r="D3167" s="1" t="n">
        <v>1718</v>
      </c>
      <c r="E3167" s="1" t="s">
        <v>159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1531933</v>
      </c>
      <c r="L3167" s="1" t="n">
        <v>688332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436.77</v>
      </c>
      <c r="W3167" s="1" t="n">
        <v>436.77</v>
      </c>
      <c r="X3167" s="1" t="s">
        <v>2832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true" outlineLevel="0" collapsed="false">
      <c r="A3168" s="1" t="n">
        <v>1</v>
      </c>
      <c r="B3168" s="17" t="n">
        <v>46245</v>
      </c>
      <c r="C3168" s="17" t="n">
        <v>46259</v>
      </c>
      <c r="D3168" s="1" t="n">
        <v>1114</v>
      </c>
      <c r="E3168" s="1" t="s">
        <v>169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1533228</v>
      </c>
      <c r="L3168" s="1" t="n">
        <v>43493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2823.08</v>
      </c>
      <c r="W3168" s="1" t="n">
        <v>2823.08</v>
      </c>
      <c r="X3168" s="1" t="s">
        <v>2833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HAMBURGUER KG</v>
      </c>
      <c r="AC3168" s="1" t="n">
        <v>43493</v>
      </c>
    </row>
    <row r="3169" customFormat="false" ht="12.75" hidden="false" customHeight="true" outlineLevel="0" collapsed="false">
      <c r="A3169" s="1" t="n">
        <v>1</v>
      </c>
      <c r="B3169" s="17" t="n">
        <v>46246</v>
      </c>
      <c r="C3169" s="17" t="n">
        <v>46259</v>
      </c>
      <c r="D3169" s="1" t="n">
        <v>794</v>
      </c>
      <c r="E3169" s="1" t="s">
        <v>365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1536581</v>
      </c>
      <c r="L3169" s="1" t="n">
        <v>8609</v>
      </c>
      <c r="M3169" s="1" t="s">
        <v>36</v>
      </c>
      <c r="N3169" s="1" t="s">
        <v>66</v>
      </c>
      <c r="P3169" s="1" t="n">
        <v>103</v>
      </c>
      <c r="Q3169" s="1" t="s">
        <v>61</v>
      </c>
      <c r="R3169" s="1" t="s">
        <v>62</v>
      </c>
      <c r="S3169" s="1" t="n">
        <v>1130101</v>
      </c>
      <c r="T3169" s="1" t="s">
        <v>63</v>
      </c>
      <c r="U3169" s="1" t="n">
        <v>530</v>
      </c>
      <c r="W3169" s="1" t="n">
        <v>530</v>
      </c>
      <c r="X3169" s="1" t="s">
        <v>2834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true" outlineLevel="0" collapsed="false">
      <c r="A3170" s="1" t="n">
        <v>1</v>
      </c>
      <c r="B3170" s="17" t="n">
        <v>46251</v>
      </c>
      <c r="C3170" s="17" t="n">
        <v>46259</v>
      </c>
      <c r="D3170" s="1" t="n">
        <v>1621</v>
      </c>
      <c r="E3170" s="1" t="s">
        <v>351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1561095</v>
      </c>
      <c r="L3170" s="1" t="n">
        <v>959004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3057.85</v>
      </c>
      <c r="W3170" s="1" t="n">
        <v>3057.85</v>
      </c>
      <c r="X3170" s="1" t="s">
        <v>2835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/>
      <c r="AC3170" s="1"/>
    </row>
    <row r="3171" customFormat="false" ht="12.75" hidden="false" customHeight="true" outlineLevel="0" collapsed="false">
      <c r="A3171" s="1" t="n">
        <v>1</v>
      </c>
      <c r="B3171" s="17" t="n">
        <v>46254</v>
      </c>
      <c r="C3171" s="17" t="n">
        <v>46259</v>
      </c>
      <c r="D3171" s="1" t="n">
        <v>1642</v>
      </c>
      <c r="E3171" s="1" t="s">
        <v>184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1575792</v>
      </c>
      <c r="L3171" s="1" t="n">
        <v>1037267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470.94</v>
      </c>
      <c r="W3171" s="1" t="n">
        <v>470.94</v>
      </c>
      <c r="X3171" s="1" t="s">
        <v>2836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PAO DE FORMA BROTHER</v>
      </c>
      <c r="AC3171" s="1" t="n">
        <v>1037267</v>
      </c>
    </row>
    <row r="3172" customFormat="false" ht="12.75" hidden="false" customHeight="true" outlineLevel="0" collapsed="false">
      <c r="A3172" s="1" t="n">
        <v>1</v>
      </c>
      <c r="B3172" s="17" t="n">
        <v>46254</v>
      </c>
      <c r="C3172" s="17" t="n">
        <v>46259</v>
      </c>
      <c r="D3172" s="1" t="n">
        <v>17</v>
      </c>
      <c r="E3172" s="1" t="s">
        <v>115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1577496</v>
      </c>
      <c r="L3172" s="1" t="n">
        <v>644323</v>
      </c>
      <c r="M3172" s="1" t="s">
        <v>36</v>
      </c>
      <c r="N3172" s="1" t="s">
        <v>66</v>
      </c>
      <c r="P3172" s="1" t="n">
        <v>101</v>
      </c>
      <c r="Q3172" s="1" t="s">
        <v>107</v>
      </c>
      <c r="R3172" s="1" t="s">
        <v>112</v>
      </c>
      <c r="S3172" s="1" t="n">
        <v>4220199</v>
      </c>
      <c r="T3172" s="1" t="s">
        <v>113</v>
      </c>
      <c r="U3172" s="1" t="n">
        <v>400</v>
      </c>
      <c r="W3172" s="1" t="n">
        <v>400</v>
      </c>
      <c r="X3172" s="1" t="s">
        <v>2837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true" outlineLevel="0" collapsed="false">
      <c r="A3173" s="1" t="n">
        <v>1</v>
      </c>
      <c r="B3173" s="17" t="n">
        <v>46256</v>
      </c>
      <c r="C3173" s="17" t="n">
        <v>46259</v>
      </c>
      <c r="D3173" s="1" t="n">
        <v>1614</v>
      </c>
      <c r="E3173" s="1" t="s">
        <v>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1585500</v>
      </c>
      <c r="L3173" s="1" t="n">
        <v>11586</v>
      </c>
      <c r="M3173" s="1" t="s">
        <v>36</v>
      </c>
      <c r="N3173" s="1" t="s">
        <v>66</v>
      </c>
      <c r="P3173" s="1" t="n">
        <v>103</v>
      </c>
      <c r="Q3173" s="1" t="s">
        <v>61</v>
      </c>
      <c r="R3173" s="1" t="s">
        <v>62</v>
      </c>
      <c r="S3173" s="1" t="n">
        <v>1130101</v>
      </c>
      <c r="T3173" s="1" t="s">
        <v>63</v>
      </c>
      <c r="U3173" s="1" t="n">
        <v>402.23</v>
      </c>
      <c r="W3173" s="1" t="n">
        <v>402.23</v>
      </c>
      <c r="X3173" s="1" t="s">
        <v>2838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SORVETE KARU BRIGADE</v>
      </c>
      <c r="AC3173" s="1" t="n">
        <v>11586</v>
      </c>
    </row>
    <row r="3174" customFormat="false" ht="12.75" hidden="false" customHeight="true" outlineLevel="0" collapsed="false">
      <c r="A3174" s="1" t="n">
        <v>1</v>
      </c>
      <c r="B3174" s="17" t="n">
        <v>46256</v>
      </c>
      <c r="C3174" s="17" t="n">
        <v>46259</v>
      </c>
      <c r="D3174" s="1" t="n">
        <v>642</v>
      </c>
      <c r="E3174" s="1" t="s">
        <v>186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1585544</v>
      </c>
      <c r="L3174" s="1" t="n">
        <v>612</v>
      </c>
      <c r="M3174" s="1" t="s">
        <v>36</v>
      </c>
      <c r="N3174" s="1" t="s">
        <v>66</v>
      </c>
      <c r="P3174" s="1" t="n">
        <v>103</v>
      </c>
      <c r="Q3174" s="1" t="s">
        <v>61</v>
      </c>
      <c r="R3174" s="1" t="s">
        <v>62</v>
      </c>
      <c r="S3174" s="1" t="n">
        <v>1130101</v>
      </c>
      <c r="T3174" s="1" t="s">
        <v>63</v>
      </c>
      <c r="U3174" s="1" t="n">
        <v>660</v>
      </c>
      <c r="W3174" s="1" t="n">
        <v>660</v>
      </c>
      <c r="X3174" s="1" t="s">
        <v>2839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BOLO BLOOM 600G</v>
      </c>
      <c r="AC3174" s="1" t="n">
        <v>612</v>
      </c>
    </row>
    <row r="3175" customFormat="false" ht="12.75" hidden="false" customHeight="true" outlineLevel="0" collapsed="false">
      <c r="A3175" s="1" t="n">
        <v>1</v>
      </c>
      <c r="B3175" s="17" t="n">
        <v>46259</v>
      </c>
      <c r="C3175" s="17" t="n">
        <v>46259</v>
      </c>
      <c r="D3175" s="1" t="n">
        <v>1408</v>
      </c>
      <c r="E3175" s="1" t="s">
        <v>1089</v>
      </c>
      <c r="F3175" s="1" t="n">
        <v>24</v>
      </c>
      <c r="G3175" s="1" t="s">
        <v>57</v>
      </c>
      <c r="H3175" s="1" t="n">
        <v>2110405</v>
      </c>
      <c r="I3175" s="1" t="s">
        <v>106</v>
      </c>
      <c r="J3175" s="1" t="n">
        <v>1458628</v>
      </c>
      <c r="L3175" s="1" t="n">
        <v>600178</v>
      </c>
      <c r="M3175" s="1" t="s">
        <v>59</v>
      </c>
      <c r="N3175" s="1" t="s">
        <v>66</v>
      </c>
      <c r="P3175" s="1" t="n">
        <v>102</v>
      </c>
      <c r="Q3175" s="1" t="s">
        <v>125</v>
      </c>
      <c r="R3175" s="1" t="s">
        <v>112</v>
      </c>
      <c r="S3175" s="1" t="n">
        <v>4220199</v>
      </c>
      <c r="T3175" s="1" t="s">
        <v>113</v>
      </c>
      <c r="U3175" s="1" t="n">
        <v>250</v>
      </c>
      <c r="W3175" s="1" t="n">
        <v>250</v>
      </c>
      <c r="X3175" s="1" t="s">
        <v>2020</v>
      </c>
      <c r="Z3175" s="1" t="str">
        <f aca="false">IF($T3175="","",IFERROR(INDEX('Resumo Grupos'!$AC$3:$AC$200,MATCH($T3175,'Resumo Grupos'!$AB$3:$AB$200,0)),"n/d"))</f>
        <v>Pagamentos outros não operacionais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true" outlineLevel="0" collapsed="false">
      <c r="A3176" s="1" t="n">
        <v>1</v>
      </c>
      <c r="B3176" s="17" t="n">
        <v>46259</v>
      </c>
      <c r="C3176" s="17" t="n">
        <v>46259</v>
      </c>
      <c r="D3176" s="1" t="n">
        <v>1408</v>
      </c>
      <c r="E3176" s="1" t="s">
        <v>1089</v>
      </c>
      <c r="F3176" s="1" t="n">
        <v>24</v>
      </c>
      <c r="G3176" s="1" t="s">
        <v>57</v>
      </c>
      <c r="H3176" s="1" t="n">
        <v>2110405</v>
      </c>
      <c r="I3176" s="1" t="s">
        <v>106</v>
      </c>
      <c r="J3176" s="1" t="n">
        <v>1458635</v>
      </c>
      <c r="L3176" s="1" t="n">
        <v>600181</v>
      </c>
      <c r="M3176" s="1" t="s">
        <v>59</v>
      </c>
      <c r="N3176" s="1" t="s">
        <v>66</v>
      </c>
      <c r="P3176" s="1" t="n">
        <v>102</v>
      </c>
      <c r="Q3176" s="1" t="s">
        <v>125</v>
      </c>
      <c r="R3176" s="1" t="s">
        <v>39</v>
      </c>
      <c r="S3176" s="1" t="n">
        <v>4210218</v>
      </c>
      <c r="T3176" s="1" t="s">
        <v>1091</v>
      </c>
      <c r="U3176" s="1" t="n">
        <v>125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Despesa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true" outlineLevel="0" collapsed="false">
      <c r="A3177" s="1" t="n">
        <v>1</v>
      </c>
      <c r="B3177" s="17" t="n">
        <v>46259</v>
      </c>
      <c r="C3177" s="17" t="n">
        <v>46259</v>
      </c>
      <c r="D3177" s="1" t="n">
        <v>1000001</v>
      </c>
      <c r="E3177" s="1" t="s">
        <v>900</v>
      </c>
      <c r="F3177" s="1" t="n">
        <v>24</v>
      </c>
      <c r="G3177" s="1" t="s">
        <v>57</v>
      </c>
      <c r="H3177" s="1" t="n">
        <v>2110405</v>
      </c>
      <c r="I3177" s="1" t="s">
        <v>106</v>
      </c>
      <c r="J3177" s="1" t="n">
        <v>1458713</v>
      </c>
      <c r="L3177" s="1" t="n">
        <v>600207</v>
      </c>
      <c r="M3177" s="1" t="s">
        <v>59</v>
      </c>
      <c r="N3177" s="1" t="s">
        <v>66</v>
      </c>
      <c r="P3177" s="1" t="n">
        <v>102</v>
      </c>
      <c r="Q3177" s="1" t="s">
        <v>125</v>
      </c>
      <c r="R3177" s="1" t="s">
        <v>112</v>
      </c>
      <c r="S3177" s="1" t="n">
        <v>4220199</v>
      </c>
      <c r="T3177" s="1" t="s">
        <v>113</v>
      </c>
      <c r="U3177" s="1" t="n">
        <v>342.86</v>
      </c>
      <c r="W3177" s="1" t="n">
        <v>342.86</v>
      </c>
      <c r="X3177" s="1" t="s">
        <v>1997</v>
      </c>
      <c r="Z3177" s="1" t="str">
        <f aca="false">IF($T3177="","",IFERROR(INDEX('Resumo Grupos'!$AC$3:$AC$200,MATCH($T3177,'Resumo Grupos'!$AB$3:$AB$200,0)),"n/d"))</f>
        <v>Pagamentos outros não operacionais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true" outlineLevel="0" collapsed="false">
      <c r="A3178" s="1" t="n">
        <v>1</v>
      </c>
      <c r="B3178" s="17" t="n">
        <v>46231</v>
      </c>
      <c r="C3178" s="17" t="n">
        <v>46259</v>
      </c>
      <c r="D3178" s="1" t="n">
        <v>1331</v>
      </c>
      <c r="E3178" s="1" t="s">
        <v>562</v>
      </c>
      <c r="F3178" s="1" t="n">
        <v>36</v>
      </c>
      <c r="G3178" s="1" t="s">
        <v>517</v>
      </c>
      <c r="H3178" s="1" t="n">
        <v>2110405</v>
      </c>
      <c r="I3178" s="1" t="s">
        <v>106</v>
      </c>
      <c r="J3178" s="1" t="n">
        <v>1599446</v>
      </c>
      <c r="L3178" s="1" t="n">
        <v>653194</v>
      </c>
      <c r="M3178" s="1" t="s">
        <v>36</v>
      </c>
      <c r="N3178" s="1" t="s">
        <v>66</v>
      </c>
      <c r="P3178" s="1" t="n">
        <v>101</v>
      </c>
      <c r="Q3178" s="1" t="s">
        <v>107</v>
      </c>
      <c r="R3178" s="1" t="s">
        <v>39</v>
      </c>
      <c r="S3178" s="1" t="n">
        <v>4210209</v>
      </c>
      <c r="T3178" s="1" t="s">
        <v>54</v>
      </c>
      <c r="U3178" s="1" t="n">
        <v>467.76</v>
      </c>
      <c r="W3178" s="1" t="n">
        <v>0</v>
      </c>
      <c r="X3178" s="1" t="s">
        <v>984</v>
      </c>
      <c r="Z3178" s="1" t="str">
        <f aca="false">IF($T3178="","",IFERROR(INDEX('Resumo Grupos'!$AC$3:$AC$200,MATCH($T3178,'Resumo Grupos'!$AB$3:$AB$200,0)),"n/d"))</f>
        <v>Despesa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true" outlineLevel="0" collapsed="false">
      <c r="A3179" s="1" t="n">
        <v>1</v>
      </c>
      <c r="B3179" s="17" t="n">
        <v>46241</v>
      </c>
      <c r="C3179" s="17" t="n">
        <v>46259</v>
      </c>
      <c r="D3179" s="1" t="n">
        <v>10098</v>
      </c>
      <c r="E3179" s="1" t="s">
        <v>1365</v>
      </c>
      <c r="F3179" s="1" t="n">
        <v>36</v>
      </c>
      <c r="G3179" s="1" t="s">
        <v>517</v>
      </c>
      <c r="H3179" s="1" t="n">
        <v>2110405</v>
      </c>
      <c r="I3179" s="1" t="s">
        <v>106</v>
      </c>
      <c r="J3179" s="1" t="n">
        <v>1599467</v>
      </c>
      <c r="L3179" s="1" t="n">
        <v>653200</v>
      </c>
      <c r="M3179" s="1" t="s">
        <v>36</v>
      </c>
      <c r="N3179" s="1" t="s">
        <v>66</v>
      </c>
      <c r="P3179" s="1" t="n">
        <v>101</v>
      </c>
      <c r="Q3179" s="1" t="s">
        <v>107</v>
      </c>
      <c r="R3179" s="1" t="s">
        <v>62</v>
      </c>
      <c r="S3179" s="1" t="n">
        <v>1130101</v>
      </c>
      <c r="T3179" s="1" t="s">
        <v>63</v>
      </c>
      <c r="U3179" s="1" t="n">
        <v>330.75</v>
      </c>
      <c r="W3179" s="1" t="n">
        <v>0</v>
      </c>
      <c r="X3179" s="1" t="s">
        <v>2841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true" outlineLevel="0" collapsed="false">
      <c r="A3180" s="1" t="n">
        <v>1</v>
      </c>
      <c r="B3180" s="17" t="n">
        <v>46259</v>
      </c>
      <c r="C3180" s="17" t="n">
        <v>46259</v>
      </c>
      <c r="D3180" s="1" t="n">
        <v>33</v>
      </c>
      <c r="E3180" s="1" t="s">
        <v>93</v>
      </c>
      <c r="F3180" s="1" t="n">
        <v>34</v>
      </c>
      <c r="G3180" s="1" t="s">
        <v>94</v>
      </c>
      <c r="H3180" s="1" t="n">
        <v>2110101</v>
      </c>
      <c r="I3180" s="1" t="s">
        <v>58</v>
      </c>
      <c r="J3180" s="1" t="n">
        <v>1600971</v>
      </c>
      <c r="L3180" s="1" t="n">
        <v>5555</v>
      </c>
      <c r="M3180" s="1" t="s">
        <v>36</v>
      </c>
      <c r="N3180" s="1" t="s">
        <v>60</v>
      </c>
      <c r="P3180" s="1" t="n">
        <v>104</v>
      </c>
      <c r="Q3180" s="1" t="s">
        <v>38</v>
      </c>
      <c r="R3180" s="1" t="s">
        <v>62</v>
      </c>
      <c r="S3180" s="1" t="n">
        <v>1130101</v>
      </c>
      <c r="T3180" s="1" t="s">
        <v>63</v>
      </c>
      <c r="U3180" s="1" t="n">
        <v>2238</v>
      </c>
      <c r="W3180" s="1" t="n">
        <v>2238</v>
      </c>
      <c r="X3180" s="1" t="s">
        <v>197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true" outlineLevel="0" collapsed="false">
      <c r="A3181" s="1" t="n">
        <v>1</v>
      </c>
      <c r="B3181" s="17" t="n">
        <v>46259</v>
      </c>
      <c r="C3181" s="17" t="n">
        <v>46259</v>
      </c>
      <c r="D3181" s="1" t="n">
        <v>1779</v>
      </c>
      <c r="E3181" s="1" t="s">
        <v>985</v>
      </c>
      <c r="F3181" s="1" t="n">
        <v>34</v>
      </c>
      <c r="G3181" s="1" t="s">
        <v>94</v>
      </c>
      <c r="H3181" s="1" t="n">
        <v>2110405</v>
      </c>
      <c r="I3181" s="1" t="s">
        <v>106</v>
      </c>
      <c r="J3181" s="1" t="n">
        <v>1605195</v>
      </c>
      <c r="L3181" s="1" t="n">
        <v>655168</v>
      </c>
      <c r="M3181" s="1" t="s">
        <v>36</v>
      </c>
      <c r="N3181" s="1" t="s">
        <v>66</v>
      </c>
      <c r="P3181" s="1" t="n">
        <v>102</v>
      </c>
      <c r="Q3181" s="1" t="s">
        <v>125</v>
      </c>
      <c r="R3181" s="1" t="s">
        <v>112</v>
      </c>
      <c r="S3181" s="1" t="n">
        <v>4220199</v>
      </c>
      <c r="T3181" s="1" t="s">
        <v>113</v>
      </c>
      <c r="U3181" s="1" t="n">
        <v>7500</v>
      </c>
      <c r="W3181" s="1" t="n">
        <v>7500</v>
      </c>
      <c r="X3181" s="1" t="s">
        <v>2842</v>
      </c>
      <c r="Z3181" s="1" t="str">
        <f aca="false">IF($T3181="","",IFERROR(INDEX('Resumo Grupos'!$AC$3:$AC$200,MATCH($T3181,'Resumo Grupos'!$AB$3:$AB$200,0)),"n/d"))</f>
        <v>Pagamentos outros não operacionais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true" outlineLevel="0" collapsed="false">
      <c r="A3182" s="1" t="n">
        <v>1</v>
      </c>
      <c r="B3182" s="17" t="n">
        <v>46259</v>
      </c>
      <c r="C3182" s="17" t="n">
        <v>46259</v>
      </c>
      <c r="D3182" s="1" t="n">
        <v>515</v>
      </c>
      <c r="E3182" s="1" t="s">
        <v>124</v>
      </c>
      <c r="F3182" s="1" t="n">
        <v>34</v>
      </c>
      <c r="G3182" s="1" t="s">
        <v>94</v>
      </c>
      <c r="H3182" s="1" t="n">
        <v>2110405</v>
      </c>
      <c r="I3182" s="1" t="s">
        <v>106</v>
      </c>
      <c r="J3182" s="1" t="n">
        <v>1605222</v>
      </c>
      <c r="L3182" s="1" t="n">
        <v>655171</v>
      </c>
      <c r="M3182" s="1" t="s">
        <v>36</v>
      </c>
      <c r="N3182" s="1" t="s">
        <v>66</v>
      </c>
      <c r="P3182" s="1" t="n">
        <v>102</v>
      </c>
      <c r="Q3182" s="1" t="s">
        <v>125</v>
      </c>
      <c r="R3182" s="1" t="s">
        <v>112</v>
      </c>
      <c r="S3182" s="1" t="n">
        <v>4220199</v>
      </c>
      <c r="T3182" s="1" t="s">
        <v>113</v>
      </c>
      <c r="U3182" s="1" t="n">
        <v>8901</v>
      </c>
      <c r="W3182" s="1" t="n">
        <v>8901</v>
      </c>
      <c r="X3182" s="1" t="s">
        <v>2843</v>
      </c>
      <c r="Z3182" s="1" t="str">
        <f aca="false">IF($T3182="","",IFERROR(INDEX('Resumo Grupos'!$AC$3:$AC$200,MATCH($T3182,'Resumo Grupos'!$AB$3:$AB$200,0)),"n/d"))</f>
        <v>Pagamentos outros não operacionais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12.75" hidden="false" customHeight="true" outlineLevel="0" collapsed="false">
      <c r="A3183" s="1" t="n">
        <v>1</v>
      </c>
      <c r="B3183" s="17" t="n">
        <v>46259</v>
      </c>
      <c r="C3183" s="17" t="n">
        <v>46259</v>
      </c>
      <c r="D3183" s="1" t="n">
        <v>17</v>
      </c>
      <c r="E3183" s="1" t="s">
        <v>115</v>
      </c>
      <c r="F3183" s="1" t="n">
        <v>34</v>
      </c>
      <c r="G3183" s="1" t="s">
        <v>94</v>
      </c>
      <c r="H3183" s="1" t="n">
        <v>2110405</v>
      </c>
      <c r="I3183" s="1" t="s">
        <v>106</v>
      </c>
      <c r="J3183" s="1" t="n">
        <v>1605271</v>
      </c>
      <c r="L3183" s="1" t="n">
        <v>655187</v>
      </c>
      <c r="M3183" s="1" t="s">
        <v>36</v>
      </c>
      <c r="N3183" s="1" t="s">
        <v>66</v>
      </c>
      <c r="P3183" s="1" t="n">
        <v>102</v>
      </c>
      <c r="Q3183" s="1" t="s">
        <v>125</v>
      </c>
      <c r="R3183" s="1" t="s">
        <v>112</v>
      </c>
      <c r="S3183" s="1" t="n">
        <v>4220199</v>
      </c>
      <c r="T3183" s="1" t="s">
        <v>113</v>
      </c>
      <c r="U3183" s="1" t="n">
        <v>5000</v>
      </c>
      <c r="W3183" s="1" t="n">
        <v>5000</v>
      </c>
      <c r="X3183" s="1" t="s">
        <v>2844</v>
      </c>
      <c r="Z3183" s="1" t="str">
        <f aca="false">IF($T3183="","",IFERROR(INDEX('Resumo Grupos'!$AC$3:$AC$200,MATCH($T3183,'Resumo Grupos'!$AB$3:$AB$200,0)),"n/d"))</f>
        <v>Pagamentos outros não operacionais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12.75" hidden="false" customHeight="true" outlineLevel="0" collapsed="false">
      <c r="A3184" s="1" t="n">
        <v>1</v>
      </c>
      <c r="B3184" s="17" t="n">
        <v>46230</v>
      </c>
      <c r="C3184" s="17" t="n">
        <v>46260</v>
      </c>
      <c r="D3184" s="1" t="n">
        <v>639</v>
      </c>
      <c r="E3184" s="1" t="s">
        <v>217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1459262</v>
      </c>
      <c r="L3184" s="1" t="n">
        <v>45551</v>
      </c>
      <c r="M3184" s="1" t="s">
        <v>36</v>
      </c>
      <c r="N3184" s="1" t="s">
        <v>66</v>
      </c>
      <c r="P3184" s="1" t="n">
        <v>101</v>
      </c>
      <c r="Q3184" s="1" t="s">
        <v>107</v>
      </c>
      <c r="R3184" s="1" t="s">
        <v>39</v>
      </c>
      <c r="S3184" s="1" t="n">
        <v>4210216</v>
      </c>
      <c r="T3184" s="1" t="s">
        <v>218</v>
      </c>
      <c r="U3184" s="1" t="n">
        <v>420</v>
      </c>
      <c r="W3184" s="1" t="n">
        <v>420</v>
      </c>
      <c r="X3184" s="1" t="s">
        <v>2845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12.75" hidden="false" customHeight="true" outlineLevel="0" collapsed="false">
      <c r="A3185" s="1" t="n">
        <v>1</v>
      </c>
      <c r="B3185" s="17" t="n">
        <v>46226</v>
      </c>
      <c r="C3185" s="17" t="n">
        <v>46260</v>
      </c>
      <c r="D3185" s="1" t="n">
        <v>1671</v>
      </c>
      <c r="E3185" s="1" t="s">
        <v>385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1439103</v>
      </c>
      <c r="L3185" s="1" t="n">
        <v>592343</v>
      </c>
      <c r="M3185" s="1" t="s">
        <v>460</v>
      </c>
      <c r="N3185" s="1" t="s">
        <v>66</v>
      </c>
      <c r="P3185" s="1" t="n">
        <v>104</v>
      </c>
      <c r="Q3185" s="1" t="s">
        <v>38</v>
      </c>
      <c r="R3185" s="1" t="s">
        <v>62</v>
      </c>
      <c r="S3185" s="1" t="n">
        <v>1130101</v>
      </c>
      <c r="T3185" s="1" t="s">
        <v>63</v>
      </c>
      <c r="U3185" s="1" t="n">
        <v>1473.38</v>
      </c>
      <c r="W3185" s="1" t="n">
        <v>1473.38</v>
      </c>
      <c r="X3185" s="1" t="s">
        <v>2490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SABONETE PROTEX CREAM 85G</v>
      </c>
      <c r="AC3185" s="1" t="n">
        <v>581288</v>
      </c>
    </row>
    <row r="3186" customFormat="false" ht="12.75" hidden="false" customHeight="true" outlineLevel="0" collapsed="false">
      <c r="A3186" s="1" t="n">
        <v>1</v>
      </c>
      <c r="B3186" s="17" t="n">
        <v>46226</v>
      </c>
      <c r="C3186" s="17" t="n">
        <v>46260</v>
      </c>
      <c r="D3186" s="1" t="n">
        <v>10011</v>
      </c>
      <c r="E3186" s="1" t="s">
        <v>221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1440273</v>
      </c>
      <c r="L3186" s="1" t="n">
        <v>592643</v>
      </c>
      <c r="M3186" s="1" t="s">
        <v>59</v>
      </c>
      <c r="N3186" s="1" t="s">
        <v>66</v>
      </c>
      <c r="P3186" s="1" t="n">
        <v>104</v>
      </c>
      <c r="Q3186" s="1" t="s">
        <v>38</v>
      </c>
      <c r="R3186" s="1" t="s">
        <v>62</v>
      </c>
      <c r="S3186" s="1" t="n">
        <v>1130101</v>
      </c>
      <c r="T3186" s="1" t="s">
        <v>63</v>
      </c>
      <c r="U3186" s="1" t="n">
        <v>562.93</v>
      </c>
      <c r="W3186" s="1" t="n">
        <v>562.93</v>
      </c>
      <c r="X3186" s="1" t="s">
        <v>2619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GP GOURMET CAO AD MG OVELHA ARROZ KG</v>
      </c>
      <c r="AC3186" s="1" t="n">
        <v>34780</v>
      </c>
    </row>
    <row r="3187" customFormat="false" ht="12.75" hidden="false" customHeight="true" outlineLevel="0" collapsed="false">
      <c r="A3187" s="1" t="n">
        <v>1</v>
      </c>
      <c r="B3187" s="17" t="n">
        <v>46227</v>
      </c>
      <c r="C3187" s="17" t="n">
        <v>46260</v>
      </c>
      <c r="D3187" s="1" t="n">
        <v>1624</v>
      </c>
      <c r="E3187" s="1" t="s">
        <v>282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1443647</v>
      </c>
      <c r="L3187" s="1" t="n">
        <v>665164</v>
      </c>
      <c r="M3187" s="1" t="s">
        <v>153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853.9</v>
      </c>
      <c r="W3187" s="1" t="n">
        <v>853.9</v>
      </c>
      <c r="X3187" s="1" t="s">
        <v>2846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MILHO QUIRELA KG</v>
      </c>
      <c r="AC3187" s="1" t="n">
        <v>665164</v>
      </c>
    </row>
    <row r="3188" customFormat="false" ht="12.75" hidden="false" customHeight="true" outlineLevel="0" collapsed="false">
      <c r="A3188" s="1" t="n">
        <v>1</v>
      </c>
      <c r="B3188" s="17" t="n">
        <v>46232</v>
      </c>
      <c r="C3188" s="17" t="n">
        <v>46260</v>
      </c>
      <c r="D3188" s="1" t="n">
        <v>1842</v>
      </c>
      <c r="E3188" s="1" t="s">
        <v>718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1469815</v>
      </c>
      <c r="L3188" s="1" t="n">
        <v>7730</v>
      </c>
      <c r="M3188" s="1" t="s">
        <v>36</v>
      </c>
      <c r="N3188" s="1" t="s">
        <v>66</v>
      </c>
      <c r="P3188" s="1" t="n">
        <v>103</v>
      </c>
      <c r="Q3188" s="1" t="s">
        <v>61</v>
      </c>
      <c r="R3188" s="1" t="s">
        <v>39</v>
      </c>
      <c r="S3188" s="1" t="n">
        <v>4210229</v>
      </c>
      <c r="T3188" s="1" t="s">
        <v>1371</v>
      </c>
      <c r="U3188" s="1" t="n">
        <v>350</v>
      </c>
      <c r="W3188" s="1" t="n">
        <v>350</v>
      </c>
      <c r="X3188" s="1" t="s">
        <v>2847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SERRA DE ACOUGUE 2,8</v>
      </c>
      <c r="AC3188" s="1" t="n">
        <v>7730</v>
      </c>
    </row>
    <row r="3189" customFormat="false" ht="12.75" hidden="false" customHeight="true" outlineLevel="0" collapsed="false">
      <c r="A3189" s="1" t="n">
        <v>1</v>
      </c>
      <c r="B3189" s="17" t="n">
        <v>46241</v>
      </c>
      <c r="C3189" s="17" t="n">
        <v>46260</v>
      </c>
      <c r="D3189" s="1" t="n">
        <v>1624</v>
      </c>
      <c r="E3189" s="1" t="s">
        <v>282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1513655</v>
      </c>
      <c r="L3189" s="1" t="n">
        <v>667391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939.08</v>
      </c>
      <c r="W3189" s="1" t="n">
        <v>939.08</v>
      </c>
      <c r="X3189" s="1" t="s">
        <v>2848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BARRAGE CARRAPATICID</v>
      </c>
      <c r="AC3189" s="1" t="n">
        <v>667391</v>
      </c>
    </row>
    <row r="3190" customFormat="false" ht="12.75" hidden="false" customHeight="true" outlineLevel="0" collapsed="false">
      <c r="A3190" s="1" t="n">
        <v>1</v>
      </c>
      <c r="B3190" s="17" t="n">
        <v>46241</v>
      </c>
      <c r="C3190" s="17" t="n">
        <v>46260</v>
      </c>
      <c r="D3190" s="1" t="n">
        <v>1613</v>
      </c>
      <c r="E3190" s="1" t="s">
        <v>240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1515520</v>
      </c>
      <c r="L3190" s="1" t="n">
        <v>1616799</v>
      </c>
      <c r="M3190" s="1" t="s">
        <v>59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3101.66</v>
      </c>
      <c r="W3190" s="1" t="n">
        <v>3101.66</v>
      </c>
      <c r="X3190" s="1" t="s">
        <v>2849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CORACAO DE FRANGO KG</v>
      </c>
      <c r="AC3190" s="1" t="n">
        <v>1616799</v>
      </c>
    </row>
    <row r="3191" customFormat="false" ht="12.75" hidden="false" customHeight="true" outlineLevel="0" collapsed="false">
      <c r="A3191" s="1" t="n">
        <v>1</v>
      </c>
      <c r="B3191" s="17" t="n">
        <v>46241</v>
      </c>
      <c r="C3191" s="17" t="n">
        <v>46260</v>
      </c>
      <c r="D3191" s="1" t="n">
        <v>1613</v>
      </c>
      <c r="E3191" s="1" t="s">
        <v>240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1515617</v>
      </c>
      <c r="L3191" s="1" t="n">
        <v>1616568</v>
      </c>
      <c r="M3191" s="1" t="s">
        <v>59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634.72</v>
      </c>
      <c r="W3191" s="1" t="n">
        <v>634.72</v>
      </c>
      <c r="X3191" s="1" t="s">
        <v>2850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CARRE SUINO KG</v>
      </c>
      <c r="AC3191" s="1" t="n">
        <v>1616568</v>
      </c>
    </row>
    <row r="3192" customFormat="false" ht="12.75" hidden="false" customHeight="true" outlineLevel="0" collapsed="false">
      <c r="A3192" s="1" t="n">
        <v>1</v>
      </c>
      <c r="B3192" s="17" t="n">
        <v>46242</v>
      </c>
      <c r="C3192" s="17" t="n">
        <v>46260</v>
      </c>
      <c r="D3192" s="1" t="n">
        <v>1637</v>
      </c>
      <c r="E3192" s="1" t="s">
        <v>68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1517336</v>
      </c>
      <c r="L3192" s="1" t="n">
        <v>1916562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1993.17</v>
      </c>
      <c r="W3192" s="1" t="n">
        <v>1993.17</v>
      </c>
      <c r="X3192" s="1" t="s">
        <v>2851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AGUA SANI BRINORT 1L</v>
      </c>
      <c r="AC3192" s="1" t="n">
        <v>1916562</v>
      </c>
    </row>
    <row r="3193" customFormat="false" ht="12.75" hidden="false" customHeight="true" outlineLevel="0" collapsed="false">
      <c r="A3193" s="1" t="n">
        <v>1</v>
      </c>
      <c r="B3193" s="17" t="n">
        <v>46242</v>
      </c>
      <c r="C3193" s="17" t="n">
        <v>46260</v>
      </c>
      <c r="D3193" s="1" t="n">
        <v>1667</v>
      </c>
      <c r="E3193" s="1" t="s">
        <v>65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1517980</v>
      </c>
      <c r="L3193" s="1" t="n">
        <v>397841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62</v>
      </c>
      <c r="S3193" s="1" t="n">
        <v>1130101</v>
      </c>
      <c r="T3193" s="1" t="s">
        <v>63</v>
      </c>
      <c r="U3193" s="1" t="n">
        <v>611.73</v>
      </c>
      <c r="W3193" s="1" t="n">
        <v>611.73</v>
      </c>
      <c r="X3193" s="1" t="s">
        <v>2852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MINGUAL D AVEIA ALL</v>
      </c>
      <c r="AC3193" s="1" t="n">
        <v>397841</v>
      </c>
    </row>
    <row r="3194" customFormat="false" ht="12.75" hidden="false" customHeight="true" outlineLevel="0" collapsed="false">
      <c r="A3194" s="1" t="n">
        <v>1</v>
      </c>
      <c r="B3194" s="17" t="n">
        <v>46242</v>
      </c>
      <c r="C3194" s="17" t="n">
        <v>46260</v>
      </c>
      <c r="D3194" s="1" t="n">
        <v>1745</v>
      </c>
      <c r="E3194" s="1" t="s">
        <v>284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1518168</v>
      </c>
      <c r="L3194" s="1" t="n">
        <v>356122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793.41</v>
      </c>
      <c r="W3194" s="1" t="n">
        <v>793.41</v>
      </c>
      <c r="X3194" s="1" t="s">
        <v>2853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MILHO PIPOCA KIMIMO</v>
      </c>
      <c r="AC3194" s="1" t="n">
        <v>356122</v>
      </c>
    </row>
    <row r="3195" customFormat="false" ht="12.75" hidden="false" customHeight="true" outlineLevel="0" collapsed="false">
      <c r="A3195" s="1" t="n">
        <v>1</v>
      </c>
      <c r="B3195" s="17" t="n">
        <v>46242</v>
      </c>
      <c r="C3195" s="17" t="n">
        <v>46260</v>
      </c>
      <c r="D3195" s="1" t="n">
        <v>967</v>
      </c>
      <c r="E3195" s="1" t="s">
        <v>1167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1518232</v>
      </c>
      <c r="L3195" s="1" t="n">
        <v>36539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2402.15</v>
      </c>
      <c r="W3195" s="1" t="n">
        <v>2402.15</v>
      </c>
      <c r="X3195" s="1" t="s">
        <v>2854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12.75" hidden="false" customHeight="true" outlineLevel="0" collapsed="false">
      <c r="A3196" s="1" t="n">
        <v>1</v>
      </c>
      <c r="B3196" s="17" t="n">
        <v>46244</v>
      </c>
      <c r="C3196" s="17" t="n">
        <v>46260</v>
      </c>
      <c r="D3196" s="1" t="n">
        <v>1668</v>
      </c>
      <c r="E3196" s="1" t="s">
        <v>81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1528863</v>
      </c>
      <c r="L3196" s="1" t="n">
        <v>746378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39</v>
      </c>
      <c r="S3196" s="1" t="n">
        <v>4210299</v>
      </c>
      <c r="T3196" s="1" t="s">
        <v>2236</v>
      </c>
      <c r="U3196" s="1" t="n">
        <v>871.19</v>
      </c>
      <c r="W3196" s="1" t="n">
        <v>871.19</v>
      </c>
      <c r="X3196" s="1" t="s">
        <v>2855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SACO PAPEL KRAFT 10K</v>
      </c>
      <c r="AC3196" s="1" t="n">
        <v>746378</v>
      </c>
    </row>
    <row r="3197" customFormat="false" ht="12.75" hidden="false" customHeight="true" outlineLevel="0" collapsed="false">
      <c r="A3197" s="1" t="n">
        <v>1</v>
      </c>
      <c r="B3197" s="17" t="n">
        <v>46246</v>
      </c>
      <c r="C3197" s="17" t="n">
        <v>46260</v>
      </c>
      <c r="D3197" s="1" t="n">
        <v>1601</v>
      </c>
      <c r="E3197" s="1" t="s">
        <v>227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1537246</v>
      </c>
      <c r="L3197" s="1" t="n">
        <v>862283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947.55</v>
      </c>
      <c r="W3197" s="1" t="n">
        <v>947.55</v>
      </c>
      <c r="X3197" s="1" t="s">
        <v>2856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true" outlineLevel="0" collapsed="false">
      <c r="A3198" s="1" t="n">
        <v>1</v>
      </c>
      <c r="B3198" s="17" t="n">
        <v>46247</v>
      </c>
      <c r="C3198" s="17" t="n">
        <v>46260</v>
      </c>
      <c r="D3198" s="1" t="n">
        <v>1608</v>
      </c>
      <c r="E3198" s="1" t="s">
        <v>75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1540511</v>
      </c>
      <c r="L3198" s="1" t="n">
        <v>1709723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684.24</v>
      </c>
      <c r="W3198" s="1" t="n">
        <v>684.24</v>
      </c>
      <c r="X3198" s="1" t="s">
        <v>2857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DANONE GREGO UNID FR</v>
      </c>
      <c r="AC3198" s="1" t="n">
        <v>1709723</v>
      </c>
    </row>
    <row r="3199" customFormat="false" ht="12.75" hidden="false" customHeight="true" outlineLevel="0" collapsed="false">
      <c r="A3199" s="1" t="n">
        <v>1</v>
      </c>
      <c r="B3199" s="17" t="n">
        <v>46247</v>
      </c>
      <c r="C3199" s="17" t="n">
        <v>46260</v>
      </c>
      <c r="D3199" s="1" t="n">
        <v>1636</v>
      </c>
      <c r="E3199" s="1" t="s">
        <v>91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1541185</v>
      </c>
      <c r="L3199" s="1" t="n">
        <v>3235765</v>
      </c>
      <c r="M3199" s="1" t="s">
        <v>36</v>
      </c>
      <c r="N3199" s="1" t="s">
        <v>66</v>
      </c>
      <c r="P3199" s="1" t="n">
        <v>103</v>
      </c>
      <c r="Q3199" s="1" t="s">
        <v>61</v>
      </c>
      <c r="R3199" s="1" t="s">
        <v>62</v>
      </c>
      <c r="S3199" s="1" t="n">
        <v>1130101</v>
      </c>
      <c r="T3199" s="1" t="s">
        <v>63</v>
      </c>
      <c r="U3199" s="1" t="n">
        <v>1262.69</v>
      </c>
      <c r="W3199" s="1" t="n">
        <v>1262.69</v>
      </c>
      <c r="X3199" s="1" t="s">
        <v>2858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PROBAK II</v>
      </c>
      <c r="AC3199" s="1" t="n">
        <v>3235765</v>
      </c>
    </row>
    <row r="3200" customFormat="false" ht="12.75" hidden="false" customHeight="true" outlineLevel="0" collapsed="false">
      <c r="A3200" s="1" t="n">
        <v>1</v>
      </c>
      <c r="B3200" s="17" t="n">
        <v>46247</v>
      </c>
      <c r="C3200" s="17" t="n">
        <v>46260</v>
      </c>
      <c r="D3200" s="1" t="n">
        <v>1749</v>
      </c>
      <c r="E3200" s="1" t="s">
        <v>800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1542706</v>
      </c>
      <c r="L3200" s="1" t="n">
        <v>3389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815.45</v>
      </c>
      <c r="W3200" s="1" t="n">
        <v>815.45</v>
      </c>
      <c r="X3200" s="1" t="s">
        <v>2859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12.75" hidden="false" customHeight="true" outlineLevel="0" collapsed="false">
      <c r="A3201" s="1" t="n">
        <v>1</v>
      </c>
      <c r="B3201" s="17" t="n">
        <v>46249</v>
      </c>
      <c r="C3201" s="17" t="n">
        <v>46260</v>
      </c>
      <c r="D3201" s="1" t="n">
        <v>1613</v>
      </c>
      <c r="E3201" s="1" t="s">
        <v>240</v>
      </c>
      <c r="F3201" s="1" t="n">
        <v>24</v>
      </c>
      <c r="G3201" s="1" t="s">
        <v>57</v>
      </c>
      <c r="H3201" s="1" t="n">
        <v>2110405</v>
      </c>
      <c r="I3201" s="1" t="s">
        <v>106</v>
      </c>
      <c r="J3201" s="1" t="n">
        <v>1551828</v>
      </c>
      <c r="L3201" s="1" t="n">
        <v>1619134</v>
      </c>
      <c r="M3201" s="1" t="s">
        <v>36</v>
      </c>
      <c r="N3201" s="1" t="s">
        <v>66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3149.23</v>
      </c>
      <c r="W3201" s="1" t="n">
        <v>3149.23</v>
      </c>
      <c r="X3201" s="1" t="s">
        <v>2860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FILE PEITOA GRANEL</v>
      </c>
      <c r="AC3201" s="1" t="n">
        <v>1619134</v>
      </c>
    </row>
    <row r="3202" customFormat="false" ht="12.75" hidden="false" customHeight="true" outlineLevel="0" collapsed="false">
      <c r="A3202" s="1" t="n">
        <v>1</v>
      </c>
      <c r="B3202" s="17" t="n">
        <v>46253</v>
      </c>
      <c r="C3202" s="17" t="n">
        <v>46260</v>
      </c>
      <c r="D3202" s="1" t="n">
        <v>928</v>
      </c>
      <c r="E3202" s="1" t="s">
        <v>1018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1573202</v>
      </c>
      <c r="L3202" s="1" t="n">
        <v>193548447</v>
      </c>
      <c r="M3202" s="1" t="s">
        <v>36</v>
      </c>
      <c r="N3202" s="1" t="s">
        <v>66</v>
      </c>
      <c r="P3202" s="1" t="n">
        <v>101</v>
      </c>
      <c r="Q3202" s="1" t="s">
        <v>107</v>
      </c>
      <c r="R3202" s="1" t="s">
        <v>43</v>
      </c>
      <c r="S3202" s="1" t="n">
        <v>421033</v>
      </c>
      <c r="T3202" s="1" t="s">
        <v>1019</v>
      </c>
      <c r="U3202" s="1" t="n">
        <v>299.9</v>
      </c>
      <c r="W3202" s="1" t="n">
        <v>299.9</v>
      </c>
      <c r="X3202" s="1" t="s">
        <v>2861</v>
      </c>
      <c r="Z3202" s="1" t="str">
        <f aca="false">IF($T3202="","",IFERROR(INDEX('Resumo Grupos'!$AC$3:$AC$200,MATCH($T3202,'Resumo Grupos'!$AB$3:$AB$200,0)),"n/d"))</f>
        <v>Despesa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true" outlineLevel="0" collapsed="false">
      <c r="A3203" s="1" t="n">
        <v>1</v>
      </c>
      <c r="B3203" s="17" t="n">
        <v>46254</v>
      </c>
      <c r="C3203" s="17" t="n">
        <v>46260</v>
      </c>
      <c r="D3203" s="1" t="n">
        <v>1286</v>
      </c>
      <c r="E3203" s="1" t="s">
        <v>359</v>
      </c>
      <c r="F3203" s="1" t="n">
        <v>24</v>
      </c>
      <c r="G3203" s="1" t="s">
        <v>57</v>
      </c>
      <c r="H3203" s="1" t="n">
        <v>2110405</v>
      </c>
      <c r="I3203" s="1" t="s">
        <v>106</v>
      </c>
      <c r="J3203" s="1" t="n">
        <v>1575810</v>
      </c>
      <c r="L3203" s="1" t="n">
        <v>10588</v>
      </c>
      <c r="M3203" s="1" t="s">
        <v>36</v>
      </c>
      <c r="N3203" s="1" t="s">
        <v>66</v>
      </c>
      <c r="P3203" s="1" t="n">
        <v>103</v>
      </c>
      <c r="Q3203" s="1" t="s">
        <v>61</v>
      </c>
      <c r="R3203" s="1" t="s">
        <v>62</v>
      </c>
      <c r="S3203" s="1" t="n">
        <v>1130101</v>
      </c>
      <c r="T3203" s="1" t="s">
        <v>63</v>
      </c>
      <c r="U3203" s="1" t="n">
        <v>756</v>
      </c>
      <c r="W3203" s="1" t="n">
        <v>756</v>
      </c>
      <c r="X3203" s="1" t="s">
        <v>2862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PAO FRANCES CONG 80G</v>
      </c>
      <c r="AC3203" s="1" t="n">
        <v>10588</v>
      </c>
    </row>
    <row r="3204" customFormat="false" ht="12.75" hidden="false" customHeight="true" outlineLevel="0" collapsed="false">
      <c r="A3204" s="1" t="n">
        <v>1</v>
      </c>
      <c r="B3204" s="17" t="n">
        <v>46254</v>
      </c>
      <c r="C3204" s="17" t="n">
        <v>46260</v>
      </c>
      <c r="D3204" s="1" t="n">
        <v>33</v>
      </c>
      <c r="E3204" s="1" t="s">
        <v>93</v>
      </c>
      <c r="F3204" s="1" t="n">
        <v>24</v>
      </c>
      <c r="G3204" s="1" t="s">
        <v>57</v>
      </c>
      <c r="H3204" s="1" t="n">
        <v>2110101</v>
      </c>
      <c r="I3204" s="1" t="s">
        <v>58</v>
      </c>
      <c r="J3204" s="1" t="n">
        <v>1577716</v>
      </c>
      <c r="L3204" s="1" t="n">
        <v>5528</v>
      </c>
      <c r="M3204" s="1" t="s">
        <v>36</v>
      </c>
      <c r="N3204" s="1" t="s">
        <v>60</v>
      </c>
      <c r="P3204" s="1" t="n">
        <v>103</v>
      </c>
      <c r="Q3204" s="1" t="s">
        <v>61</v>
      </c>
      <c r="R3204" s="1" t="s">
        <v>62</v>
      </c>
      <c r="S3204" s="1" t="n">
        <v>1130101</v>
      </c>
      <c r="T3204" s="1" t="s">
        <v>63</v>
      </c>
      <c r="U3204" s="1" t="n">
        <v>300</v>
      </c>
      <c r="W3204" s="1" t="n">
        <v>300</v>
      </c>
      <c r="X3204" s="1" t="s">
        <v>2863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true" outlineLevel="0" collapsed="false">
      <c r="A3205" s="1" t="n">
        <v>1</v>
      </c>
      <c r="B3205" s="17" t="n">
        <v>46256</v>
      </c>
      <c r="C3205" s="17" t="n">
        <v>46260</v>
      </c>
      <c r="D3205" s="1" t="n">
        <v>1899</v>
      </c>
      <c r="E3205" s="1" t="s">
        <v>97</v>
      </c>
      <c r="F3205" s="1" t="n">
        <v>24</v>
      </c>
      <c r="G3205" s="1" t="s">
        <v>57</v>
      </c>
      <c r="H3205" s="1" t="n">
        <v>2110405</v>
      </c>
      <c r="I3205" s="1" t="s">
        <v>106</v>
      </c>
      <c r="J3205" s="1" t="n">
        <v>1585630</v>
      </c>
      <c r="L3205" s="1" t="n">
        <v>771</v>
      </c>
      <c r="M3205" s="1" t="s">
        <v>36</v>
      </c>
      <c r="N3205" s="1" t="s">
        <v>66</v>
      </c>
      <c r="P3205" s="1" t="n">
        <v>103</v>
      </c>
      <c r="Q3205" s="1" t="s">
        <v>61</v>
      </c>
      <c r="R3205" s="1" t="s">
        <v>62</v>
      </c>
      <c r="S3205" s="1" t="n">
        <v>1130101</v>
      </c>
      <c r="T3205" s="1" t="s">
        <v>63</v>
      </c>
      <c r="U3205" s="1" t="n">
        <v>422.15</v>
      </c>
      <c r="W3205" s="1" t="n">
        <v>422.15</v>
      </c>
      <c r="X3205" s="1" t="s">
        <v>2864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12.75" hidden="false" customHeight="true" outlineLevel="0" collapsed="false">
      <c r="A3206" s="1" t="n">
        <v>1</v>
      </c>
      <c r="B3206" s="17" t="n">
        <v>46259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2110101</v>
      </c>
      <c r="I3206" s="1" t="s">
        <v>58</v>
      </c>
      <c r="J3206" s="1" t="n">
        <v>1599456</v>
      </c>
      <c r="L3206" s="1" t="n">
        <v>5548</v>
      </c>
      <c r="M3206" s="1" t="s">
        <v>36</v>
      </c>
      <c r="N3206" s="1" t="s">
        <v>60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1060</v>
      </c>
      <c r="W3206" s="1" t="n">
        <v>1060</v>
      </c>
      <c r="X3206" s="1" t="s">
        <v>2865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true" outlineLevel="0" collapsed="false">
      <c r="A3207" s="1" t="n">
        <v>1</v>
      </c>
      <c r="B3207" s="17" t="n">
        <v>46259</v>
      </c>
      <c r="C3207" s="17" t="n">
        <v>46260</v>
      </c>
      <c r="D3207" s="1" t="n">
        <v>33</v>
      </c>
      <c r="E3207" s="1" t="s">
        <v>93</v>
      </c>
      <c r="F3207" s="1" t="n">
        <v>34</v>
      </c>
      <c r="G3207" s="1" t="s">
        <v>94</v>
      </c>
      <c r="H3207" s="1" t="n">
        <v>2110101</v>
      </c>
      <c r="I3207" s="1" t="s">
        <v>58</v>
      </c>
      <c r="J3207" s="1" t="n">
        <v>1600167</v>
      </c>
      <c r="L3207" s="1" t="n">
        <v>5550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1435</v>
      </c>
      <c r="W3207" s="1" t="n">
        <v>1435</v>
      </c>
      <c r="X3207" s="1" t="s">
        <v>252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true" outlineLevel="0" collapsed="false">
      <c r="A3208" s="1" t="n">
        <v>1</v>
      </c>
      <c r="B3208" s="17" t="n">
        <v>46259</v>
      </c>
      <c r="C3208" s="17" t="n">
        <v>46260</v>
      </c>
      <c r="D3208" s="1" t="n">
        <v>1615</v>
      </c>
      <c r="E3208" s="1" t="s">
        <v>253</v>
      </c>
      <c r="F3208" s="1" t="n">
        <v>34</v>
      </c>
      <c r="G3208" s="1" t="s">
        <v>94</v>
      </c>
      <c r="H3208" s="1" t="n">
        <v>2110101</v>
      </c>
      <c r="I3208" s="1" t="s">
        <v>58</v>
      </c>
      <c r="J3208" s="1" t="n">
        <v>1600213</v>
      </c>
      <c r="L3208" s="1" t="n">
        <v>15173</v>
      </c>
      <c r="M3208" s="1" t="s">
        <v>36</v>
      </c>
      <c r="N3208" s="1" t="s">
        <v>60</v>
      </c>
      <c r="P3208" s="1" t="n">
        <v>104</v>
      </c>
      <c r="Q3208" s="1" t="s">
        <v>38</v>
      </c>
      <c r="R3208" s="1" t="s">
        <v>62</v>
      </c>
      <c r="S3208" s="1" t="n">
        <v>1130101</v>
      </c>
      <c r="T3208" s="1" t="s">
        <v>63</v>
      </c>
      <c r="U3208" s="1" t="n">
        <v>430</v>
      </c>
      <c r="W3208" s="1" t="n">
        <v>430</v>
      </c>
      <c r="X3208" s="1" t="s">
        <v>2866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MACA FUJI KG</v>
      </c>
      <c r="AC3208" s="1" t="n">
        <v>15173</v>
      </c>
    </row>
    <row r="3209" customFormat="false" ht="12.75" hidden="false" customHeight="tru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34</v>
      </c>
      <c r="G3209" s="1" t="s">
        <v>94</v>
      </c>
      <c r="H3209" s="1" t="n">
        <v>2110405</v>
      </c>
      <c r="I3209" s="1" t="s">
        <v>106</v>
      </c>
      <c r="J3209" s="1" t="n">
        <v>1603725</v>
      </c>
      <c r="L3209" s="1" t="n">
        <v>654818</v>
      </c>
      <c r="M3209" s="1" t="s">
        <v>36</v>
      </c>
      <c r="N3209" s="1" t="s">
        <v>66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70</v>
      </c>
      <c r="W3209" s="1" t="n">
        <v>70</v>
      </c>
      <c r="X3209" s="1" t="s">
        <v>1883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true" outlineLevel="0" collapsed="false">
      <c r="A3210" s="1" t="n">
        <v>1</v>
      </c>
      <c r="B3210" s="17" t="n">
        <v>46260</v>
      </c>
      <c r="C3210" s="17" t="n">
        <v>46260</v>
      </c>
      <c r="D3210" s="1" t="n">
        <v>33</v>
      </c>
      <c r="E3210" s="1" t="s">
        <v>93</v>
      </c>
      <c r="F3210" s="1" t="n">
        <v>13</v>
      </c>
      <c r="G3210" s="1" t="s">
        <v>119</v>
      </c>
      <c r="H3210" s="1" t="n">
        <v>2110101</v>
      </c>
      <c r="I3210" s="1" t="s">
        <v>58</v>
      </c>
      <c r="J3210" s="1" t="n">
        <v>1605370</v>
      </c>
      <c r="L3210" s="1" t="n">
        <v>5556</v>
      </c>
      <c r="M3210" s="1" t="s">
        <v>36</v>
      </c>
      <c r="N3210" s="1" t="s">
        <v>60</v>
      </c>
      <c r="P3210" s="1" t="n">
        <v>104</v>
      </c>
      <c r="Q3210" s="1" t="s">
        <v>38</v>
      </c>
      <c r="R3210" s="1" t="s">
        <v>62</v>
      </c>
      <c r="S3210" s="1" t="n">
        <v>1130101</v>
      </c>
      <c r="T3210" s="1" t="s">
        <v>63</v>
      </c>
      <c r="U3210" s="1" t="n">
        <v>300</v>
      </c>
      <c r="W3210" s="1" t="n">
        <v>300</v>
      </c>
      <c r="X3210" s="1" t="s">
        <v>2779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true" outlineLevel="0" collapsed="false">
      <c r="A3211" s="1" t="n">
        <v>1</v>
      </c>
      <c r="B3211" s="17" t="n">
        <v>46260</v>
      </c>
      <c r="C3211" s="17" t="n">
        <v>46260</v>
      </c>
      <c r="D3211" s="1" t="n">
        <v>48</v>
      </c>
      <c r="E3211" s="1" t="s">
        <v>1184</v>
      </c>
      <c r="F3211" s="1" t="n">
        <v>34</v>
      </c>
      <c r="G3211" s="1" t="s">
        <v>94</v>
      </c>
      <c r="H3211" s="1" t="n">
        <v>2110405</v>
      </c>
      <c r="I3211" s="1" t="s">
        <v>106</v>
      </c>
      <c r="J3211" s="1" t="n">
        <v>1605433</v>
      </c>
      <c r="L3211" s="1" t="n">
        <v>655199</v>
      </c>
      <c r="M3211" s="1" t="s">
        <v>36</v>
      </c>
      <c r="N3211" s="1" t="s">
        <v>66</v>
      </c>
      <c r="P3211" s="1" t="n">
        <v>102</v>
      </c>
      <c r="Q3211" s="1" t="s">
        <v>125</v>
      </c>
      <c r="R3211" s="1" t="s">
        <v>112</v>
      </c>
      <c r="S3211" s="1" t="n">
        <v>4220199</v>
      </c>
      <c r="T3211" s="1" t="s">
        <v>113</v>
      </c>
      <c r="U3211" s="1" t="n">
        <v>5500</v>
      </c>
      <c r="W3211" s="1" t="n">
        <v>5500</v>
      </c>
      <c r="X3211" s="1" t="s">
        <v>2867</v>
      </c>
      <c r="Z3211" s="1" t="str">
        <f aca="false">IF($T3211="","",IFERROR(INDEX('Resumo Grupos'!$AC$3:$AC$200,MATCH($T3211,'Resumo Grupos'!$AB$3:$AB$200,0)),"n/d"))</f>
        <v>Pagamentos outros não operacionais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true" outlineLevel="0" collapsed="false">
      <c r="A3212" s="1" t="n">
        <v>1</v>
      </c>
      <c r="B3212" s="17" t="n">
        <v>46260</v>
      </c>
      <c r="C3212" s="17" t="n">
        <v>46260</v>
      </c>
      <c r="D3212" s="1" t="n">
        <v>33</v>
      </c>
      <c r="E3212" s="1" t="s">
        <v>93</v>
      </c>
      <c r="F3212" s="1" t="n">
        <v>13</v>
      </c>
      <c r="G3212" s="1" t="s">
        <v>119</v>
      </c>
      <c r="H3212" s="1" t="n">
        <v>2110101</v>
      </c>
      <c r="I3212" s="1" t="s">
        <v>58</v>
      </c>
      <c r="J3212" s="1" t="n">
        <v>1605514</v>
      </c>
      <c r="L3212" s="1" t="n">
        <v>5557</v>
      </c>
      <c r="M3212" s="1" t="s">
        <v>36</v>
      </c>
      <c r="N3212" s="1" t="s">
        <v>60</v>
      </c>
      <c r="P3212" s="1" t="n">
        <v>104</v>
      </c>
      <c r="Q3212" s="1" t="s">
        <v>38</v>
      </c>
      <c r="R3212" s="1" t="s">
        <v>62</v>
      </c>
      <c r="S3212" s="1" t="n">
        <v>1130101</v>
      </c>
      <c r="T3212" s="1" t="s">
        <v>63</v>
      </c>
      <c r="U3212" s="1" t="n">
        <v>300</v>
      </c>
      <c r="W3212" s="1" t="n">
        <v>300</v>
      </c>
      <c r="X3212" s="1" t="s">
        <v>2868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true" outlineLevel="0" collapsed="false">
      <c r="A3213" s="1" t="n">
        <v>1</v>
      </c>
      <c r="B3213" s="17" t="n">
        <v>46260</v>
      </c>
      <c r="C3213" s="17" t="n">
        <v>46260</v>
      </c>
      <c r="D3213" s="1" t="n">
        <v>1741</v>
      </c>
      <c r="E3213" s="1" t="s">
        <v>825</v>
      </c>
      <c r="F3213" s="1" t="n">
        <v>34</v>
      </c>
      <c r="G3213" s="1" t="s">
        <v>94</v>
      </c>
      <c r="H3213" s="1" t="n">
        <v>2110405</v>
      </c>
      <c r="I3213" s="1" t="s">
        <v>106</v>
      </c>
      <c r="J3213" s="1" t="n">
        <v>1605854</v>
      </c>
      <c r="L3213" s="1" t="n">
        <v>655346</v>
      </c>
      <c r="M3213" s="1" t="s">
        <v>36</v>
      </c>
      <c r="N3213" s="1" t="s">
        <v>66</v>
      </c>
      <c r="P3213" s="1" t="n">
        <v>101</v>
      </c>
      <c r="Q3213" s="1" t="s">
        <v>107</v>
      </c>
      <c r="R3213" s="1" t="s">
        <v>39</v>
      </c>
      <c r="S3213" s="1" t="n">
        <v>4210232</v>
      </c>
      <c r="T3213" s="1" t="s">
        <v>503</v>
      </c>
      <c r="U3213" s="1" t="n">
        <v>129</v>
      </c>
      <c r="W3213" s="1" t="n">
        <v>129</v>
      </c>
      <c r="X3213" s="1" t="s">
        <v>2869</v>
      </c>
      <c r="Z3213" s="1" t="str">
        <f aca="false">IF($T3213="","",IFERROR(INDEX('Resumo Grupos'!$AC$3:$AC$200,MATCH($T3213,'Resumo Grupos'!$AB$3:$AB$200,0)),"n/d"))</f>
        <v>Despesa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12.75" hidden="false" customHeight="true" outlineLevel="0" collapsed="false">
      <c r="A3214" s="1" t="n">
        <v>1</v>
      </c>
      <c r="B3214" s="17" t="n">
        <v>46260</v>
      </c>
      <c r="C3214" s="17" t="n">
        <v>46260</v>
      </c>
      <c r="D3214" s="1" t="n">
        <v>33</v>
      </c>
      <c r="E3214" s="1" t="s">
        <v>93</v>
      </c>
      <c r="F3214" s="1" t="n">
        <v>13</v>
      </c>
      <c r="G3214" s="1" t="s">
        <v>119</v>
      </c>
      <c r="H3214" s="1" t="n">
        <v>2110101</v>
      </c>
      <c r="I3214" s="1" t="s">
        <v>58</v>
      </c>
      <c r="J3214" s="1" t="n">
        <v>1605889</v>
      </c>
      <c r="L3214" s="1" t="n">
        <v>5558</v>
      </c>
      <c r="M3214" s="1" t="s">
        <v>36</v>
      </c>
      <c r="N3214" s="1" t="s">
        <v>60</v>
      </c>
      <c r="P3214" s="1" t="n">
        <v>104</v>
      </c>
      <c r="Q3214" s="1" t="s">
        <v>38</v>
      </c>
      <c r="R3214" s="1" t="s">
        <v>62</v>
      </c>
      <c r="S3214" s="1" t="n">
        <v>1130101</v>
      </c>
      <c r="T3214" s="1" t="s">
        <v>63</v>
      </c>
      <c r="U3214" s="1" t="n">
        <v>300</v>
      </c>
      <c r="W3214" s="1" t="n">
        <v>0</v>
      </c>
      <c r="X3214" s="1" t="s">
        <v>121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true" outlineLevel="0" collapsed="false">
      <c r="A3215" s="1" t="n">
        <v>1</v>
      </c>
      <c r="B3215" s="17" t="n">
        <v>46260</v>
      </c>
      <c r="C3215" s="17" t="n">
        <v>46260</v>
      </c>
      <c r="D3215" s="1" t="n">
        <v>515</v>
      </c>
      <c r="E3215" s="1" t="s">
        <v>124</v>
      </c>
      <c r="F3215" s="1" t="n">
        <v>34</v>
      </c>
      <c r="G3215" s="1" t="s">
        <v>94</v>
      </c>
      <c r="H3215" s="1" t="n">
        <v>2110405</v>
      </c>
      <c r="I3215" s="1" t="s">
        <v>106</v>
      </c>
      <c r="J3215" s="1" t="n">
        <v>1610151</v>
      </c>
      <c r="L3215" s="1" t="n">
        <v>657006</v>
      </c>
      <c r="M3215" s="1" t="s">
        <v>36</v>
      </c>
      <c r="N3215" s="1" t="s">
        <v>66</v>
      </c>
      <c r="P3215" s="1" t="n">
        <v>102</v>
      </c>
      <c r="Q3215" s="1" t="s">
        <v>125</v>
      </c>
      <c r="R3215" s="1" t="s">
        <v>126</v>
      </c>
      <c r="S3215" s="1" t="n">
        <v>4210504</v>
      </c>
      <c r="T3215" s="1" t="s">
        <v>199</v>
      </c>
      <c r="U3215" s="1" t="n">
        <v>165</v>
      </c>
      <c r="W3215" s="1" t="n">
        <v>165</v>
      </c>
      <c r="X3215" s="1" t="s">
        <v>2870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12.75" hidden="false" customHeight="true" outlineLevel="0" collapsed="false">
      <c r="A3216" s="1" t="n">
        <v>1</v>
      </c>
      <c r="B3216" s="17" t="n">
        <v>46260</v>
      </c>
      <c r="C3216" s="17" t="n">
        <v>46260</v>
      </c>
      <c r="D3216" s="1" t="n">
        <v>10096</v>
      </c>
      <c r="E3216" s="1" t="s">
        <v>1716</v>
      </c>
      <c r="F3216" s="1" t="n">
        <v>13</v>
      </c>
      <c r="G3216" s="1" t="s">
        <v>119</v>
      </c>
      <c r="H3216" s="1" t="n">
        <v>2110101</v>
      </c>
      <c r="I3216" s="1" t="s">
        <v>58</v>
      </c>
      <c r="J3216" s="1" t="n">
        <v>1615582</v>
      </c>
      <c r="L3216" s="1" t="n">
        <v>215</v>
      </c>
      <c r="M3216" s="1" t="s">
        <v>36</v>
      </c>
      <c r="N3216" s="1" t="s">
        <v>60</v>
      </c>
      <c r="P3216" s="1" t="n">
        <v>104</v>
      </c>
      <c r="Q3216" s="1" t="s">
        <v>38</v>
      </c>
      <c r="R3216" s="1" t="s">
        <v>62</v>
      </c>
      <c r="S3216" s="1" t="n">
        <v>1130101</v>
      </c>
      <c r="T3216" s="1" t="s">
        <v>63</v>
      </c>
      <c r="U3216" s="1" t="n">
        <v>280</v>
      </c>
      <c r="W3216" s="1" t="n">
        <v>0</v>
      </c>
      <c r="X3216" s="1" t="s">
        <v>490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GELO DE MORANGO</v>
      </c>
      <c r="AC3216" s="1" t="n">
        <v>215</v>
      </c>
    </row>
    <row r="3217" customFormat="false" ht="12.75" hidden="false" customHeight="true" outlineLevel="0" collapsed="false">
      <c r="A3217" s="1" t="n">
        <v>1</v>
      </c>
      <c r="B3217" s="17" t="n">
        <v>46261</v>
      </c>
      <c r="C3217" s="17" t="n">
        <v>46261</v>
      </c>
      <c r="D3217" s="1" t="n">
        <v>0</v>
      </c>
      <c r="E3217" s="1" t="s">
        <v>33</v>
      </c>
      <c r="F3217" s="1" t="n">
        <v>17</v>
      </c>
      <c r="G3217" s="1" t="s">
        <v>34</v>
      </c>
      <c r="H3217" s="1" t="n">
        <v>1110101</v>
      </c>
      <c r="I3217" s="1" t="s">
        <v>35</v>
      </c>
      <c r="J3217" s="1" t="n">
        <v>1615973</v>
      </c>
      <c r="L3217" s="1" t="n">
        <v>1615973</v>
      </c>
      <c r="M3217" s="1" t="s">
        <v>36</v>
      </c>
      <c r="N3217" s="1" t="s">
        <v>37</v>
      </c>
      <c r="P3217" s="1" t="n">
        <v>104</v>
      </c>
      <c r="Q3217" s="1" t="s">
        <v>38</v>
      </c>
      <c r="R3217" s="1" t="s">
        <v>43</v>
      </c>
      <c r="S3217" s="1" t="n">
        <v>4210318</v>
      </c>
      <c r="T3217" s="1" t="s">
        <v>449</v>
      </c>
      <c r="U3217" s="1" t="n">
        <v>500</v>
      </c>
      <c r="W3217" s="1" t="n">
        <v>500</v>
      </c>
      <c r="X3217" s="1" t="s">
        <v>210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12.75" hidden="false" customHeight="true" outlineLevel="0" collapsed="false">
      <c r="A3218" s="1" t="n">
        <v>1</v>
      </c>
      <c r="B3218" s="17" t="n">
        <v>46248</v>
      </c>
      <c r="C3218" s="17" t="n">
        <v>46261</v>
      </c>
      <c r="D3218" s="1" t="n">
        <v>1270</v>
      </c>
      <c r="E3218" s="1" t="s">
        <v>349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1545352</v>
      </c>
      <c r="L3218" s="1" t="n">
        <v>2788</v>
      </c>
      <c r="M3218" s="1" t="s">
        <v>36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409.5</v>
      </c>
      <c r="W3218" s="1" t="n">
        <v>409.5</v>
      </c>
      <c r="X3218" s="1" t="s">
        <v>2871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TEMP. COMPLETO C/ AÇAFRÃO 400G</v>
      </c>
      <c r="AC3218" s="1" t="n">
        <v>2788</v>
      </c>
    </row>
    <row r="3219" customFormat="false" ht="12.75" hidden="false" customHeight="true" outlineLevel="0" collapsed="false">
      <c r="A3219" s="1" t="n">
        <v>1</v>
      </c>
      <c r="B3219" s="17" t="n">
        <v>46218</v>
      </c>
      <c r="C3219" s="17" t="n">
        <v>46261</v>
      </c>
      <c r="D3219" s="1" t="n">
        <v>10011</v>
      </c>
      <c r="E3219" s="1" t="s">
        <v>221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1401989</v>
      </c>
      <c r="L3219" s="1" t="n">
        <v>34663</v>
      </c>
      <c r="M3219" s="1" t="s">
        <v>153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2006</v>
      </c>
      <c r="W3219" s="1" t="n">
        <v>2006</v>
      </c>
      <c r="X3219" s="1" t="s">
        <v>2872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 t="str">
        <f aca="false">IFERROR(INDEX('Mov Entradas (Rel 10497)'!$L:$L,MATCH(AC3219,'Mov Entradas (Rel 10497)'!$I:$I,0)),"nao encontrado")</f>
        <v>RC GT GRANPLUS 10,1K</v>
      </c>
      <c r="AC3219" s="1" t="n">
        <v>34663</v>
      </c>
    </row>
    <row r="3220" customFormat="false" ht="12.75" hidden="false" customHeight="true" outlineLevel="0" collapsed="false">
      <c r="A3220" s="1" t="n">
        <v>1</v>
      </c>
      <c r="B3220" s="17" t="n">
        <v>46220</v>
      </c>
      <c r="C3220" s="17" t="n">
        <v>46261</v>
      </c>
      <c r="D3220" s="1" t="n">
        <v>10012</v>
      </c>
      <c r="E3220" s="1" t="s">
        <v>236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1411310</v>
      </c>
      <c r="L3220" s="1" t="n">
        <v>1964147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1129.56</v>
      </c>
      <c r="W3220" s="1" t="n">
        <v>1129.56</v>
      </c>
      <c r="X3220" s="1" t="s">
        <v>2873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ESM IMP S BRILHO</v>
      </c>
      <c r="AC3220" s="1" t="n">
        <v>1964147</v>
      </c>
    </row>
    <row r="3221" customFormat="false" ht="12.75" hidden="false" customHeight="true" outlineLevel="0" collapsed="false">
      <c r="A3221" s="1" t="n">
        <v>1</v>
      </c>
      <c r="B3221" s="17" t="n">
        <v>46224</v>
      </c>
      <c r="C3221" s="17" t="n">
        <v>46261</v>
      </c>
      <c r="D3221" s="1" t="n">
        <v>607</v>
      </c>
      <c r="E3221" s="1" t="s">
        <v>214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1429152</v>
      </c>
      <c r="L3221" s="1" t="n">
        <v>11134</v>
      </c>
      <c r="M3221" s="1" t="s">
        <v>59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911.85</v>
      </c>
      <c r="W3221" s="1" t="n">
        <v>911.85</v>
      </c>
      <c r="X3221" s="1" t="s">
        <v>2874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PLENO ADULTOS CARNE 15KG</v>
      </c>
      <c r="AC3221" s="1" t="n">
        <v>11134</v>
      </c>
    </row>
    <row r="3222" customFormat="false" ht="12.75" hidden="false" customHeight="true" outlineLevel="0" collapsed="false">
      <c r="A3222" s="1" t="n">
        <v>1</v>
      </c>
      <c r="B3222" s="17" t="n">
        <v>46225</v>
      </c>
      <c r="C3222" s="17" t="n">
        <v>46261</v>
      </c>
      <c r="D3222" s="1" t="n">
        <v>794</v>
      </c>
      <c r="E3222" s="1" t="s">
        <v>365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1435872</v>
      </c>
      <c r="L3222" s="1" t="n">
        <v>8403</v>
      </c>
      <c r="M3222" s="1" t="s">
        <v>460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2621.73</v>
      </c>
      <c r="W3222" s="1" t="n">
        <v>2621.73</v>
      </c>
      <c r="X3222" s="1" t="s">
        <v>2875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12.75" hidden="false" customHeight="true" outlineLevel="0" collapsed="false">
      <c r="A3223" s="1" t="n">
        <v>1</v>
      </c>
      <c r="B3223" s="17" t="n">
        <v>46226</v>
      </c>
      <c r="C3223" s="17" t="n">
        <v>46261</v>
      </c>
      <c r="D3223" s="1" t="n">
        <v>10021</v>
      </c>
      <c r="E3223" s="1" t="s">
        <v>2520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1440166</v>
      </c>
      <c r="L3223" s="1" t="n">
        <v>134703</v>
      </c>
      <c r="M3223" s="1" t="s">
        <v>153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774.48</v>
      </c>
      <c r="W3223" s="1" t="n">
        <v>774.48</v>
      </c>
      <c r="X3223" s="1" t="s">
        <v>2876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RACAO MATISSE CAST.</v>
      </c>
      <c r="AC3223" s="1" t="n">
        <v>134703</v>
      </c>
    </row>
    <row r="3224" customFormat="false" ht="12.75" hidden="false" customHeight="true" outlineLevel="0" collapsed="false">
      <c r="A3224" s="1" t="n">
        <v>1</v>
      </c>
      <c r="B3224" s="17" t="n">
        <v>46228</v>
      </c>
      <c r="C3224" s="17" t="n">
        <v>46261</v>
      </c>
      <c r="D3224" s="1" t="n">
        <v>1637</v>
      </c>
      <c r="E3224" s="1" t="s">
        <v>68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1450083</v>
      </c>
      <c r="L3224" s="1" t="n">
        <v>1910467</v>
      </c>
      <c r="M3224" s="1" t="s">
        <v>36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998.14</v>
      </c>
      <c r="W3224" s="1" t="n">
        <v>998.14</v>
      </c>
      <c r="X3224" s="1" t="s">
        <v>2877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MOCOQUINHA 200ML</v>
      </c>
      <c r="AC3224" s="1" t="n">
        <v>1910467</v>
      </c>
    </row>
    <row r="3225" customFormat="false" ht="12.75" hidden="false" customHeight="true" outlineLevel="0" collapsed="false">
      <c r="A3225" s="1" t="n">
        <v>1</v>
      </c>
      <c r="B3225" s="17" t="n">
        <v>46233</v>
      </c>
      <c r="C3225" s="17" t="n">
        <v>46261</v>
      </c>
      <c r="D3225" s="1" t="n">
        <v>1608</v>
      </c>
      <c r="E3225" s="1" t="s">
        <v>75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1473434</v>
      </c>
      <c r="L3225" s="1" t="n">
        <v>1701960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944.98</v>
      </c>
      <c r="W3225" s="1" t="n">
        <v>944.98</v>
      </c>
      <c r="X3225" s="1" t="s">
        <v>2878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AMENDOIM JAPONES 5</v>
      </c>
      <c r="AC3225" s="1" t="n">
        <v>1701960</v>
      </c>
    </row>
    <row r="3226" customFormat="false" ht="12.75" hidden="false" customHeight="true" outlineLevel="0" collapsed="false">
      <c r="A3226" s="1" t="n">
        <v>1</v>
      </c>
      <c r="B3226" s="17" t="n">
        <v>46240</v>
      </c>
      <c r="C3226" s="17" t="n">
        <v>46261</v>
      </c>
      <c r="D3226" s="1" t="n">
        <v>1612</v>
      </c>
      <c r="E3226" s="1" t="s">
        <v>225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1508279</v>
      </c>
      <c r="L3226" s="1" t="n">
        <v>2307727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1167.15</v>
      </c>
      <c r="W3226" s="1" t="n">
        <v>1167.15</v>
      </c>
      <c r="X3226" s="1" t="s">
        <v>2879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AGUA SANI BRILUX1L</v>
      </c>
      <c r="AC3226" s="1" t="n">
        <v>2307727</v>
      </c>
    </row>
    <row r="3227" customFormat="false" ht="12.75" hidden="false" customHeight="true" outlineLevel="0" collapsed="false">
      <c r="A3227" s="1" t="n">
        <v>1</v>
      </c>
      <c r="B3227" s="17" t="n">
        <v>46240</v>
      </c>
      <c r="C3227" s="17" t="n">
        <v>46261</v>
      </c>
      <c r="D3227" s="1" t="n">
        <v>1608</v>
      </c>
      <c r="E3227" s="1" t="s">
        <v>75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1508347</v>
      </c>
      <c r="L3227" s="1" t="n">
        <v>1706774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1141.92</v>
      </c>
      <c r="W3227" s="1" t="n">
        <v>1141.92</v>
      </c>
      <c r="X3227" s="1" t="s">
        <v>2880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NISSIN LAMEN GALINHA</v>
      </c>
      <c r="AC3227" s="1" t="n">
        <v>1706774</v>
      </c>
    </row>
    <row r="3228" customFormat="false" ht="12.75" hidden="false" customHeight="true" outlineLevel="0" collapsed="false">
      <c r="A3228" s="1" t="n">
        <v>1</v>
      </c>
      <c r="B3228" s="17" t="n">
        <v>46240</v>
      </c>
      <c r="C3228" s="17" t="n">
        <v>46261</v>
      </c>
      <c r="D3228" s="1" t="n">
        <v>1601</v>
      </c>
      <c r="E3228" s="1" t="s">
        <v>227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1508387</v>
      </c>
      <c r="L3228" s="1" t="n">
        <v>860853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545.86</v>
      </c>
      <c r="W3228" s="1" t="n">
        <v>545.86</v>
      </c>
      <c r="X3228" s="1" t="s">
        <v>2881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12.75" hidden="false" customHeight="true" outlineLevel="0" collapsed="false">
      <c r="A3229" s="1" t="n">
        <v>1</v>
      </c>
      <c r="B3229" s="17" t="n">
        <v>46240</v>
      </c>
      <c r="C3229" s="17" t="n">
        <v>46261</v>
      </c>
      <c r="D3229" s="1" t="n">
        <v>10017</v>
      </c>
      <c r="E3229" s="1" t="s">
        <v>871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1508414</v>
      </c>
      <c r="L3229" s="1" t="n">
        <v>195281</v>
      </c>
      <c r="M3229" s="1" t="s">
        <v>59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1164.11</v>
      </c>
      <c r="W3229" s="1" t="n">
        <v>1164.11</v>
      </c>
      <c r="X3229" s="1" t="s">
        <v>2882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DETE LIMP ECONO 500M</v>
      </c>
      <c r="AC3229" s="1" t="n">
        <v>195281</v>
      </c>
    </row>
    <row r="3230" customFormat="false" ht="12.75" hidden="false" customHeight="true" outlineLevel="0" collapsed="false">
      <c r="A3230" s="1" t="n">
        <v>1</v>
      </c>
      <c r="B3230" s="17" t="n">
        <v>46241</v>
      </c>
      <c r="C3230" s="17" t="n">
        <v>46261</v>
      </c>
      <c r="D3230" s="1" t="n">
        <v>1626</v>
      </c>
      <c r="E3230" s="1" t="s">
        <v>65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1513163</v>
      </c>
      <c r="L3230" s="1" t="n">
        <v>316329</v>
      </c>
      <c r="M3230" s="1" t="s">
        <v>59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1276.95</v>
      </c>
      <c r="W3230" s="1" t="n">
        <v>1276.95</v>
      </c>
      <c r="X3230" s="1" t="s">
        <v>2883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12.75" hidden="false" customHeight="true" outlineLevel="0" collapsed="false">
      <c r="A3231" s="1" t="n">
        <v>1</v>
      </c>
      <c r="B3231" s="17" t="n">
        <v>46242</v>
      </c>
      <c r="C3231" s="17" t="n">
        <v>46261</v>
      </c>
      <c r="D3231" s="1" t="n">
        <v>1675</v>
      </c>
      <c r="E3231" s="1" t="s">
        <v>103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1518493</v>
      </c>
      <c r="L3231" s="1" t="n">
        <v>506570</v>
      </c>
      <c r="M3231" s="1" t="s">
        <v>59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729.65</v>
      </c>
      <c r="W3231" s="1" t="n">
        <v>729.65</v>
      </c>
      <c r="X3231" s="1" t="s">
        <v>2884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MAC.D BENTA ESP 500G</v>
      </c>
      <c r="AC3231" s="1" t="n">
        <v>506570</v>
      </c>
    </row>
    <row r="3232" customFormat="false" ht="12.75" hidden="false" customHeight="true" outlineLevel="0" collapsed="false">
      <c r="A3232" s="1" t="n">
        <v>1</v>
      </c>
      <c r="B3232" s="17" t="n">
        <v>46244</v>
      </c>
      <c r="C3232" s="17" t="n">
        <v>46261</v>
      </c>
      <c r="D3232" s="1" t="n">
        <v>1740</v>
      </c>
      <c r="E3232" s="1" t="s">
        <v>296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1528885</v>
      </c>
      <c r="L3232" s="1" t="n">
        <v>1256046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922.97</v>
      </c>
      <c r="W3232" s="1" t="n">
        <v>922.97</v>
      </c>
      <c r="X3232" s="1" t="s">
        <v>2885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IOG BI-CAMADA MGO CO</v>
      </c>
      <c r="AC3232" s="1" t="n">
        <v>1256046</v>
      </c>
    </row>
    <row r="3233" customFormat="false" ht="12.75" hidden="false" customHeight="true" outlineLevel="0" collapsed="false">
      <c r="A3233" s="1" t="n">
        <v>1</v>
      </c>
      <c r="B3233" s="17" t="n">
        <v>46246</v>
      </c>
      <c r="C3233" s="17" t="n">
        <v>46261</v>
      </c>
      <c r="D3233" s="1" t="n">
        <v>1659</v>
      </c>
      <c r="E3233" s="1" t="s">
        <v>78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1535642</v>
      </c>
      <c r="L3233" s="1" t="n">
        <v>889987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345.95</v>
      </c>
      <c r="W3233" s="1" t="n">
        <v>345.95</v>
      </c>
      <c r="X3233" s="1" t="s">
        <v>2886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PH FLORAL 4UNI NEUTR</v>
      </c>
      <c r="AC3233" s="1" t="n">
        <v>889987</v>
      </c>
    </row>
    <row r="3234" customFormat="false" ht="12.75" hidden="false" customHeight="true" outlineLevel="0" collapsed="false">
      <c r="A3234" s="1" t="n">
        <v>1</v>
      </c>
      <c r="B3234" s="17" t="n">
        <v>46246</v>
      </c>
      <c r="C3234" s="17" t="n">
        <v>46261</v>
      </c>
      <c r="D3234" s="1" t="n">
        <v>10009</v>
      </c>
      <c r="E3234" s="1" t="s">
        <v>233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1537273</v>
      </c>
      <c r="L3234" s="1" t="n">
        <v>1436399</v>
      </c>
      <c r="M3234" s="1" t="s">
        <v>153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1001.87</v>
      </c>
      <c r="W3234" s="1" t="n">
        <v>1001.87</v>
      </c>
      <c r="X3234" s="1" t="s">
        <v>2887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AVEIA NESTL FLOC170G</v>
      </c>
      <c r="AC3234" s="1" t="n">
        <v>1436399</v>
      </c>
    </row>
    <row r="3235" customFormat="false" ht="12.75" hidden="false" customHeight="true" outlineLevel="0" collapsed="false">
      <c r="A3235" s="1" t="n">
        <v>1</v>
      </c>
      <c r="B3235" s="17" t="n">
        <v>46248</v>
      </c>
      <c r="C3235" s="17" t="n">
        <v>46261</v>
      </c>
      <c r="D3235" s="1" t="n">
        <v>10020</v>
      </c>
      <c r="E3235" s="1" t="s">
        <v>298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1546108</v>
      </c>
      <c r="L3235" s="1" t="n">
        <v>799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507.3</v>
      </c>
      <c r="W3235" s="1" t="n">
        <v>507.3</v>
      </c>
      <c r="X3235" s="1" t="s">
        <v>2888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ANTICION CARTELA 1ML</v>
      </c>
      <c r="AC3235" s="1" t="n">
        <v>799</v>
      </c>
    </row>
    <row r="3236" customFormat="false" ht="12.75" hidden="false" customHeight="true" outlineLevel="0" collapsed="false">
      <c r="A3236" s="1" t="n">
        <v>1</v>
      </c>
      <c r="B3236" s="17" t="n">
        <v>46248</v>
      </c>
      <c r="C3236" s="17" t="n">
        <v>46261</v>
      </c>
      <c r="D3236" s="1" t="n">
        <v>1609</v>
      </c>
      <c r="E3236" s="1" t="s">
        <v>87</v>
      </c>
      <c r="F3236" s="1" t="n">
        <v>24</v>
      </c>
      <c r="G3236" s="1" t="s">
        <v>57</v>
      </c>
      <c r="H3236" s="1" t="n">
        <v>2110405</v>
      </c>
      <c r="I3236" s="1" t="s">
        <v>106</v>
      </c>
      <c r="J3236" s="1" t="n">
        <v>1547225</v>
      </c>
      <c r="L3236" s="1" t="n">
        <v>5964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1547.95</v>
      </c>
      <c r="W3236" s="1" t="n">
        <v>1547.95</v>
      </c>
      <c r="X3236" s="1" t="s">
        <v>2889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SUCO YOFRUT COPO 300</v>
      </c>
      <c r="AC3236" s="1" t="n">
        <v>5964</v>
      </c>
    </row>
    <row r="3237" customFormat="false" ht="12.75" hidden="false" customHeight="true" outlineLevel="0" collapsed="false">
      <c r="A3237" s="1" t="n">
        <v>1</v>
      </c>
      <c r="B3237" s="17" t="n">
        <v>46251</v>
      </c>
      <c r="C3237" s="17" t="n">
        <v>46261</v>
      </c>
      <c r="D3237" s="1" t="n">
        <v>1671</v>
      </c>
      <c r="E3237" s="1" t="s">
        <v>385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1562446</v>
      </c>
      <c r="L3237" s="1" t="n">
        <v>586417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1584.82</v>
      </c>
      <c r="W3237" s="1" t="n">
        <v>1584.82</v>
      </c>
      <c r="X3237" s="1" t="s">
        <v>2890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SAB LIQ PROTEX CREAM</v>
      </c>
      <c r="AC3237" s="1" t="n">
        <v>586417</v>
      </c>
    </row>
    <row r="3238" customFormat="false" ht="12.75" hidden="false" customHeight="true" outlineLevel="0" collapsed="false">
      <c r="A3238" s="1" t="n">
        <v>1</v>
      </c>
      <c r="B3238" s="17" t="n">
        <v>46254</v>
      </c>
      <c r="C3238" s="17" t="n">
        <v>46261</v>
      </c>
      <c r="D3238" s="1" t="n">
        <v>560</v>
      </c>
      <c r="E3238" s="1" t="s">
        <v>974</v>
      </c>
      <c r="F3238" s="1" t="n">
        <v>24</v>
      </c>
      <c r="G3238" s="1" t="s">
        <v>57</v>
      </c>
      <c r="H3238" s="1" t="n">
        <v>2110405</v>
      </c>
      <c r="I3238" s="1" t="s">
        <v>106</v>
      </c>
      <c r="J3238" s="1" t="n">
        <v>1575849</v>
      </c>
      <c r="L3238" s="1" t="n">
        <v>2056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500</v>
      </c>
      <c r="W3238" s="1" t="n">
        <v>500</v>
      </c>
      <c r="X3238" s="1" t="s">
        <v>2891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BISCOITOS DA MARIA S</v>
      </c>
      <c r="AC3238" s="1" t="n">
        <v>2056</v>
      </c>
    </row>
    <row r="3239" customFormat="false" ht="12.75" hidden="false" customHeight="true" outlineLevel="0" collapsed="false">
      <c r="A3239" s="1" t="n">
        <v>1</v>
      </c>
      <c r="B3239" s="17" t="n">
        <v>46254</v>
      </c>
      <c r="C3239" s="17" t="n">
        <v>46261</v>
      </c>
      <c r="D3239" s="1" t="n">
        <v>10105</v>
      </c>
      <c r="E3239" s="1" t="s">
        <v>2892</v>
      </c>
      <c r="F3239" s="1" t="n">
        <v>34</v>
      </c>
      <c r="G3239" s="1" t="s">
        <v>94</v>
      </c>
      <c r="H3239" s="1" t="n">
        <v>2110405</v>
      </c>
      <c r="I3239" s="1" t="s">
        <v>106</v>
      </c>
      <c r="J3239" s="1" t="n">
        <v>1577108</v>
      </c>
      <c r="L3239" s="1" t="n">
        <v>63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299.5</v>
      </c>
      <c r="W3239" s="1" t="n">
        <v>299.5</v>
      </c>
      <c r="X3239" s="1" t="s">
        <v>2893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CASEIRO AMAZONICO</v>
      </c>
      <c r="AC3239" s="1" t="n">
        <v>63</v>
      </c>
    </row>
    <row r="3240" customFormat="false" ht="12.75" hidden="false" customHeight="true" outlineLevel="0" collapsed="false">
      <c r="A3240" s="1" t="n">
        <v>1</v>
      </c>
      <c r="B3240" s="17" t="n">
        <v>46254</v>
      </c>
      <c r="C3240" s="17" t="n">
        <v>46261</v>
      </c>
      <c r="D3240" s="1" t="n">
        <v>1625</v>
      </c>
      <c r="E3240" s="1" t="s">
        <v>243</v>
      </c>
      <c r="F3240" s="1" t="n">
        <v>24</v>
      </c>
      <c r="G3240" s="1" t="s">
        <v>57</v>
      </c>
      <c r="H3240" s="1" t="n">
        <v>2110405</v>
      </c>
      <c r="I3240" s="1" t="s">
        <v>106</v>
      </c>
      <c r="J3240" s="1" t="n">
        <v>1577856</v>
      </c>
      <c r="L3240" s="1" t="n">
        <v>15103</v>
      </c>
      <c r="M3240" s="1" t="s">
        <v>36</v>
      </c>
      <c r="N3240" s="1" t="s">
        <v>66</v>
      </c>
      <c r="P3240" s="1" t="n">
        <v>103</v>
      </c>
      <c r="Q3240" s="1" t="s">
        <v>61</v>
      </c>
      <c r="R3240" s="1" t="s">
        <v>62</v>
      </c>
      <c r="S3240" s="1" t="n">
        <v>1130101</v>
      </c>
      <c r="T3240" s="1" t="s">
        <v>63</v>
      </c>
      <c r="U3240" s="1" t="n">
        <v>2817.75</v>
      </c>
      <c r="W3240" s="1" t="n">
        <v>2817.75</v>
      </c>
      <c r="X3240" s="1" t="s">
        <v>2894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true" outlineLevel="0" collapsed="false">
      <c r="A3241" s="1" t="n">
        <v>1</v>
      </c>
      <c r="B3241" s="17" t="n">
        <v>46255</v>
      </c>
      <c r="C3241" s="17" t="n">
        <v>46261</v>
      </c>
      <c r="D3241" s="1" t="n">
        <v>10018</v>
      </c>
      <c r="E3241" s="1" t="s">
        <v>368</v>
      </c>
      <c r="F3241" s="1" t="n">
        <v>34</v>
      </c>
      <c r="G3241" s="1" t="s">
        <v>94</v>
      </c>
      <c r="H3241" s="1" t="n">
        <v>2110101</v>
      </c>
      <c r="I3241" s="1" t="s">
        <v>58</v>
      </c>
      <c r="J3241" s="1" t="n">
        <v>1581215</v>
      </c>
      <c r="L3241" s="1" t="n">
        <v>370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2709.8</v>
      </c>
      <c r="W3241" s="1" t="n">
        <v>2709.8</v>
      </c>
      <c r="X3241" s="1" t="s">
        <v>2895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OVOS BRANCO UNID</v>
      </c>
      <c r="AC3241" s="1" t="n">
        <v>370</v>
      </c>
    </row>
    <row r="3242" customFormat="false" ht="12.75" hidden="false" customHeight="true" outlineLevel="0" collapsed="false">
      <c r="A3242" s="1" t="n">
        <v>1</v>
      </c>
      <c r="B3242" s="17" t="n">
        <v>46258</v>
      </c>
      <c r="C3242" s="17" t="n">
        <v>46261</v>
      </c>
      <c r="D3242" s="1" t="n">
        <v>642</v>
      </c>
      <c r="E3242" s="1" t="s">
        <v>186</v>
      </c>
      <c r="F3242" s="1" t="n">
        <v>24</v>
      </c>
      <c r="G3242" s="1" t="s">
        <v>57</v>
      </c>
      <c r="H3242" s="1" t="n">
        <v>2110405</v>
      </c>
      <c r="I3242" s="1" t="s">
        <v>106</v>
      </c>
      <c r="J3242" s="1" t="n">
        <v>1603314</v>
      </c>
      <c r="L3242" s="1" t="n">
        <v>620</v>
      </c>
      <c r="M3242" s="1" t="s">
        <v>36</v>
      </c>
      <c r="N3242" s="1" t="s">
        <v>66</v>
      </c>
      <c r="P3242" s="1" t="n">
        <v>103</v>
      </c>
      <c r="Q3242" s="1" t="s">
        <v>61</v>
      </c>
      <c r="R3242" s="1" t="s">
        <v>62</v>
      </c>
      <c r="S3242" s="1" t="n">
        <v>1130101</v>
      </c>
      <c r="T3242" s="1" t="s">
        <v>63</v>
      </c>
      <c r="U3242" s="1" t="n">
        <v>420</v>
      </c>
      <c r="W3242" s="1" t="n">
        <v>420</v>
      </c>
      <c r="X3242" s="1" t="s">
        <v>2896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BOLO BLOOM 600G</v>
      </c>
      <c r="AC3242" s="1" t="n">
        <v>620</v>
      </c>
    </row>
    <row r="3243" customFormat="false" ht="12.75" hidden="false" customHeight="true" outlineLevel="0" collapsed="false">
      <c r="A3243" s="1" t="n">
        <v>1</v>
      </c>
      <c r="B3243" s="17" t="n">
        <v>46260</v>
      </c>
      <c r="C3243" s="17" t="n">
        <v>46261</v>
      </c>
      <c r="D3243" s="1" t="n">
        <v>1741</v>
      </c>
      <c r="E3243" s="1" t="s">
        <v>825</v>
      </c>
      <c r="F3243" s="1" t="n">
        <v>34</v>
      </c>
      <c r="G3243" s="1" t="s">
        <v>94</v>
      </c>
      <c r="H3243" s="1" t="n">
        <v>2110405</v>
      </c>
      <c r="I3243" s="1" t="s">
        <v>106</v>
      </c>
      <c r="J3243" s="1" t="n">
        <v>1605849</v>
      </c>
      <c r="L3243" s="1" t="n">
        <v>25199</v>
      </c>
      <c r="M3243" s="1" t="s">
        <v>36</v>
      </c>
      <c r="N3243" s="1" t="s">
        <v>66</v>
      </c>
      <c r="P3243" s="1" t="n">
        <v>101</v>
      </c>
      <c r="Q3243" s="1" t="s">
        <v>107</v>
      </c>
      <c r="R3243" s="1" t="s">
        <v>39</v>
      </c>
      <c r="S3243" s="1" t="n">
        <v>4210232</v>
      </c>
      <c r="T3243" s="1" t="s">
        <v>503</v>
      </c>
      <c r="U3243" s="1" t="n">
        <v>484.96</v>
      </c>
      <c r="W3243" s="1" t="n">
        <v>484.96</v>
      </c>
      <c r="X3243" s="1" t="s">
        <v>2897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12.75" hidden="false" customHeight="true" outlineLevel="0" collapsed="false">
      <c r="A3244" s="1" t="n">
        <v>1</v>
      </c>
      <c r="B3244" s="17" t="n">
        <v>46254</v>
      </c>
      <c r="C3244" s="17" t="n">
        <v>46261</v>
      </c>
      <c r="D3244" s="1" t="n">
        <v>754</v>
      </c>
      <c r="E3244" s="1" t="s">
        <v>182</v>
      </c>
      <c r="F3244" s="1" t="n">
        <v>24</v>
      </c>
      <c r="G3244" s="1" t="s">
        <v>57</v>
      </c>
      <c r="H3244" s="1" t="n">
        <v>2110405</v>
      </c>
      <c r="I3244" s="1" t="s">
        <v>106</v>
      </c>
      <c r="J3244" s="1" t="n">
        <v>1608388</v>
      </c>
      <c r="L3244" s="1" t="n">
        <v>32569</v>
      </c>
      <c r="M3244" s="1" t="s">
        <v>36</v>
      </c>
      <c r="N3244" s="1" t="s">
        <v>66</v>
      </c>
      <c r="P3244" s="1" t="n">
        <v>103</v>
      </c>
      <c r="Q3244" s="1" t="s">
        <v>61</v>
      </c>
      <c r="R3244" s="1" t="s">
        <v>62</v>
      </c>
      <c r="S3244" s="1" t="n">
        <v>1130101</v>
      </c>
      <c r="T3244" s="1" t="s">
        <v>63</v>
      </c>
      <c r="U3244" s="1" t="n">
        <v>1170.4</v>
      </c>
      <c r="W3244" s="1" t="n">
        <v>1170.4</v>
      </c>
      <c r="X3244" s="1" t="s">
        <v>2898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DIANTEIRO DE BOI L</v>
      </c>
      <c r="AC3244" s="1" t="n">
        <v>32569</v>
      </c>
    </row>
    <row r="3245" customFormat="false" ht="12.75" hidden="false" customHeight="true" outlineLevel="0" collapsed="false">
      <c r="A3245" s="1" t="n">
        <v>1</v>
      </c>
      <c r="B3245" s="17" t="n">
        <v>46261</v>
      </c>
      <c r="C3245" s="17" t="n">
        <v>46261</v>
      </c>
      <c r="D3245" s="1" t="n">
        <v>717</v>
      </c>
      <c r="E3245" s="1" t="s">
        <v>131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1609822</v>
      </c>
      <c r="L3245" s="1" t="n">
        <v>656918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10</v>
      </c>
      <c r="W3245" s="1" t="n">
        <v>10</v>
      </c>
      <c r="X3245" s="1" t="s">
        <v>2899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true" outlineLevel="0" collapsed="false">
      <c r="A3246" s="1" t="n">
        <v>1</v>
      </c>
      <c r="B3246" s="17" t="n">
        <v>46261</v>
      </c>
      <c r="C3246" s="17" t="n">
        <v>46261</v>
      </c>
      <c r="D3246" s="1" t="n">
        <v>978</v>
      </c>
      <c r="E3246" s="1" t="s">
        <v>118</v>
      </c>
      <c r="F3246" s="1" t="n">
        <v>13</v>
      </c>
      <c r="G3246" s="1" t="s">
        <v>119</v>
      </c>
      <c r="H3246" s="1" t="n">
        <v>2110101</v>
      </c>
      <c r="I3246" s="1" t="s">
        <v>58</v>
      </c>
      <c r="J3246" s="1" t="n">
        <v>1615312</v>
      </c>
      <c r="L3246" s="1" t="n">
        <v>532</v>
      </c>
      <c r="M3246" s="1" t="s">
        <v>36</v>
      </c>
      <c r="N3246" s="1" t="s">
        <v>60</v>
      </c>
      <c r="P3246" s="1" t="n">
        <v>104</v>
      </c>
      <c r="Q3246" s="1" t="s">
        <v>38</v>
      </c>
      <c r="R3246" s="1" t="s">
        <v>62</v>
      </c>
      <c r="S3246" s="1" t="n">
        <v>1130101</v>
      </c>
      <c r="T3246" s="1" t="s">
        <v>63</v>
      </c>
      <c r="U3246" s="1" t="n">
        <v>450</v>
      </c>
      <c r="W3246" s="1" t="n">
        <v>0</v>
      </c>
      <c r="X3246" s="1" t="s">
        <v>2900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DAN GELO CUBO 5 KG</v>
      </c>
      <c r="AC3246" s="1" t="n">
        <v>532</v>
      </c>
    </row>
    <row r="3247" customFormat="false" ht="12.75" hidden="false" customHeight="true" outlineLevel="0" collapsed="false">
      <c r="A3247" s="1" t="n">
        <v>1</v>
      </c>
      <c r="B3247" s="17" t="n">
        <v>46261</v>
      </c>
      <c r="C3247" s="17" t="n">
        <v>46261</v>
      </c>
      <c r="D3247" s="1" t="n">
        <v>10096</v>
      </c>
      <c r="E3247" s="1" t="s">
        <v>1716</v>
      </c>
      <c r="F3247" s="1" t="n">
        <v>13</v>
      </c>
      <c r="G3247" s="1" t="s">
        <v>119</v>
      </c>
      <c r="H3247" s="1" t="n">
        <v>2110101</v>
      </c>
      <c r="I3247" s="1" t="s">
        <v>58</v>
      </c>
      <c r="J3247" s="1" t="n">
        <v>1615542</v>
      </c>
      <c r="L3247" s="1" t="n">
        <v>223</v>
      </c>
      <c r="M3247" s="1" t="s">
        <v>36</v>
      </c>
      <c r="N3247" s="1" t="s">
        <v>60</v>
      </c>
      <c r="P3247" s="1" t="n">
        <v>104</v>
      </c>
      <c r="Q3247" s="1" t="s">
        <v>38</v>
      </c>
      <c r="R3247" s="1" t="s">
        <v>62</v>
      </c>
      <c r="S3247" s="1" t="n">
        <v>1130101</v>
      </c>
      <c r="T3247" s="1" t="s">
        <v>63</v>
      </c>
      <c r="U3247" s="1" t="n">
        <v>280</v>
      </c>
      <c r="W3247" s="1" t="n">
        <v>0</v>
      </c>
      <c r="X3247" s="1" t="s">
        <v>2901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BOLO MIYAZAKI GRANDE</v>
      </c>
      <c r="AC3247" s="1" t="n">
        <v>223</v>
      </c>
    </row>
    <row r="3248" customFormat="false" ht="12.75" hidden="false" customHeight="true" outlineLevel="0" collapsed="false">
      <c r="A3248" s="1" t="n">
        <v>1</v>
      </c>
      <c r="B3248" s="17" t="n">
        <v>46261</v>
      </c>
      <c r="C3248" s="17" t="n">
        <v>46261</v>
      </c>
      <c r="D3248" s="1" t="n">
        <v>1442</v>
      </c>
      <c r="E3248" s="1" t="s">
        <v>129</v>
      </c>
      <c r="F3248" s="1" t="n">
        <v>34</v>
      </c>
      <c r="G3248" s="1" t="s">
        <v>94</v>
      </c>
      <c r="H3248" s="1" t="n">
        <v>2110405</v>
      </c>
      <c r="I3248" s="1" t="s">
        <v>106</v>
      </c>
      <c r="J3248" s="1" t="n">
        <v>1618632</v>
      </c>
      <c r="L3248" s="1" t="n">
        <v>660188</v>
      </c>
      <c r="M3248" s="1" t="s">
        <v>36</v>
      </c>
      <c r="N3248" s="1" t="s">
        <v>66</v>
      </c>
      <c r="P3248" s="1" t="n">
        <v>102</v>
      </c>
      <c r="Q3248" s="1" t="s">
        <v>125</v>
      </c>
      <c r="R3248" s="1" t="s">
        <v>112</v>
      </c>
      <c r="S3248" s="1" t="n">
        <v>4220199</v>
      </c>
      <c r="T3248" s="1" t="s">
        <v>113</v>
      </c>
      <c r="U3248" s="1" t="n">
        <v>500</v>
      </c>
      <c r="W3248" s="1" t="n">
        <v>500</v>
      </c>
      <c r="X3248" s="1" t="s">
        <v>2902</v>
      </c>
      <c r="Z3248" s="1" t="str">
        <f aca="false">IF($T3248="","",IFERROR(INDEX('Resumo Grupos'!$AC$3:$AC$200,MATCH($T3248,'Resumo Grupos'!$AB$3:$AB$200,0)),"n/d"))</f>
        <v>Pagamentos outros não operacionais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true" outlineLevel="0" collapsed="false">
      <c r="A3249" s="1" t="n">
        <v>1</v>
      </c>
      <c r="B3249" s="17" t="n">
        <v>46261</v>
      </c>
      <c r="C3249" s="17" t="n">
        <v>46261</v>
      </c>
      <c r="D3249" s="1" t="n">
        <v>48</v>
      </c>
      <c r="E3249" s="1" t="s">
        <v>1184</v>
      </c>
      <c r="F3249" s="1" t="n">
        <v>34</v>
      </c>
      <c r="G3249" s="1" t="s">
        <v>94</v>
      </c>
      <c r="H3249" s="1" t="n">
        <v>2110405</v>
      </c>
      <c r="I3249" s="1" t="s">
        <v>106</v>
      </c>
      <c r="J3249" s="1" t="n">
        <v>1618637</v>
      </c>
      <c r="L3249" s="1" t="n">
        <v>660190</v>
      </c>
      <c r="M3249" s="1" t="s">
        <v>36</v>
      </c>
      <c r="N3249" s="1" t="s">
        <v>66</v>
      </c>
      <c r="P3249" s="1" t="n">
        <v>102</v>
      </c>
      <c r="Q3249" s="1" t="s">
        <v>125</v>
      </c>
      <c r="R3249" s="1" t="s">
        <v>112</v>
      </c>
      <c r="S3249" s="1" t="n">
        <v>4220199</v>
      </c>
      <c r="T3249" s="1" t="s">
        <v>113</v>
      </c>
      <c r="U3249" s="1" t="n">
        <v>2250</v>
      </c>
      <c r="W3249" s="1" t="n">
        <v>2250</v>
      </c>
      <c r="X3249" s="1" t="s">
        <v>2903</v>
      </c>
      <c r="Z3249" s="1" t="str">
        <f aca="false">IF($T3249="","",IFERROR(INDEX('Resumo Grupos'!$AC$3:$AC$200,MATCH($T3249,'Resumo Grupos'!$AB$3:$AB$200,0)),"n/d"))</f>
        <v>Pagamentos outros não operacionais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true" outlineLevel="0" collapsed="false">
      <c r="A3250" s="1" t="n">
        <v>1</v>
      </c>
      <c r="B3250" s="17" t="n">
        <v>46261</v>
      </c>
      <c r="C3250" s="17" t="n">
        <v>46261</v>
      </c>
      <c r="D3250" s="1" t="n">
        <v>717</v>
      </c>
      <c r="E3250" s="1" t="s">
        <v>131</v>
      </c>
      <c r="F3250" s="1" t="n">
        <v>24</v>
      </c>
      <c r="G3250" s="1" t="s">
        <v>57</v>
      </c>
      <c r="H3250" s="1" t="n">
        <v>2110405</v>
      </c>
      <c r="I3250" s="1" t="s">
        <v>106</v>
      </c>
      <c r="J3250" s="1" t="n">
        <v>1618715</v>
      </c>
      <c r="L3250" s="1" t="n">
        <v>660210</v>
      </c>
      <c r="M3250" s="1" t="s">
        <v>36</v>
      </c>
      <c r="N3250" s="1" t="s">
        <v>66</v>
      </c>
      <c r="P3250" s="1" t="n">
        <v>102</v>
      </c>
      <c r="Q3250" s="1" t="s">
        <v>125</v>
      </c>
      <c r="R3250" s="1" t="s">
        <v>62</v>
      </c>
      <c r="S3250" s="1" t="n">
        <v>1130101</v>
      </c>
      <c r="T3250" s="1" t="s">
        <v>63</v>
      </c>
      <c r="U3250" s="1" t="n">
        <v>150</v>
      </c>
      <c r="W3250" s="1" t="n">
        <v>150</v>
      </c>
      <c r="X3250" s="1" t="s">
        <v>2904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12.75" hidden="false" customHeight="true" outlineLevel="0" collapsed="false">
      <c r="A3251" s="1" t="n">
        <v>1</v>
      </c>
      <c r="B3251" s="17" t="n">
        <v>46262</v>
      </c>
      <c r="C3251" s="17" t="n">
        <v>46262</v>
      </c>
      <c r="D3251" s="1" t="n">
        <v>0</v>
      </c>
      <c r="E3251" s="1" t="s">
        <v>33</v>
      </c>
      <c r="F3251" s="1" t="n">
        <v>17</v>
      </c>
      <c r="G3251" s="1" t="s">
        <v>34</v>
      </c>
      <c r="H3251" s="1" t="n">
        <v>1110101</v>
      </c>
      <c r="I3251" s="1" t="s">
        <v>35</v>
      </c>
      <c r="J3251" s="1" t="n">
        <v>1629970</v>
      </c>
      <c r="L3251" s="1" t="n">
        <v>1629970</v>
      </c>
      <c r="M3251" s="1" t="s">
        <v>36</v>
      </c>
      <c r="N3251" s="1" t="s">
        <v>37</v>
      </c>
      <c r="P3251" s="1" t="n">
        <v>104</v>
      </c>
      <c r="Q3251" s="1" t="s">
        <v>38</v>
      </c>
      <c r="R3251" s="1" t="s">
        <v>43</v>
      </c>
      <c r="S3251" s="1" t="n">
        <v>4210318</v>
      </c>
      <c r="T3251" s="1" t="s">
        <v>449</v>
      </c>
      <c r="U3251" s="1" t="n">
        <v>250</v>
      </c>
      <c r="W3251" s="1" t="n">
        <v>250</v>
      </c>
      <c r="X3251" s="1" t="s">
        <v>53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true" outlineLevel="0" collapsed="false">
      <c r="A3252" s="1" t="n">
        <v>1</v>
      </c>
      <c r="B3252" s="17" t="n">
        <v>46262</v>
      </c>
      <c r="C3252" s="17" t="n">
        <v>46262</v>
      </c>
      <c r="D3252" s="1" t="n">
        <v>0</v>
      </c>
      <c r="E3252" s="1" t="s">
        <v>33</v>
      </c>
      <c r="F3252" s="1" t="n">
        <v>17</v>
      </c>
      <c r="G3252" s="1" t="s">
        <v>34</v>
      </c>
      <c r="H3252" s="1" t="n">
        <v>1110101</v>
      </c>
      <c r="I3252" s="1" t="s">
        <v>35</v>
      </c>
      <c r="J3252" s="1" t="n">
        <v>1630068</v>
      </c>
      <c r="L3252" s="1" t="n">
        <v>1630068</v>
      </c>
      <c r="M3252" s="1" t="s">
        <v>36</v>
      </c>
      <c r="N3252" s="1" t="s">
        <v>37</v>
      </c>
      <c r="P3252" s="1" t="n">
        <v>104</v>
      </c>
      <c r="Q3252" s="1" t="s">
        <v>38</v>
      </c>
      <c r="R3252" s="1" t="s">
        <v>62</v>
      </c>
      <c r="S3252" s="1" t="n">
        <v>1130101</v>
      </c>
      <c r="T3252" s="1" t="s">
        <v>63</v>
      </c>
      <c r="U3252" s="1" t="n">
        <v>210</v>
      </c>
      <c r="W3252" s="1" t="n">
        <v>210</v>
      </c>
      <c r="X3252" s="1" t="s">
        <v>2905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12.75" hidden="false" customHeight="true" outlineLevel="0" collapsed="false">
      <c r="A3253" s="1" t="n">
        <v>1</v>
      </c>
      <c r="B3253" s="17" t="n">
        <v>46262</v>
      </c>
      <c r="C3253" s="17" t="n">
        <v>46262</v>
      </c>
      <c r="D3253" s="1" t="n">
        <v>0</v>
      </c>
      <c r="E3253" s="1" t="s">
        <v>33</v>
      </c>
      <c r="F3253" s="1" t="n">
        <v>17</v>
      </c>
      <c r="G3253" s="1" t="s">
        <v>34</v>
      </c>
      <c r="H3253" s="1" t="n">
        <v>1110101</v>
      </c>
      <c r="I3253" s="1" t="s">
        <v>35</v>
      </c>
      <c r="J3253" s="1" t="n">
        <v>1646846</v>
      </c>
      <c r="L3253" s="1" t="n">
        <v>1646846</v>
      </c>
      <c r="M3253" s="1" t="s">
        <v>36</v>
      </c>
      <c r="N3253" s="1" t="s">
        <v>37</v>
      </c>
      <c r="P3253" s="1" t="n">
        <v>104</v>
      </c>
      <c r="Q3253" s="1" t="s">
        <v>38</v>
      </c>
      <c r="R3253" s="1" t="s">
        <v>149</v>
      </c>
      <c r="S3253" s="1" t="n">
        <v>1120601</v>
      </c>
      <c r="T3253" s="1" t="s">
        <v>150</v>
      </c>
      <c r="U3253" s="1" t="n">
        <v>90</v>
      </c>
      <c r="W3253" s="1" t="n">
        <v>90</v>
      </c>
      <c r="X3253" s="1" t="s">
        <v>2906</v>
      </c>
      <c r="Z3253" s="1" t="str">
        <f aca="false">IF($T3253="","",IFERROR(INDEX('Resumo Grupos'!$AC$3:$AC$200,MATCH($T3253,'Resumo Grupos'!$AB$3:$AB$200,0)),"n/d"))</f>
        <v>Despesa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BRIGADEIRO CASEIRO</v>
      </c>
      <c r="AC3253" s="1" t="n">
        <v>422</v>
      </c>
    </row>
    <row r="3254" customFormat="false" ht="12.75" hidden="false" customHeight="true" outlineLevel="0" collapsed="false">
      <c r="A3254" s="1" t="n">
        <v>1</v>
      </c>
      <c r="B3254" s="17" t="n">
        <v>46228</v>
      </c>
      <c r="C3254" s="17" t="n">
        <v>46262</v>
      </c>
      <c r="D3254" s="1" t="n">
        <v>515</v>
      </c>
      <c r="E3254" s="1" t="s">
        <v>124</v>
      </c>
      <c r="F3254" s="1" t="n">
        <v>34</v>
      </c>
      <c r="G3254" s="1" t="s">
        <v>94</v>
      </c>
      <c r="H3254" s="1" t="n">
        <v>2110405</v>
      </c>
      <c r="I3254" s="1" t="s">
        <v>106</v>
      </c>
      <c r="J3254" s="1" t="n">
        <v>1449535</v>
      </c>
      <c r="L3254" s="1" t="n">
        <v>596258</v>
      </c>
      <c r="M3254" s="1" t="s">
        <v>59</v>
      </c>
      <c r="N3254" s="1" t="s">
        <v>66</v>
      </c>
      <c r="P3254" s="1" t="n">
        <v>101</v>
      </c>
      <c r="Q3254" s="1" t="s">
        <v>107</v>
      </c>
      <c r="R3254" s="1" t="s">
        <v>112</v>
      </c>
      <c r="S3254" s="1" t="n">
        <v>4220199</v>
      </c>
      <c r="T3254" s="1" t="s">
        <v>113</v>
      </c>
      <c r="U3254" s="1" t="n">
        <v>3853.23</v>
      </c>
      <c r="W3254" s="1" t="n">
        <v>3853.23</v>
      </c>
      <c r="X3254" s="1" t="s">
        <v>2907</v>
      </c>
      <c r="Z3254" s="1" t="str">
        <f aca="false">IF($T3254="","",IFERROR(INDEX('Resumo Grupos'!$AC$3:$AC$200,MATCH($T3254,'Resumo Grupos'!$AB$3:$AB$200,0)),"n/d"))</f>
        <v>Pagamentos outros não operacionais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true" outlineLevel="0" collapsed="false">
      <c r="A3255" s="1" t="n">
        <v>1</v>
      </c>
      <c r="B3255" s="17" t="n">
        <v>46233</v>
      </c>
      <c r="C3255" s="17" t="n">
        <v>46262</v>
      </c>
      <c r="D3255" s="1" t="n">
        <v>10011</v>
      </c>
      <c r="E3255" s="1" t="s">
        <v>221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1474652</v>
      </c>
      <c r="L3255" s="1" t="n">
        <v>34855</v>
      </c>
      <c r="M3255" s="1" t="s">
        <v>36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629.55</v>
      </c>
      <c r="W3255" s="1" t="n">
        <v>629.55</v>
      </c>
      <c r="X3255" s="1" t="s">
        <v>2908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GP PFM CAO AD MINIPEQ FRGCEN  KG</v>
      </c>
      <c r="AC3255" s="1" t="n">
        <v>34855</v>
      </c>
    </row>
    <row r="3256" customFormat="false" ht="12.75" hidden="false" customHeight="true" outlineLevel="0" collapsed="false">
      <c r="A3256" s="1" t="n">
        <v>1</v>
      </c>
      <c r="B3256" s="17" t="n">
        <v>46241</v>
      </c>
      <c r="C3256" s="17" t="n">
        <v>46262</v>
      </c>
      <c r="D3256" s="1" t="n">
        <v>1608</v>
      </c>
      <c r="E3256" s="1" t="s">
        <v>75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1514839</v>
      </c>
      <c r="L3256" s="1" t="n">
        <v>1707352</v>
      </c>
      <c r="M3256" s="1" t="s">
        <v>59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953.13</v>
      </c>
      <c r="W3256" s="1" t="n">
        <v>953.13</v>
      </c>
      <c r="X3256" s="1" t="s">
        <v>2909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ACHOC TODDY 200G</v>
      </c>
      <c r="AC3256" s="1" t="n">
        <v>1707352</v>
      </c>
    </row>
    <row r="3257" customFormat="false" ht="12.75" hidden="false" customHeight="true" outlineLevel="0" collapsed="false">
      <c r="A3257" s="1" t="n">
        <v>1</v>
      </c>
      <c r="B3257" s="17" t="n">
        <v>46242</v>
      </c>
      <c r="C3257" s="17" t="n">
        <v>46262</v>
      </c>
      <c r="D3257" s="1" t="n">
        <v>1815</v>
      </c>
      <c r="E3257" s="1" t="s">
        <v>626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1517855</v>
      </c>
      <c r="L3257" s="1" t="n">
        <v>396666</v>
      </c>
      <c r="M3257" s="1" t="s">
        <v>153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1052.36</v>
      </c>
      <c r="W3257" s="1" t="n">
        <v>1052.36</v>
      </c>
      <c r="X3257" s="1" t="s">
        <v>2910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true" outlineLevel="0" collapsed="false">
      <c r="A3258" s="1" t="n">
        <v>1</v>
      </c>
      <c r="B3258" s="17" t="n">
        <v>46242</v>
      </c>
      <c r="C3258" s="17" t="n">
        <v>46262</v>
      </c>
      <c r="D3258" s="1" t="n">
        <v>1700</v>
      </c>
      <c r="E3258" s="1" t="s">
        <v>2743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1518180</v>
      </c>
      <c r="L3258" s="1" t="n">
        <v>295194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687.96</v>
      </c>
      <c r="W3258" s="1" t="n">
        <v>687.96</v>
      </c>
      <c r="X3258" s="1" t="s">
        <v>2911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SAB BARRA ECON 500G</v>
      </c>
      <c r="AC3258" s="1" t="n">
        <v>295194</v>
      </c>
    </row>
    <row r="3259" customFormat="false" ht="12.75" hidden="false" customHeight="true" outlineLevel="0" collapsed="false">
      <c r="A3259" s="1" t="n">
        <v>1</v>
      </c>
      <c r="B3259" s="17" t="n">
        <v>46242</v>
      </c>
      <c r="C3259" s="17" t="n">
        <v>46262</v>
      </c>
      <c r="D3259" s="1" t="n">
        <v>1107</v>
      </c>
      <c r="E3259" s="1" t="s">
        <v>155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1518289</v>
      </c>
      <c r="L3259" s="1" t="n">
        <v>439388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1099.42</v>
      </c>
      <c r="W3259" s="1" t="n">
        <v>1099.42</v>
      </c>
      <c r="X3259" s="1" t="s">
        <v>2912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BOLINHO MORANGO 7308</v>
      </c>
      <c r="AC3259" s="1" t="n">
        <v>439388</v>
      </c>
    </row>
    <row r="3260" customFormat="false" ht="12.75" hidden="false" customHeight="true" outlineLevel="0" collapsed="false">
      <c r="A3260" s="1" t="n">
        <v>1</v>
      </c>
      <c r="B3260" s="17" t="n">
        <v>46242</v>
      </c>
      <c r="C3260" s="17" t="n">
        <v>46262</v>
      </c>
      <c r="D3260" s="1" t="n">
        <v>1196</v>
      </c>
      <c r="E3260" s="1" t="s">
        <v>430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1518443</v>
      </c>
      <c r="L3260" s="1" t="n">
        <v>12716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1287.52</v>
      </c>
      <c r="W3260" s="1" t="n">
        <v>1287.52</v>
      </c>
      <c r="X3260" s="1" t="s">
        <v>2913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true" outlineLevel="0" collapsed="false">
      <c r="A3261" s="1" t="n">
        <v>1</v>
      </c>
      <c r="B3261" s="17" t="n">
        <v>46244</v>
      </c>
      <c r="C3261" s="17" t="n">
        <v>46262</v>
      </c>
      <c r="D3261" s="1" t="n">
        <v>1612</v>
      </c>
      <c r="E3261" s="1" t="s">
        <v>225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1528938</v>
      </c>
      <c r="L3261" s="1" t="n">
        <v>2308194</v>
      </c>
      <c r="M3261" s="1" t="s">
        <v>59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625.83</v>
      </c>
      <c r="W3261" s="1" t="n">
        <v>625.83</v>
      </c>
      <c r="X3261" s="1" t="s">
        <v>2914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KIBON CREMOSÍSSIMO NAPOL 1,5L</v>
      </c>
      <c r="AC3261" s="1" t="n">
        <v>2308194</v>
      </c>
    </row>
    <row r="3262" customFormat="false" ht="12.75" hidden="false" customHeight="true" outlineLevel="0" collapsed="false">
      <c r="A3262" s="1" t="n">
        <v>1</v>
      </c>
      <c r="B3262" s="17" t="n">
        <v>46249</v>
      </c>
      <c r="C3262" s="17" t="n">
        <v>46262</v>
      </c>
      <c r="D3262" s="1" t="n">
        <v>1114</v>
      </c>
      <c r="E3262" s="1" t="s">
        <v>169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1551898</v>
      </c>
      <c r="L3262" s="1" t="n">
        <v>43852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5216.27</v>
      </c>
      <c r="W3262" s="1" t="n">
        <v>5216.27</v>
      </c>
      <c r="X3262" s="1" t="s">
        <v>2915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TORTA DE BOMBOM</v>
      </c>
      <c r="AC3262" s="1" t="n">
        <v>43852</v>
      </c>
    </row>
    <row r="3263" customFormat="false" ht="12.75" hidden="false" customHeight="true" outlineLevel="0" collapsed="false">
      <c r="A3263" s="1" t="n">
        <v>1</v>
      </c>
      <c r="B3263" s="17" t="n">
        <v>46249</v>
      </c>
      <c r="C3263" s="17" t="n">
        <v>46262</v>
      </c>
      <c r="D3263" s="1" t="n">
        <v>1815</v>
      </c>
      <c r="E3263" s="1" t="s">
        <v>626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1552021</v>
      </c>
      <c r="L3263" s="1" t="n">
        <v>397850</v>
      </c>
      <c r="M3263" s="1" t="s">
        <v>59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466</v>
      </c>
      <c r="W3263" s="1" t="n">
        <v>466</v>
      </c>
      <c r="X3263" s="1" t="s">
        <v>2916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12.75" hidden="false" customHeight="true" outlineLevel="0" collapsed="false">
      <c r="A3264" s="1" t="n">
        <v>1</v>
      </c>
      <c r="B3264" s="17" t="n">
        <v>46249</v>
      </c>
      <c r="C3264" s="17" t="n">
        <v>46262</v>
      </c>
      <c r="D3264" s="1" t="n">
        <v>10011</v>
      </c>
      <c r="E3264" s="1" t="s">
        <v>221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1552267</v>
      </c>
      <c r="L3264" s="1" t="n">
        <v>35160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2836.78</v>
      </c>
      <c r="W3264" s="1" t="n">
        <v>2836.78</v>
      </c>
      <c r="X3264" s="1" t="s">
        <v>2917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RC GRANPLUS GATO FILH FRG E ARROZ KG</v>
      </c>
      <c r="AC3264" s="1" t="n">
        <v>35160</v>
      </c>
    </row>
    <row r="3265" customFormat="false" ht="12.75" hidden="false" customHeight="true" outlineLevel="0" collapsed="false">
      <c r="A3265" s="1" t="n">
        <v>1</v>
      </c>
      <c r="B3265" s="17" t="n">
        <v>46251</v>
      </c>
      <c r="C3265" s="17" t="n">
        <v>46262</v>
      </c>
      <c r="D3265" s="1" t="n">
        <v>1636</v>
      </c>
      <c r="E3265" s="1" t="s">
        <v>91</v>
      </c>
      <c r="F3265" s="1" t="n">
        <v>24</v>
      </c>
      <c r="G3265" s="1" t="s">
        <v>57</v>
      </c>
      <c r="H3265" s="1" t="n">
        <v>2110405</v>
      </c>
      <c r="I3265" s="1" t="s">
        <v>106</v>
      </c>
      <c r="J3265" s="1" t="n">
        <v>1561641</v>
      </c>
      <c r="L3265" s="1" t="n">
        <v>3237031</v>
      </c>
      <c r="M3265" s="1" t="s">
        <v>36</v>
      </c>
      <c r="N3265" s="1" t="s">
        <v>66</v>
      </c>
      <c r="P3265" s="1" t="n">
        <v>103</v>
      </c>
      <c r="Q3265" s="1" t="s">
        <v>61</v>
      </c>
      <c r="R3265" s="1" t="s">
        <v>62</v>
      </c>
      <c r="S3265" s="1" t="n">
        <v>1130101</v>
      </c>
      <c r="T3265" s="1" t="s">
        <v>63</v>
      </c>
      <c r="U3265" s="1" t="n">
        <v>698.08</v>
      </c>
      <c r="W3265" s="1" t="n">
        <v>698.08</v>
      </c>
      <c r="X3265" s="1" t="s">
        <v>2918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AZEITE MARIA TRAD. 5</v>
      </c>
      <c r="AC3265" s="1" t="n">
        <v>3237031</v>
      </c>
    </row>
    <row r="3266" customFormat="false" ht="12.75" hidden="false" customHeight="true" outlineLevel="0" collapsed="false">
      <c r="A3266" s="1" t="n">
        <v>1</v>
      </c>
      <c r="B3266" s="17" t="n">
        <v>46252</v>
      </c>
      <c r="C3266" s="17" t="n">
        <v>46262</v>
      </c>
      <c r="D3266" s="1" t="n">
        <v>1723</v>
      </c>
      <c r="E3266" s="1" t="s">
        <v>302</v>
      </c>
      <c r="F3266" s="1" t="n">
        <v>24</v>
      </c>
      <c r="G3266" s="1" t="s">
        <v>57</v>
      </c>
      <c r="H3266" s="1" t="n">
        <v>2110405</v>
      </c>
      <c r="I3266" s="1" t="s">
        <v>106</v>
      </c>
      <c r="J3266" s="1" t="n">
        <v>1567350</v>
      </c>
      <c r="L3266" s="1" t="n">
        <v>175037</v>
      </c>
      <c r="M3266" s="1" t="s">
        <v>36</v>
      </c>
      <c r="N3266" s="1" t="s">
        <v>66</v>
      </c>
      <c r="P3266" s="1" t="n">
        <v>103</v>
      </c>
      <c r="Q3266" s="1" t="s">
        <v>61</v>
      </c>
      <c r="R3266" s="1" t="s">
        <v>62</v>
      </c>
      <c r="S3266" s="1" t="n">
        <v>1130101</v>
      </c>
      <c r="T3266" s="1" t="s">
        <v>63</v>
      </c>
      <c r="U3266" s="1" t="n">
        <v>3422.6</v>
      </c>
      <c r="W3266" s="1" t="n">
        <v>3422.6</v>
      </c>
      <c r="X3266" s="1" t="s">
        <v>2919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TRASEIRO DE BOI L1</v>
      </c>
      <c r="AC3266" s="1" t="n">
        <v>175037</v>
      </c>
    </row>
    <row r="3267" customFormat="false" ht="12.75" hidden="false" customHeight="true" outlineLevel="0" collapsed="false">
      <c r="A3267" s="1" t="n">
        <v>1</v>
      </c>
      <c r="B3267" s="17" t="n">
        <v>46253</v>
      </c>
      <c r="C3267" s="17" t="n">
        <v>46262</v>
      </c>
      <c r="D3267" s="1" t="n">
        <v>10017</v>
      </c>
      <c r="E3267" s="1" t="s">
        <v>871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1571575</v>
      </c>
      <c r="L3267" s="1" t="n">
        <v>195456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792.21</v>
      </c>
      <c r="W3267" s="1" t="n">
        <v>792.21</v>
      </c>
      <c r="X3267" s="1" t="s">
        <v>2920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FEIJOADA BORDON 830G</v>
      </c>
      <c r="AC3267" s="1" t="n">
        <v>195456</v>
      </c>
    </row>
    <row r="3268" customFormat="false" ht="12.75" hidden="false" customHeight="true" outlineLevel="0" collapsed="false">
      <c r="A3268" s="1" t="n">
        <v>1</v>
      </c>
      <c r="B3268" s="17" t="n">
        <v>46253</v>
      </c>
      <c r="C3268" s="17" t="n">
        <v>46262</v>
      </c>
      <c r="D3268" s="1" t="n">
        <v>53</v>
      </c>
      <c r="E3268" s="1" t="s">
        <v>208</v>
      </c>
      <c r="F3268" s="1" t="n">
        <v>34</v>
      </c>
      <c r="G3268" s="1" t="s">
        <v>94</v>
      </c>
      <c r="H3268" s="1" t="n">
        <v>2110405</v>
      </c>
      <c r="I3268" s="1" t="s">
        <v>106</v>
      </c>
      <c r="J3268" s="1" t="n">
        <v>1573405</v>
      </c>
      <c r="L3268" s="1" t="n">
        <v>20252026</v>
      </c>
      <c r="M3268" s="1" t="s">
        <v>36</v>
      </c>
      <c r="N3268" s="1" t="s">
        <v>66</v>
      </c>
      <c r="P3268" s="1" t="n">
        <v>101</v>
      </c>
      <c r="Q3268" s="1" t="s">
        <v>107</v>
      </c>
      <c r="R3268" s="1" t="s">
        <v>43</v>
      </c>
      <c r="S3268" s="1" t="n">
        <v>4210304</v>
      </c>
      <c r="T3268" s="1" t="s">
        <v>2146</v>
      </c>
      <c r="U3268" s="1" t="n">
        <v>2419.29</v>
      </c>
      <c r="W3268" s="1" t="n">
        <v>2419.29</v>
      </c>
      <c r="X3268" s="1" t="s">
        <v>2921</v>
      </c>
      <c r="Z3268" s="1" t="str">
        <f aca="false">IF($T3268="","",IFERROR(INDEX('Resumo Grupos'!$AC$3:$AC$200,MATCH($T3268,'Resumo Grupos'!$AB$3:$AB$200,0)),"n/d"))</f>
        <v>Salários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true" outlineLevel="0" collapsed="false">
      <c r="A3269" s="1" t="n">
        <v>1</v>
      </c>
      <c r="B3269" s="17" t="n">
        <v>46253</v>
      </c>
      <c r="C3269" s="17" t="n">
        <v>46262</v>
      </c>
      <c r="D3269" s="1" t="n">
        <v>393</v>
      </c>
      <c r="E3269" s="1" t="s">
        <v>2922</v>
      </c>
      <c r="F3269" s="1" t="n">
        <v>34</v>
      </c>
      <c r="G3269" s="1" t="s">
        <v>94</v>
      </c>
      <c r="H3269" s="1" t="n">
        <v>2110405</v>
      </c>
      <c r="I3269" s="1" t="s">
        <v>106</v>
      </c>
      <c r="J3269" s="1" t="n">
        <v>1573410</v>
      </c>
      <c r="L3269" s="1" t="n">
        <v>202520266</v>
      </c>
      <c r="M3269" s="1" t="s">
        <v>36</v>
      </c>
      <c r="N3269" s="1" t="s">
        <v>66</v>
      </c>
      <c r="P3269" s="1" t="n">
        <v>101</v>
      </c>
      <c r="Q3269" s="1" t="s">
        <v>107</v>
      </c>
      <c r="R3269" s="1" t="s">
        <v>43</v>
      </c>
      <c r="S3269" s="1" t="n">
        <v>4210304</v>
      </c>
      <c r="T3269" s="1" t="s">
        <v>2146</v>
      </c>
      <c r="U3269" s="1" t="n">
        <v>2398.7</v>
      </c>
      <c r="W3269" s="1" t="n">
        <v>2398.7</v>
      </c>
      <c r="X3269" s="1" t="s">
        <v>2921</v>
      </c>
      <c r="Z3269" s="1" t="str">
        <f aca="false">IF($T3269="","",IFERROR(INDEX('Resumo Grupos'!$AC$3:$AC$200,MATCH($T3269,'Resumo Grupos'!$AB$3:$AB$200,0)),"n/d"))</f>
        <v>Salários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12.75" hidden="false" customHeight="true" outlineLevel="0" collapsed="false">
      <c r="A3270" s="1" t="n">
        <v>1</v>
      </c>
      <c r="B3270" s="17" t="n">
        <v>46254</v>
      </c>
      <c r="C3270" s="17" t="n">
        <v>46262</v>
      </c>
      <c r="D3270" s="1" t="n">
        <v>1608</v>
      </c>
      <c r="E3270" s="1" t="s">
        <v>75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1575885</v>
      </c>
      <c r="L3270" s="1" t="n">
        <v>1711227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753.3</v>
      </c>
      <c r="W3270" s="1" t="n">
        <v>753.3</v>
      </c>
      <c r="X3270" s="1" t="s">
        <v>2923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BATATA RUFFLES CHURR</v>
      </c>
      <c r="AC3270" s="1" t="n">
        <v>1711227</v>
      </c>
    </row>
    <row r="3271" customFormat="false" ht="12.75" hidden="false" customHeight="true" outlineLevel="0" collapsed="false">
      <c r="A3271" s="1" t="n">
        <v>1</v>
      </c>
      <c r="B3271" s="17" t="n">
        <v>46255</v>
      </c>
      <c r="C3271" s="17" t="n">
        <v>46262</v>
      </c>
      <c r="D3271" s="1" t="n">
        <v>1625</v>
      </c>
      <c r="E3271" s="1" t="s">
        <v>243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1581764</v>
      </c>
      <c r="L3271" s="1" t="n">
        <v>15112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4110.24</v>
      </c>
      <c r="W3271" s="1" t="n">
        <v>4110.24</v>
      </c>
      <c r="X3271" s="1" t="s">
        <v>2924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12.75" hidden="false" customHeight="true" outlineLevel="0" collapsed="false">
      <c r="A3272" s="1" t="n">
        <v>1</v>
      </c>
      <c r="B3272" s="17" t="n">
        <v>46256</v>
      </c>
      <c r="C3272" s="17" t="n">
        <v>46262</v>
      </c>
      <c r="D3272" s="1" t="n">
        <v>1642</v>
      </c>
      <c r="E3272" s="1" t="s">
        <v>184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1585644</v>
      </c>
      <c r="L3272" s="1" t="n">
        <v>1037996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696.6</v>
      </c>
      <c r="W3272" s="1" t="n">
        <v>696.6</v>
      </c>
      <c r="X3272" s="1" t="s">
        <v>2925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PAO TORRADO BROTHERS</v>
      </c>
      <c r="AC3272" s="1" t="n">
        <v>1037996</v>
      </c>
    </row>
    <row r="3273" customFormat="false" ht="12.75" hidden="false" customHeight="true" outlineLevel="0" collapsed="false">
      <c r="A3273" s="1" t="n">
        <v>1</v>
      </c>
      <c r="B3273" s="17" t="n">
        <v>46256</v>
      </c>
      <c r="C3273" s="17" t="n">
        <v>46262</v>
      </c>
      <c r="D3273" s="1" t="n">
        <v>1292</v>
      </c>
      <c r="E3273" s="1" t="s">
        <v>361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1585667</v>
      </c>
      <c r="L3273" s="1" t="n">
        <v>3876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2061.5</v>
      </c>
      <c r="W3273" s="1" t="n">
        <v>2061.5</v>
      </c>
      <c r="X3273" s="1" t="s">
        <v>2926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MORTADELA SABOR 200G</v>
      </c>
      <c r="AC3273" s="1" t="n">
        <v>3876</v>
      </c>
    </row>
    <row r="3274" customFormat="false" ht="12.75" hidden="false" customHeight="true" outlineLevel="0" collapsed="false">
      <c r="A3274" s="1" t="n">
        <v>1</v>
      </c>
      <c r="B3274" s="17" t="n">
        <v>46256</v>
      </c>
      <c r="C3274" s="17" t="n">
        <v>46262</v>
      </c>
      <c r="D3274" s="1" t="n">
        <v>581</v>
      </c>
      <c r="E3274" s="1" t="s">
        <v>316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1585693</v>
      </c>
      <c r="L3274" s="1" t="n">
        <v>32059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233.5</v>
      </c>
      <c r="W3274" s="1" t="n">
        <v>233.5</v>
      </c>
      <c r="X3274" s="1" t="s">
        <v>2927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GOMA DE MANDIOCA AMA</v>
      </c>
      <c r="AC3274" s="1" t="n">
        <v>32059</v>
      </c>
    </row>
    <row r="3275" customFormat="false" ht="12.75" hidden="false" customHeight="true" outlineLevel="0" collapsed="false">
      <c r="A3275" s="1" t="n">
        <v>1</v>
      </c>
      <c r="B3275" s="17" t="n">
        <v>46259</v>
      </c>
      <c r="C3275" s="17" t="n">
        <v>46262</v>
      </c>
      <c r="D3275" s="1" t="n">
        <v>1614</v>
      </c>
      <c r="E3275" s="1" t="s">
        <v>89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1601008</v>
      </c>
      <c r="L3275" s="1" t="n">
        <v>11614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633.33</v>
      </c>
      <c r="W3275" s="1" t="n">
        <v>633.33</v>
      </c>
      <c r="X3275" s="1" t="s">
        <v>2928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SORV. KARU SUPREME1L</v>
      </c>
      <c r="AC3275" s="1" t="n">
        <v>11614</v>
      </c>
    </row>
    <row r="3276" customFormat="false" ht="12.75" hidden="false" customHeight="true" outlineLevel="0" collapsed="false">
      <c r="A3276" s="1" t="n">
        <v>1</v>
      </c>
      <c r="B3276" s="17" t="n">
        <v>46258</v>
      </c>
      <c r="C3276" s="17" t="n">
        <v>46262</v>
      </c>
      <c r="D3276" s="1" t="n">
        <v>1899</v>
      </c>
      <c r="E3276" s="1" t="s">
        <v>97</v>
      </c>
      <c r="F3276" s="1" t="n">
        <v>24</v>
      </c>
      <c r="G3276" s="1" t="s">
        <v>57</v>
      </c>
      <c r="H3276" s="1" t="n">
        <v>2110405</v>
      </c>
      <c r="I3276" s="1" t="s">
        <v>106</v>
      </c>
      <c r="J3276" s="1" t="n">
        <v>1608246</v>
      </c>
      <c r="L3276" s="1" t="n">
        <v>774</v>
      </c>
      <c r="M3276" s="1" t="s">
        <v>36</v>
      </c>
      <c r="N3276" s="1" t="s">
        <v>66</v>
      </c>
      <c r="P3276" s="1" t="n">
        <v>103</v>
      </c>
      <c r="Q3276" s="1" t="s">
        <v>61</v>
      </c>
      <c r="R3276" s="1" t="s">
        <v>62</v>
      </c>
      <c r="S3276" s="1" t="n">
        <v>1130101</v>
      </c>
      <c r="T3276" s="1" t="s">
        <v>63</v>
      </c>
      <c r="U3276" s="1" t="n">
        <v>162.4</v>
      </c>
      <c r="W3276" s="1" t="n">
        <v>162.4</v>
      </c>
      <c r="X3276" s="1" t="s">
        <v>2929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PAO REAL MADRID 1</v>
      </c>
      <c r="AC3276" s="1" t="n">
        <v>774</v>
      </c>
    </row>
    <row r="3277" customFormat="false" ht="12.75" hidden="false" customHeight="true" outlineLevel="0" collapsed="false">
      <c r="A3277" s="1" t="n">
        <v>1</v>
      </c>
      <c r="B3277" s="17" t="n">
        <v>46258</v>
      </c>
      <c r="C3277" s="17" t="n">
        <v>46262</v>
      </c>
      <c r="D3277" s="1" t="n">
        <v>1899</v>
      </c>
      <c r="E3277" s="1" t="s">
        <v>97</v>
      </c>
      <c r="F3277" s="1" t="n">
        <v>24</v>
      </c>
      <c r="G3277" s="1" t="s">
        <v>57</v>
      </c>
      <c r="H3277" s="1" t="n">
        <v>2110405</v>
      </c>
      <c r="I3277" s="1" t="s">
        <v>106</v>
      </c>
      <c r="J3277" s="1" t="n">
        <v>1608261</v>
      </c>
      <c r="L3277" s="1" t="n">
        <v>773</v>
      </c>
      <c r="M3277" s="1" t="s">
        <v>36</v>
      </c>
      <c r="N3277" s="1" t="s">
        <v>66</v>
      </c>
      <c r="P3277" s="1" t="n">
        <v>103</v>
      </c>
      <c r="Q3277" s="1" t="s">
        <v>61</v>
      </c>
      <c r="R3277" s="1" t="s">
        <v>62</v>
      </c>
      <c r="S3277" s="1" t="n">
        <v>1130101</v>
      </c>
      <c r="T3277" s="1" t="s">
        <v>63</v>
      </c>
      <c r="U3277" s="1" t="n">
        <v>1400</v>
      </c>
      <c r="W3277" s="1" t="n">
        <v>1400</v>
      </c>
      <c r="X3277" s="1" t="s">
        <v>2930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PAO CASEIRO AMANT</v>
      </c>
      <c r="AC3277" s="1" t="n">
        <v>773</v>
      </c>
    </row>
    <row r="3278" customFormat="false" ht="12.75" hidden="false" customHeight="true" outlineLevel="0" collapsed="false">
      <c r="A3278" s="1" t="n">
        <v>1</v>
      </c>
      <c r="B3278" s="17" t="n">
        <v>46255</v>
      </c>
      <c r="C3278" s="17" t="n">
        <v>46262</v>
      </c>
      <c r="D3278" s="1" t="n">
        <v>1328</v>
      </c>
      <c r="E3278" s="1" t="s">
        <v>363</v>
      </c>
      <c r="F3278" s="1" t="n">
        <v>24</v>
      </c>
      <c r="G3278" s="1" t="s">
        <v>57</v>
      </c>
      <c r="H3278" s="1" t="n">
        <v>2110405</v>
      </c>
      <c r="I3278" s="1" t="s">
        <v>106</v>
      </c>
      <c r="J3278" s="1" t="n">
        <v>1608291</v>
      </c>
      <c r="L3278" s="1" t="n">
        <v>4433</v>
      </c>
      <c r="M3278" s="1" t="s">
        <v>36</v>
      </c>
      <c r="N3278" s="1" t="s">
        <v>66</v>
      </c>
      <c r="P3278" s="1" t="n">
        <v>103</v>
      </c>
      <c r="Q3278" s="1" t="s">
        <v>61</v>
      </c>
      <c r="R3278" s="1" t="s">
        <v>62</v>
      </c>
      <c r="S3278" s="1" t="n">
        <v>1130101</v>
      </c>
      <c r="T3278" s="1" t="s">
        <v>63</v>
      </c>
      <c r="U3278" s="1" t="n">
        <v>124.5</v>
      </c>
      <c r="W3278" s="1" t="n">
        <v>124.5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PAO BOATE BODEGA</v>
      </c>
      <c r="AC3278" s="1" t="n">
        <v>4433</v>
      </c>
    </row>
    <row r="3279" customFormat="false" ht="12.75" hidden="false" customHeight="tru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2110101</v>
      </c>
      <c r="I3279" s="1" t="s">
        <v>58</v>
      </c>
      <c r="J3279" s="1" t="n">
        <v>1614573</v>
      </c>
      <c r="L3279" s="1" t="n">
        <v>5566</v>
      </c>
      <c r="M3279" s="1" t="s">
        <v>36</v>
      </c>
      <c r="N3279" s="1" t="s">
        <v>60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2842.5</v>
      </c>
      <c r="W3279" s="1" t="n">
        <v>2842.5</v>
      </c>
      <c r="X3279" s="1" t="s">
        <v>197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true" outlineLevel="0" collapsed="false">
      <c r="A3280" s="1" t="n">
        <v>1</v>
      </c>
      <c r="B3280" s="17" t="n">
        <v>46262</v>
      </c>
      <c r="C3280" s="17" t="n">
        <v>46262</v>
      </c>
      <c r="D3280" s="1" t="n">
        <v>33</v>
      </c>
      <c r="E3280" s="1" t="s">
        <v>93</v>
      </c>
      <c r="F3280" s="1" t="n">
        <v>34</v>
      </c>
      <c r="G3280" s="1" t="s">
        <v>94</v>
      </c>
      <c r="H3280" s="1" t="n">
        <v>2110101</v>
      </c>
      <c r="I3280" s="1" t="s">
        <v>58</v>
      </c>
      <c r="J3280" s="1" t="n">
        <v>1614728</v>
      </c>
      <c r="L3280" s="1" t="n">
        <v>5567</v>
      </c>
      <c r="M3280" s="1" t="s">
        <v>36</v>
      </c>
      <c r="N3280" s="1" t="s">
        <v>60</v>
      </c>
      <c r="P3280" s="1" t="n">
        <v>104</v>
      </c>
      <c r="Q3280" s="1" t="s">
        <v>38</v>
      </c>
      <c r="R3280" s="1" t="s">
        <v>62</v>
      </c>
      <c r="S3280" s="1" t="n">
        <v>1130101</v>
      </c>
      <c r="T3280" s="1" t="s">
        <v>63</v>
      </c>
      <c r="U3280" s="1" t="n">
        <v>2375</v>
      </c>
      <c r="W3280" s="1" t="n">
        <v>2375</v>
      </c>
      <c r="X3280" s="1" t="s">
        <v>252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true" outlineLevel="0" collapsed="false">
      <c r="A3281" s="1" t="n">
        <v>1</v>
      </c>
      <c r="B3281" s="17" t="n">
        <v>46262</v>
      </c>
      <c r="C3281" s="17" t="n">
        <v>46262</v>
      </c>
      <c r="D3281" s="1" t="n">
        <v>1615</v>
      </c>
      <c r="E3281" s="1" t="s">
        <v>253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1614743</v>
      </c>
      <c r="L3281" s="1" t="n">
        <v>15197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1620</v>
      </c>
      <c r="W3281" s="1" t="n">
        <v>1620</v>
      </c>
      <c r="X3281" s="1" t="s">
        <v>2932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ALHO KG</v>
      </c>
      <c r="AC3281" s="1" t="n">
        <v>15197</v>
      </c>
    </row>
    <row r="3282" customFormat="false" ht="12.75" hidden="false" customHeight="true" outlineLevel="0" collapsed="false">
      <c r="A3282" s="1" t="n">
        <v>1</v>
      </c>
      <c r="B3282" s="17" t="n">
        <v>46262</v>
      </c>
      <c r="C3282" s="17" t="n">
        <v>46262</v>
      </c>
      <c r="D3282" s="1" t="n">
        <v>33</v>
      </c>
      <c r="E3282" s="1" t="s">
        <v>93</v>
      </c>
      <c r="F3282" s="1" t="n">
        <v>34</v>
      </c>
      <c r="G3282" s="1" t="s">
        <v>94</v>
      </c>
      <c r="H3282" s="1" t="n">
        <v>2110405</v>
      </c>
      <c r="I3282" s="1" t="s">
        <v>106</v>
      </c>
      <c r="J3282" s="1" t="n">
        <v>1614762</v>
      </c>
      <c r="L3282" s="1" t="n">
        <v>658712</v>
      </c>
      <c r="M3282" s="1" t="s">
        <v>36</v>
      </c>
      <c r="N3282" s="1" t="s">
        <v>66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300</v>
      </c>
      <c r="W3282" s="1" t="n">
        <v>300</v>
      </c>
      <c r="X3282" s="1" t="s">
        <v>2933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12.75" hidden="false" customHeight="true" outlineLevel="0" collapsed="false">
      <c r="A3283" s="1" t="n">
        <v>1</v>
      </c>
      <c r="B3283" s="17" t="n">
        <v>46262</v>
      </c>
      <c r="C3283" s="17" t="n">
        <v>46262</v>
      </c>
      <c r="D3283" s="1" t="n">
        <v>48</v>
      </c>
      <c r="E3283" s="1" t="s">
        <v>1184</v>
      </c>
      <c r="F3283" s="1" t="n">
        <v>34</v>
      </c>
      <c r="G3283" s="1" t="s">
        <v>94</v>
      </c>
      <c r="H3283" s="1" t="n">
        <v>2110405</v>
      </c>
      <c r="I3283" s="1" t="s">
        <v>106</v>
      </c>
      <c r="J3283" s="1" t="n">
        <v>1614812</v>
      </c>
      <c r="L3283" s="1" t="n">
        <v>658723</v>
      </c>
      <c r="M3283" s="1" t="s">
        <v>36</v>
      </c>
      <c r="N3283" s="1" t="s">
        <v>66</v>
      </c>
      <c r="P3283" s="1" t="n">
        <v>101</v>
      </c>
      <c r="Q3283" s="1" t="s">
        <v>107</v>
      </c>
      <c r="R3283" s="1" t="s">
        <v>112</v>
      </c>
      <c r="S3283" s="1" t="n">
        <v>4220199</v>
      </c>
      <c r="T3283" s="1" t="s">
        <v>113</v>
      </c>
      <c r="U3283" s="1" t="n">
        <v>2950</v>
      </c>
      <c r="W3283" s="1" t="n">
        <v>2950</v>
      </c>
      <c r="X3283" s="1" t="s">
        <v>2934</v>
      </c>
      <c r="Z3283" s="1" t="str">
        <f aca="false">IF($T3283="","",IFERROR(INDEX('Resumo Grupos'!$AC$3:$AC$200,MATCH($T3283,'Resumo Grupos'!$AB$3:$AB$200,0)),"n/d"))</f>
        <v>Pagamentos outros não operacionais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12.75" hidden="false" customHeight="true" outlineLevel="0" collapsed="false">
      <c r="A3284" s="1" t="n">
        <v>1</v>
      </c>
      <c r="B3284" s="17" t="n">
        <v>46262</v>
      </c>
      <c r="C3284" s="17" t="n">
        <v>46262</v>
      </c>
      <c r="D3284" s="1" t="n">
        <v>33</v>
      </c>
      <c r="E3284" s="1" t="s">
        <v>93</v>
      </c>
      <c r="F3284" s="1" t="n">
        <v>34</v>
      </c>
      <c r="G3284" s="1" t="s">
        <v>94</v>
      </c>
      <c r="H3284" s="1" t="n">
        <v>2110101</v>
      </c>
      <c r="I3284" s="1" t="s">
        <v>58</v>
      </c>
      <c r="J3284" s="1" t="n">
        <v>1614818</v>
      </c>
      <c r="L3284" s="1" t="n">
        <v>5569</v>
      </c>
      <c r="M3284" s="1" t="s">
        <v>36</v>
      </c>
      <c r="N3284" s="1" t="s">
        <v>60</v>
      </c>
      <c r="P3284" s="1" t="n">
        <v>104</v>
      </c>
      <c r="Q3284" s="1" t="s">
        <v>38</v>
      </c>
      <c r="R3284" s="1" t="s">
        <v>62</v>
      </c>
      <c r="S3284" s="1" t="n">
        <v>1130101</v>
      </c>
      <c r="T3284" s="1" t="s">
        <v>63</v>
      </c>
      <c r="U3284" s="1" t="n">
        <v>945</v>
      </c>
      <c r="W3284" s="1" t="n">
        <v>945</v>
      </c>
      <c r="X3284" s="1" t="s">
        <v>2480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12.75" hidden="false" customHeight="true" outlineLevel="0" collapsed="false">
      <c r="A3285" s="1" t="n">
        <v>1</v>
      </c>
      <c r="B3285" s="17" t="n">
        <v>46262</v>
      </c>
      <c r="C3285" s="17" t="n">
        <v>46262</v>
      </c>
      <c r="D3285" s="1" t="n">
        <v>10035</v>
      </c>
      <c r="E3285" s="1" t="s">
        <v>376</v>
      </c>
      <c r="F3285" s="1" t="n">
        <v>13</v>
      </c>
      <c r="G3285" s="1" t="s">
        <v>119</v>
      </c>
      <c r="H3285" s="1" t="n">
        <v>2110101</v>
      </c>
      <c r="I3285" s="1" t="s">
        <v>58</v>
      </c>
      <c r="J3285" s="1" t="n">
        <v>1615549</v>
      </c>
      <c r="L3285" s="1" t="n">
        <v>416</v>
      </c>
      <c r="M3285" s="1" t="s">
        <v>36</v>
      </c>
      <c r="N3285" s="1" t="s">
        <v>60</v>
      </c>
      <c r="P3285" s="1" t="n">
        <v>104</v>
      </c>
      <c r="Q3285" s="1" t="s">
        <v>38</v>
      </c>
      <c r="R3285" s="1" t="s">
        <v>62</v>
      </c>
      <c r="S3285" s="1" t="n">
        <v>1130101</v>
      </c>
      <c r="T3285" s="1" t="s">
        <v>63</v>
      </c>
      <c r="U3285" s="1" t="n">
        <v>429</v>
      </c>
      <c r="W3285" s="1" t="n">
        <v>0</v>
      </c>
      <c r="X3285" s="1" t="s">
        <v>2676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HARINA PAN</v>
      </c>
      <c r="AC3285" s="1" t="n">
        <v>416</v>
      </c>
    </row>
    <row r="3286" customFormat="false" ht="12.75" hidden="false" customHeight="true" outlineLevel="0" collapsed="false">
      <c r="A3286" s="1" t="n">
        <v>1</v>
      </c>
      <c r="B3286" s="17" t="n">
        <v>46263</v>
      </c>
      <c r="C3286" s="17" t="n">
        <v>46263</v>
      </c>
      <c r="D3286" s="1" t="n">
        <v>0</v>
      </c>
      <c r="E3286" s="1" t="s">
        <v>33</v>
      </c>
      <c r="F3286" s="1" t="n">
        <v>17</v>
      </c>
      <c r="G3286" s="1" t="s">
        <v>34</v>
      </c>
      <c r="H3286" s="1" t="n">
        <v>1110101</v>
      </c>
      <c r="I3286" s="1" t="s">
        <v>35</v>
      </c>
      <c r="J3286" s="1" t="n">
        <v>1630016</v>
      </c>
      <c r="L3286" s="1" t="n">
        <v>1630016</v>
      </c>
      <c r="M3286" s="1" t="s">
        <v>36</v>
      </c>
      <c r="N3286" s="1" t="s">
        <v>37</v>
      </c>
      <c r="P3286" s="1" t="n">
        <v>104</v>
      </c>
      <c r="Q3286" s="1" t="s">
        <v>38</v>
      </c>
      <c r="R3286" s="1" t="s">
        <v>149</v>
      </c>
      <c r="S3286" s="1" t="n">
        <v>1120601</v>
      </c>
      <c r="T3286" s="1" t="s">
        <v>150</v>
      </c>
      <c r="U3286" s="1" t="n">
        <v>480</v>
      </c>
      <c r="W3286" s="1" t="n">
        <v>480</v>
      </c>
      <c r="X3286" s="1" t="s">
        <v>2935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ACAI DE ANORI</v>
      </c>
      <c r="AC3286" s="1" t="n">
        <v>5593</v>
      </c>
    </row>
    <row r="3287" customFormat="false" ht="12.75" hidden="false" customHeight="true" outlineLevel="0" collapsed="false">
      <c r="A3287" s="1" t="n">
        <v>1</v>
      </c>
      <c r="B3287" s="17" t="n">
        <v>46263</v>
      </c>
      <c r="C3287" s="17" t="n">
        <v>46263</v>
      </c>
      <c r="D3287" s="1" t="n">
        <v>0</v>
      </c>
      <c r="E3287" s="1" t="s">
        <v>33</v>
      </c>
      <c r="F3287" s="1" t="n">
        <v>17</v>
      </c>
      <c r="G3287" s="1" t="s">
        <v>34</v>
      </c>
      <c r="H3287" s="1" t="n">
        <v>1110101</v>
      </c>
      <c r="I3287" s="1" t="s">
        <v>35</v>
      </c>
      <c r="J3287" s="1" t="n">
        <v>1630866</v>
      </c>
      <c r="L3287" s="1" t="n">
        <v>1630866</v>
      </c>
      <c r="M3287" s="1" t="s">
        <v>36</v>
      </c>
      <c r="N3287" s="1" t="s">
        <v>37</v>
      </c>
      <c r="P3287" s="1" t="n">
        <v>104</v>
      </c>
      <c r="Q3287" s="1" t="s">
        <v>38</v>
      </c>
      <c r="R3287" s="1" t="s">
        <v>149</v>
      </c>
      <c r="S3287" s="1" t="n">
        <v>1120601</v>
      </c>
      <c r="T3287" s="1" t="s">
        <v>150</v>
      </c>
      <c r="U3287" s="1" t="n">
        <v>750</v>
      </c>
      <c r="W3287" s="1" t="n">
        <v>750</v>
      </c>
      <c r="X3287" s="1" t="s">
        <v>2936</v>
      </c>
      <c r="Z3287" s="1" t="str">
        <f aca="false">IF($T3287="","",IFERROR(INDEX('Resumo Grupos'!$AC$3:$AC$200,MATCH($T3287,'Resumo Grupos'!$AB$3:$AB$200,0)),"n/d"))</f>
        <v>Despesa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GELO DE MORANGO</v>
      </c>
      <c r="AC3287" s="1" t="n">
        <v>608</v>
      </c>
    </row>
    <row r="3288" customFormat="false" ht="12.75" hidden="false" customHeight="true" outlineLevel="0" collapsed="false">
      <c r="A3288" s="1" t="n">
        <v>1</v>
      </c>
      <c r="B3288" s="17" t="n">
        <v>46240</v>
      </c>
      <c r="C3288" s="17" t="n">
        <v>46263</v>
      </c>
      <c r="D3288" s="1" t="n">
        <v>1659</v>
      </c>
      <c r="E3288" s="1" t="s">
        <v>78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1508900</v>
      </c>
      <c r="L3288" s="1" t="n">
        <v>889410</v>
      </c>
      <c r="M3288" s="1" t="s">
        <v>59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1452.44</v>
      </c>
      <c r="W3288" s="1" t="n">
        <v>1452.44</v>
      </c>
      <c r="X3288" s="1" t="s">
        <v>2937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MOCOQUINHA 200ML</v>
      </c>
      <c r="AC3288" s="1" t="n">
        <v>889410</v>
      </c>
    </row>
    <row r="3289" customFormat="false" ht="12.75" hidden="false" customHeight="true" outlineLevel="0" collapsed="false">
      <c r="A3289" s="1" t="n">
        <v>1</v>
      </c>
      <c r="B3289" s="17" t="n">
        <v>46242</v>
      </c>
      <c r="C3289" s="17" t="n">
        <v>46263</v>
      </c>
      <c r="D3289" s="1" t="n">
        <v>1708</v>
      </c>
      <c r="E3289" s="1" t="s">
        <v>178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1518534</v>
      </c>
      <c r="L3289" s="1" t="n">
        <v>264963</v>
      </c>
      <c r="M3289" s="1" t="s">
        <v>59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721.52</v>
      </c>
      <c r="W3289" s="1" t="n">
        <v>721.52</v>
      </c>
      <c r="X3289" s="1" t="s">
        <v>2938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VELAS BRANCA N7 REGINA</v>
      </c>
      <c r="AC3289" s="1" t="n">
        <v>264963</v>
      </c>
    </row>
    <row r="3290" customFormat="false" ht="12.75" hidden="false" customHeight="tru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1565982</v>
      </c>
      <c r="L3290" s="1" t="n">
        <v>1250817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152.38</v>
      </c>
      <c r="W3290" s="1" t="n">
        <v>152.38</v>
      </c>
      <c r="X3290" s="1" t="s">
        <v>2939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VASILHAME CERVEJA 1L RETORNAVEL</v>
      </c>
      <c r="AC3290" s="1" t="n">
        <v>1250817</v>
      </c>
    </row>
    <row r="3291" customFormat="false" ht="12.75" hidden="false" customHeight="tru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1566031</v>
      </c>
      <c r="L3291" s="1" t="n">
        <v>1250842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2627.97</v>
      </c>
      <c r="W3291" s="1" t="n">
        <v>2627.97</v>
      </c>
      <c r="X3291" s="1" t="s">
        <v>2940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UVA 200ML</v>
      </c>
      <c r="AC3291" s="1" t="n">
        <v>1250842</v>
      </c>
    </row>
    <row r="3292" customFormat="false" ht="12.75" hidden="false" customHeight="tru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1566370</v>
      </c>
      <c r="L3292" s="1" t="n">
        <v>1250879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659.34</v>
      </c>
      <c r="W3292" s="1" t="n">
        <v>659.34</v>
      </c>
      <c r="X3292" s="1" t="s">
        <v>2941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CERVEJA KAISER LATA</v>
      </c>
      <c r="AC3292" s="1" t="n">
        <v>1250879</v>
      </c>
    </row>
    <row r="3293" customFormat="false" ht="12.75" hidden="false" customHeight="tru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1566454</v>
      </c>
      <c r="L3293" s="1" t="n">
        <v>1990959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490.11</v>
      </c>
      <c r="W3293" s="1" t="n">
        <v>490.11</v>
      </c>
      <c r="X3293" s="1" t="s">
        <v>2942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REFRI. COCA COLA RETORNAVEL 2L</v>
      </c>
      <c r="AC3293" s="1" t="n">
        <v>1990959</v>
      </c>
    </row>
    <row r="3294" customFormat="false" ht="12.75" hidden="false" customHeight="true" outlineLevel="0" collapsed="false">
      <c r="A3294" s="1" t="n">
        <v>1</v>
      </c>
      <c r="B3294" s="17" t="n">
        <v>46252</v>
      </c>
      <c r="C3294" s="17" t="n">
        <v>46263</v>
      </c>
      <c r="D3294" s="1" t="n">
        <v>1705</v>
      </c>
      <c r="E3294" s="1" t="s">
        <v>173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1566476</v>
      </c>
      <c r="L3294" s="1" t="n">
        <v>1990972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369.57</v>
      </c>
      <c r="W3294" s="1" t="n">
        <v>369.57</v>
      </c>
      <c r="X3294" s="1" t="s">
        <v>2943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FANTA RETORNAVEL 2L</v>
      </c>
      <c r="AC3294" s="1" t="n">
        <v>1990972</v>
      </c>
    </row>
    <row r="3295" customFormat="false" ht="12.75" hidden="false" customHeight="true" outlineLevel="0" collapsed="false">
      <c r="A3295" s="1" t="n">
        <v>1</v>
      </c>
      <c r="B3295" s="17" t="n">
        <v>46252</v>
      </c>
      <c r="C3295" s="17" t="n">
        <v>46263</v>
      </c>
      <c r="D3295" s="1" t="n">
        <v>1705</v>
      </c>
      <c r="E3295" s="1" t="s">
        <v>173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1566569</v>
      </c>
      <c r="L3295" s="1" t="n">
        <v>1990961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76.19</v>
      </c>
      <c r="W3295" s="1" t="n">
        <v>76.19</v>
      </c>
      <c r="X3295" s="1" t="s">
        <v>2944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REF COCA LT 350ML</v>
      </c>
      <c r="AC3295" s="1" t="n">
        <v>1990961</v>
      </c>
    </row>
    <row r="3296" customFormat="false" ht="12.75" hidden="false" customHeight="true" outlineLevel="0" collapsed="false">
      <c r="A3296" s="1" t="n">
        <v>1</v>
      </c>
      <c r="B3296" s="17" t="n">
        <v>46252</v>
      </c>
      <c r="C3296" s="17" t="n">
        <v>46263</v>
      </c>
      <c r="D3296" s="1" t="n">
        <v>1705</v>
      </c>
      <c r="E3296" s="1" t="s">
        <v>173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1566580</v>
      </c>
      <c r="L3296" s="1" t="n">
        <v>1991099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7800.09</v>
      </c>
      <c r="W3296" s="1" t="n">
        <v>7800.09</v>
      </c>
      <c r="X3296" s="1" t="s">
        <v>2945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12.75" hidden="false" customHeight="true" outlineLevel="0" collapsed="false">
      <c r="A3297" s="1" t="n">
        <v>1</v>
      </c>
      <c r="B3297" s="17" t="n">
        <v>46256</v>
      </c>
      <c r="C3297" s="17" t="n">
        <v>46263</v>
      </c>
      <c r="D3297" s="1" t="n">
        <v>1286</v>
      </c>
      <c r="E3297" s="1" t="s">
        <v>359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1585711</v>
      </c>
      <c r="L3297" s="1" t="n">
        <v>10608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1134</v>
      </c>
      <c r="W3297" s="1" t="n">
        <v>1134</v>
      </c>
      <c r="X3297" s="1" t="s">
        <v>2946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PAO FRANCES CONG 80G</v>
      </c>
      <c r="AC3297" s="1" t="n">
        <v>10608</v>
      </c>
    </row>
    <row r="3298" customFormat="false" ht="12.75" hidden="false" customHeight="true" outlineLevel="0" collapsed="false">
      <c r="A3298" s="1" t="n">
        <v>1</v>
      </c>
      <c r="B3298" s="17" t="n">
        <v>46256</v>
      </c>
      <c r="C3298" s="17" t="n">
        <v>46263</v>
      </c>
      <c r="D3298" s="1" t="n">
        <v>1363</v>
      </c>
      <c r="E3298" s="1" t="s">
        <v>180</v>
      </c>
      <c r="F3298" s="1" t="n">
        <v>24</v>
      </c>
      <c r="G3298" s="1" t="s">
        <v>57</v>
      </c>
      <c r="H3298" s="1" t="n">
        <v>2110405</v>
      </c>
      <c r="I3298" s="1" t="s">
        <v>106</v>
      </c>
      <c r="J3298" s="1" t="n">
        <v>1608282</v>
      </c>
      <c r="L3298" s="1" t="n">
        <v>3792</v>
      </c>
      <c r="M3298" s="1" t="s">
        <v>36</v>
      </c>
      <c r="N3298" s="1" t="s">
        <v>66</v>
      </c>
      <c r="P3298" s="1" t="n">
        <v>103</v>
      </c>
      <c r="Q3298" s="1" t="s">
        <v>61</v>
      </c>
      <c r="R3298" s="1" t="s">
        <v>62</v>
      </c>
      <c r="S3298" s="1" t="n">
        <v>1130101</v>
      </c>
      <c r="T3298" s="1" t="s">
        <v>63</v>
      </c>
      <c r="U3298" s="1" t="n">
        <v>209</v>
      </c>
      <c r="W3298" s="1" t="n">
        <v>209</v>
      </c>
      <c r="X3298" s="1" t="s">
        <v>2947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PAO HAMBURGUER SANTO PAO</v>
      </c>
      <c r="AC3298" s="1" t="n">
        <v>3792</v>
      </c>
    </row>
    <row r="3299" customFormat="false" ht="12.75" hidden="false" customHeight="true" outlineLevel="0" collapsed="false">
      <c r="A3299" s="1" t="n">
        <v>1</v>
      </c>
      <c r="B3299" s="17" t="n">
        <v>46256</v>
      </c>
      <c r="C3299" s="17" t="n">
        <v>46263</v>
      </c>
      <c r="D3299" s="1" t="n">
        <v>1625</v>
      </c>
      <c r="E3299" s="1" t="s">
        <v>243</v>
      </c>
      <c r="F3299" s="1" t="n">
        <v>24</v>
      </c>
      <c r="G3299" s="1" t="s">
        <v>57</v>
      </c>
      <c r="H3299" s="1" t="n">
        <v>2110405</v>
      </c>
      <c r="I3299" s="1" t="s">
        <v>106</v>
      </c>
      <c r="J3299" s="1" t="n">
        <v>1628993</v>
      </c>
      <c r="L3299" s="1" t="n">
        <v>15128</v>
      </c>
      <c r="M3299" s="1" t="s">
        <v>36</v>
      </c>
      <c r="N3299" s="1" t="s">
        <v>66</v>
      </c>
      <c r="P3299" s="1" t="n">
        <v>103</v>
      </c>
      <c r="Q3299" s="1" t="s">
        <v>61</v>
      </c>
      <c r="R3299" s="1" t="s">
        <v>62</v>
      </c>
      <c r="S3299" s="1" t="n">
        <v>1130101</v>
      </c>
      <c r="T3299" s="1" t="s">
        <v>63</v>
      </c>
      <c r="U3299" s="1" t="n">
        <v>9329.84</v>
      </c>
      <c r="W3299" s="1" t="n">
        <v>9329.84</v>
      </c>
      <c r="X3299" s="1" t="s">
        <v>2948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TRASEIRO DE BOI L1</v>
      </c>
      <c r="AC3299" s="1" t="n">
        <v>15128</v>
      </c>
    </row>
    <row r="3300" customFormat="false" ht="12.75" hidden="false" customHeight="true" outlineLevel="0" collapsed="false">
      <c r="A3300" s="1" t="n">
        <v>1</v>
      </c>
      <c r="B3300" s="17" t="n">
        <v>46253</v>
      </c>
      <c r="C3300" s="17" t="n">
        <v>46263</v>
      </c>
      <c r="D3300" s="1" t="n">
        <v>1723</v>
      </c>
      <c r="E3300" s="1" t="s">
        <v>302</v>
      </c>
      <c r="F3300" s="1" t="n">
        <v>24</v>
      </c>
      <c r="G3300" s="1" t="s">
        <v>57</v>
      </c>
      <c r="H3300" s="1" t="n">
        <v>2110405</v>
      </c>
      <c r="I3300" s="1" t="s">
        <v>106</v>
      </c>
      <c r="J3300" s="1" t="n">
        <v>1629081</v>
      </c>
      <c r="L3300" s="1" t="n">
        <v>175107</v>
      </c>
      <c r="M3300" s="1" t="s">
        <v>36</v>
      </c>
      <c r="N3300" s="1" t="s">
        <v>66</v>
      </c>
      <c r="P3300" s="1" t="n">
        <v>103</v>
      </c>
      <c r="Q3300" s="1" t="s">
        <v>61</v>
      </c>
      <c r="R3300" s="1" t="s">
        <v>62</v>
      </c>
      <c r="S3300" s="1" t="n">
        <v>1130101</v>
      </c>
      <c r="T3300" s="1" t="s">
        <v>63</v>
      </c>
      <c r="U3300" s="1" t="n">
        <v>5972.4</v>
      </c>
      <c r="W3300" s="1" t="n">
        <v>5972.4</v>
      </c>
      <c r="X3300" s="1" t="s">
        <v>2949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TRASEIRO DE BOI L1</v>
      </c>
      <c r="AC3300" s="1" t="n">
        <v>175107</v>
      </c>
    </row>
    <row r="3301" customFormat="false" ht="12.75" hidden="false" customHeight="true" outlineLevel="0" collapsed="false">
      <c r="A3301" s="1" t="n">
        <v>1</v>
      </c>
      <c r="B3301" s="17" t="n">
        <v>46263</v>
      </c>
      <c r="C3301" s="17" t="n">
        <v>46263</v>
      </c>
      <c r="D3301" s="1" t="n">
        <v>978</v>
      </c>
      <c r="E3301" s="1" t="s">
        <v>118</v>
      </c>
      <c r="F3301" s="1" t="n">
        <v>13</v>
      </c>
      <c r="G3301" s="1" t="s">
        <v>119</v>
      </c>
      <c r="H3301" s="1" t="n">
        <v>2110101</v>
      </c>
      <c r="I3301" s="1" t="s">
        <v>58</v>
      </c>
      <c r="J3301" s="1" t="n">
        <v>1630244</v>
      </c>
      <c r="L3301" s="1" t="n">
        <v>542</v>
      </c>
      <c r="M3301" s="1" t="s">
        <v>36</v>
      </c>
      <c r="N3301" s="1" t="s">
        <v>60</v>
      </c>
      <c r="P3301" s="1" t="n">
        <v>104</v>
      </c>
      <c r="Q3301" s="1" t="s">
        <v>38</v>
      </c>
      <c r="R3301" s="1" t="s">
        <v>62</v>
      </c>
      <c r="S3301" s="1" t="n">
        <v>1130101</v>
      </c>
      <c r="T3301" s="1" t="s">
        <v>63</v>
      </c>
      <c r="U3301" s="1" t="n">
        <v>400</v>
      </c>
      <c r="W3301" s="1" t="n">
        <v>0</v>
      </c>
      <c r="X3301" s="1" t="s">
        <v>2950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DAN GELO CUBO 5 KG</v>
      </c>
      <c r="AC3301" s="1" t="n">
        <v>542</v>
      </c>
    </row>
    <row r="3302" customFormat="false" ht="12.75" hidden="false" customHeight="true" outlineLevel="0" collapsed="false">
      <c r="A3302" s="1" t="n">
        <v>1</v>
      </c>
      <c r="B3302" s="17" t="n">
        <v>46264</v>
      </c>
      <c r="C3302" s="17" t="n">
        <v>46264</v>
      </c>
      <c r="D3302" s="1" t="n">
        <v>0</v>
      </c>
      <c r="E3302" s="1" t="s">
        <v>33</v>
      </c>
      <c r="F3302" s="1" t="n">
        <v>17</v>
      </c>
      <c r="G3302" s="1" t="s">
        <v>34</v>
      </c>
      <c r="H3302" s="1" t="n">
        <v>1110101</v>
      </c>
      <c r="I3302" s="1" t="s">
        <v>35</v>
      </c>
      <c r="J3302" s="1" t="n">
        <v>1630156</v>
      </c>
      <c r="L3302" s="1" t="n">
        <v>1630156</v>
      </c>
      <c r="M3302" s="1" t="s">
        <v>36</v>
      </c>
      <c r="N3302" s="1" t="s">
        <v>37</v>
      </c>
      <c r="P3302" s="1" t="n">
        <v>104</v>
      </c>
      <c r="Q3302" s="1" t="s">
        <v>38</v>
      </c>
      <c r="R3302" s="1" t="s">
        <v>43</v>
      </c>
      <c r="S3302" s="1" t="n">
        <v>4210310</v>
      </c>
      <c r="T3302" s="1" t="s">
        <v>397</v>
      </c>
      <c r="U3302" s="1" t="n">
        <v>232</v>
      </c>
      <c r="W3302" s="1" t="n">
        <v>232</v>
      </c>
      <c r="X3302" s="1" t="s">
        <v>655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12.75" hidden="false" customHeight="true" outlineLevel="0" collapsed="false">
      <c r="A3303" s="1" t="n">
        <v>1</v>
      </c>
      <c r="B3303" s="17" t="n">
        <v>46264</v>
      </c>
      <c r="C3303" s="17" t="n">
        <v>46264</v>
      </c>
      <c r="D3303" s="1" t="n">
        <v>0</v>
      </c>
      <c r="E3303" s="1" t="s">
        <v>33</v>
      </c>
      <c r="F3303" s="1" t="n">
        <v>17</v>
      </c>
      <c r="G3303" s="1" t="s">
        <v>34</v>
      </c>
      <c r="H3303" s="1" t="n">
        <v>1110101</v>
      </c>
      <c r="I3303" s="1" t="s">
        <v>35</v>
      </c>
      <c r="J3303" s="1" t="n">
        <v>1630177</v>
      </c>
      <c r="L3303" s="1" t="n">
        <v>1630177</v>
      </c>
      <c r="M3303" s="1" t="s">
        <v>36</v>
      </c>
      <c r="N3303" s="1" t="s">
        <v>37</v>
      </c>
      <c r="P3303" s="1" t="n">
        <v>104</v>
      </c>
      <c r="Q3303" s="1" t="s">
        <v>38</v>
      </c>
      <c r="R3303" s="1" t="s">
        <v>43</v>
      </c>
      <c r="S3303" s="1" t="n">
        <v>4210310</v>
      </c>
      <c r="T3303" s="1" t="s">
        <v>397</v>
      </c>
      <c r="U3303" s="1" t="n">
        <v>192</v>
      </c>
      <c r="W3303" s="1" t="n">
        <v>192</v>
      </c>
      <c r="X3303" s="1" t="s">
        <v>654</v>
      </c>
      <c r="Z3303" s="1" t="str">
        <f aca="false">IF($T3303="","",IFERROR(INDEX('Resumo Grupos'!$AC$3:$AC$200,MATCH($T3303,'Resumo Grupos'!$AB$3:$AB$200,0)),"n/d"))</f>
        <v>Despesa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true" outlineLevel="0" collapsed="false">
      <c r="A3304" s="1" t="n">
        <v>1</v>
      </c>
      <c r="B3304" s="17" t="n">
        <v>46232</v>
      </c>
      <c r="C3304" s="17" t="n">
        <v>46264</v>
      </c>
      <c r="D3304" s="1" t="n">
        <v>815</v>
      </c>
      <c r="E3304" s="1" t="s">
        <v>746</v>
      </c>
      <c r="F3304" s="1" t="n">
        <v>34</v>
      </c>
      <c r="G3304" s="1" t="s">
        <v>94</v>
      </c>
      <c r="H3304" s="1" t="n">
        <v>2110405</v>
      </c>
      <c r="I3304" s="1" t="s">
        <v>106</v>
      </c>
      <c r="J3304" s="1" t="n">
        <v>1470128</v>
      </c>
      <c r="L3304" s="1" t="n">
        <v>604118</v>
      </c>
      <c r="M3304" s="1" t="s">
        <v>36</v>
      </c>
      <c r="N3304" s="1" t="s">
        <v>66</v>
      </c>
      <c r="P3304" s="1" t="n">
        <v>101</v>
      </c>
      <c r="Q3304" s="1" t="s">
        <v>107</v>
      </c>
      <c r="R3304" s="1" t="s">
        <v>126</v>
      </c>
      <c r="S3304" s="1" t="n">
        <v>4210502</v>
      </c>
      <c r="T3304" s="1" t="s">
        <v>1026</v>
      </c>
      <c r="U3304" s="1" t="n">
        <v>1000</v>
      </c>
      <c r="W3304" s="1" t="n">
        <v>1000</v>
      </c>
      <c r="X3304" s="1" t="s">
        <v>2951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12.75" hidden="false" customHeight="true" outlineLevel="0" collapsed="false">
      <c r="A3305" s="1" t="n">
        <v>1</v>
      </c>
      <c r="B3305" s="17" t="n">
        <v>46255</v>
      </c>
      <c r="C3305" s="17" t="n">
        <v>46264</v>
      </c>
      <c r="D3305" s="1" t="n">
        <v>10085</v>
      </c>
      <c r="E3305" s="1" t="s">
        <v>1055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1580432</v>
      </c>
      <c r="L3305" s="1" t="n">
        <v>1578</v>
      </c>
      <c r="M3305" s="1" t="s">
        <v>36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591.41</v>
      </c>
      <c r="W3305" s="1" t="n">
        <v>591.41</v>
      </c>
      <c r="X3305" s="1" t="s">
        <v>2952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CERVEJA IMPERIO PURO MALTE 269ML C/15</v>
      </c>
      <c r="AC3305" s="1" t="n">
        <v>1578</v>
      </c>
    </row>
    <row r="3306" customFormat="false" ht="12.75" hidden="false" customHeight="true" outlineLevel="0" collapsed="false">
      <c r="A3306" s="1" t="n">
        <v>1</v>
      </c>
      <c r="B3306" s="17" t="n">
        <v>46255</v>
      </c>
      <c r="C3306" s="17" t="n">
        <v>46264</v>
      </c>
      <c r="D3306" s="1" t="n">
        <v>1723</v>
      </c>
      <c r="E3306" s="1" t="s">
        <v>302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1581655</v>
      </c>
      <c r="L3306" s="1" t="n">
        <v>175197</v>
      </c>
      <c r="M3306" s="1" t="s">
        <v>36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4076.8</v>
      </c>
      <c r="W3306" s="1" t="n">
        <v>4076.8</v>
      </c>
      <c r="X3306" s="1" t="s">
        <v>2953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12.75" hidden="false" customHeight="true" outlineLevel="0" collapsed="false">
      <c r="A3307" s="1" t="n">
        <v>1</v>
      </c>
      <c r="B3307" s="17" t="n">
        <v>46234</v>
      </c>
      <c r="C3307" s="17" t="n">
        <v>46265</v>
      </c>
      <c r="D3307" s="1" t="n">
        <v>1699</v>
      </c>
      <c r="E3307" s="1" t="s">
        <v>428</v>
      </c>
      <c r="F3307" s="1" t="n">
        <v>24</v>
      </c>
      <c r="G3307" s="1" t="s">
        <v>57</v>
      </c>
      <c r="H3307" s="1" t="n">
        <v>2110405</v>
      </c>
      <c r="I3307" s="1" t="s">
        <v>106</v>
      </c>
      <c r="J3307" s="1" t="n">
        <v>1478171</v>
      </c>
      <c r="L3307" s="1" t="n">
        <v>309642</v>
      </c>
      <c r="M3307" s="1" t="s">
        <v>153</v>
      </c>
      <c r="N3307" s="1" t="s">
        <v>66</v>
      </c>
      <c r="P3307" s="1" t="n">
        <v>103</v>
      </c>
      <c r="Q3307" s="1" t="s">
        <v>61</v>
      </c>
      <c r="R3307" s="1" t="s">
        <v>62</v>
      </c>
      <c r="S3307" s="1" t="n">
        <v>1130101</v>
      </c>
      <c r="T3307" s="1" t="s">
        <v>63</v>
      </c>
      <c r="U3307" s="1" t="n">
        <v>1633.1</v>
      </c>
      <c r="W3307" s="1" t="n">
        <v>1633.1</v>
      </c>
      <c r="X3307" s="1" t="s">
        <v>2954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MOLHO GOTA INGLES 150ML</v>
      </c>
      <c r="AC3307" s="1" t="n">
        <v>309642</v>
      </c>
    </row>
    <row r="3308" customFormat="false" ht="12.75" hidden="false" customHeight="true" outlineLevel="0" collapsed="false">
      <c r="A3308" s="1" t="n">
        <v>1</v>
      </c>
      <c r="B3308" s="17" t="n">
        <v>46237</v>
      </c>
      <c r="C3308" s="17" t="n">
        <v>46265</v>
      </c>
      <c r="D3308" s="1" t="n">
        <v>1699</v>
      </c>
      <c r="E3308" s="1" t="s">
        <v>428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1495640</v>
      </c>
      <c r="L3308" s="1" t="n">
        <v>309757</v>
      </c>
      <c r="M3308" s="1" t="s">
        <v>153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403.5</v>
      </c>
      <c r="W3308" s="1" t="n">
        <v>403.5</v>
      </c>
      <c r="X3308" s="1" t="s">
        <v>2955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SUCO JANDAI CAJU500M</v>
      </c>
      <c r="AC3308" s="1" t="n">
        <v>309757</v>
      </c>
    </row>
    <row r="3309" customFormat="false" ht="12.75" hidden="false" customHeight="true" outlineLevel="0" collapsed="false">
      <c r="A3309" s="1" t="n">
        <v>1</v>
      </c>
      <c r="B3309" s="17" t="n">
        <v>46238</v>
      </c>
      <c r="C3309" s="17" t="n">
        <v>46265</v>
      </c>
      <c r="D3309" s="1" t="n">
        <v>1668</v>
      </c>
      <c r="E3309" s="1" t="s">
        <v>81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1500935</v>
      </c>
      <c r="L3309" s="1" t="n">
        <v>745268</v>
      </c>
      <c r="M3309" s="1" t="s">
        <v>59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998.66</v>
      </c>
      <c r="W3309" s="1" t="n">
        <v>998.66</v>
      </c>
      <c r="X3309" s="1" t="s">
        <v>2956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GUARDANAPO PAPEL SCA</v>
      </c>
      <c r="AC3309" s="1" t="n">
        <v>745268</v>
      </c>
    </row>
    <row r="3310" customFormat="false" ht="12.75" hidden="false" customHeight="true" outlineLevel="0" collapsed="false">
      <c r="A3310" s="1" t="n">
        <v>1</v>
      </c>
      <c r="B3310" s="17" t="n">
        <v>46240</v>
      </c>
      <c r="C3310" s="17" t="n">
        <v>46265</v>
      </c>
      <c r="D3310" s="1" t="n">
        <v>1316</v>
      </c>
      <c r="E3310" s="1" t="s">
        <v>1095</v>
      </c>
      <c r="F3310" s="1" t="n">
        <v>34</v>
      </c>
      <c r="G3310" s="1" t="s">
        <v>94</v>
      </c>
      <c r="H3310" s="1" t="n">
        <v>2110101</v>
      </c>
      <c r="I3310" s="1" t="s">
        <v>58</v>
      </c>
      <c r="J3310" s="1" t="n">
        <v>1508398</v>
      </c>
      <c r="L3310" s="1" t="n">
        <v>4014</v>
      </c>
      <c r="M3310" s="1" t="s">
        <v>36</v>
      </c>
      <c r="N3310" s="1" t="s">
        <v>60</v>
      </c>
      <c r="P3310" s="1" t="n">
        <v>104</v>
      </c>
      <c r="Q3310" s="1" t="s">
        <v>38</v>
      </c>
      <c r="R3310" s="1" t="s">
        <v>62</v>
      </c>
      <c r="S3310" s="1" t="n">
        <v>1130101</v>
      </c>
      <c r="T3310" s="1" t="s">
        <v>63</v>
      </c>
      <c r="U3310" s="1" t="n">
        <v>160</v>
      </c>
      <c r="W3310" s="1" t="n">
        <v>160</v>
      </c>
      <c r="X3310" s="1" t="s">
        <v>2957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BOBINA F. ESTRELA AL</v>
      </c>
      <c r="AC3310" s="1" t="n">
        <v>4014</v>
      </c>
    </row>
    <row r="3311" customFormat="false" ht="12.75" hidden="false" customHeight="true" outlineLevel="0" collapsed="false">
      <c r="A3311" s="1" t="n">
        <v>1</v>
      </c>
      <c r="B3311" s="17" t="n">
        <v>46248</v>
      </c>
      <c r="C3311" s="17" t="n">
        <v>46265</v>
      </c>
      <c r="D3311" s="1" t="n">
        <v>1637</v>
      </c>
      <c r="E3311" s="1" t="s">
        <v>68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1545601</v>
      </c>
      <c r="L3311" s="1" t="n">
        <v>1917922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836.8</v>
      </c>
      <c r="W3311" s="1" t="n">
        <v>836.8</v>
      </c>
      <c r="X3311" s="1" t="s">
        <v>2958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NISSIN NOSSO SABOR CARNE 70G</v>
      </c>
      <c r="AC3311" s="1" t="n">
        <v>1917922</v>
      </c>
    </row>
    <row r="3312" customFormat="false" ht="12.75" hidden="false" customHeight="true" outlineLevel="0" collapsed="false">
      <c r="A3312" s="1" t="n">
        <v>1</v>
      </c>
      <c r="B3312" s="17" t="n">
        <v>46240</v>
      </c>
      <c r="C3312" s="17" t="n">
        <v>46265</v>
      </c>
      <c r="D3312" s="1" t="n">
        <v>1637</v>
      </c>
      <c r="E3312" s="1" t="s">
        <v>68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1509615</v>
      </c>
      <c r="L3312" s="1" t="n">
        <v>1915888</v>
      </c>
      <c r="M3312" s="1" t="s">
        <v>36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2003.9</v>
      </c>
      <c r="W3312" s="1" t="n">
        <v>2003.9</v>
      </c>
      <c r="X3312" s="1" t="s">
        <v>2959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LEITE PO ITAMBE 400G</v>
      </c>
      <c r="AC3312" s="1" t="n">
        <v>1915888</v>
      </c>
    </row>
    <row r="3313" customFormat="false" ht="12.75" hidden="false" customHeight="true" outlineLevel="0" collapsed="false">
      <c r="A3313" s="1" t="n">
        <v>1</v>
      </c>
      <c r="B3313" s="17" t="n">
        <v>46240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1509734</v>
      </c>
      <c r="L3313" s="1" t="n">
        <v>1915885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1795</v>
      </c>
      <c r="W3313" s="1" t="n">
        <v>1795</v>
      </c>
      <c r="X3313" s="1" t="s">
        <v>2960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CERVEJA ITAIPAVA 269ML</v>
      </c>
      <c r="AC3313" s="1" t="n">
        <v>1915885</v>
      </c>
    </row>
    <row r="3314" customFormat="false" ht="12.75" hidden="false" customHeight="true" outlineLevel="0" collapsed="false">
      <c r="A3314" s="1" t="n">
        <v>1</v>
      </c>
      <c r="B3314" s="17" t="n">
        <v>46242</v>
      </c>
      <c r="C3314" s="17" t="n">
        <v>46265</v>
      </c>
      <c r="D3314" s="1" t="n">
        <v>957</v>
      </c>
      <c r="E3314" s="1" t="s">
        <v>157</v>
      </c>
      <c r="F3314" s="1" t="n">
        <v>24</v>
      </c>
      <c r="G3314" s="1" t="s">
        <v>57</v>
      </c>
      <c r="H3314" s="1" t="n">
        <v>2110405</v>
      </c>
      <c r="I3314" s="1" t="s">
        <v>106</v>
      </c>
      <c r="J3314" s="1" t="n">
        <v>1517801</v>
      </c>
      <c r="L3314" s="1" t="n">
        <v>21578</v>
      </c>
      <c r="M3314" s="1" t="s">
        <v>36</v>
      </c>
      <c r="N3314" s="1" t="s">
        <v>66</v>
      </c>
      <c r="P3314" s="1" t="n">
        <v>103</v>
      </c>
      <c r="Q3314" s="1" t="s">
        <v>61</v>
      </c>
      <c r="R3314" s="1" t="s">
        <v>62</v>
      </c>
      <c r="S3314" s="1" t="n">
        <v>1130101</v>
      </c>
      <c r="T3314" s="1" t="s">
        <v>63</v>
      </c>
      <c r="U3314" s="1" t="n">
        <v>3429</v>
      </c>
      <c r="W3314" s="1" t="n">
        <v>3429</v>
      </c>
      <c r="X3314" s="1" t="s">
        <v>2961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WHISKA FRANGO KG AGR</v>
      </c>
      <c r="AC3314" s="1" t="n">
        <v>21578</v>
      </c>
    </row>
    <row r="3315" customFormat="false" ht="12.75" hidden="false" customHeight="true" outlineLevel="0" collapsed="false">
      <c r="A3315" s="1" t="n">
        <v>1</v>
      </c>
      <c r="B3315" s="17" t="n">
        <v>46246</v>
      </c>
      <c r="C3315" s="17" t="n">
        <v>46265</v>
      </c>
      <c r="D3315" s="1" t="n">
        <v>1636</v>
      </c>
      <c r="E3315" s="1" t="s">
        <v>91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1536369</v>
      </c>
      <c r="L3315" s="1" t="n">
        <v>3234290</v>
      </c>
      <c r="M3315" s="1" t="s">
        <v>59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727.99</v>
      </c>
      <c r="W3315" s="1" t="n">
        <v>727.99</v>
      </c>
      <c r="X3315" s="1" t="s">
        <v>2962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MILHO PIPOCA NATURAL C/SAL 100G</v>
      </c>
      <c r="AC3315" s="1" t="n">
        <v>3234290</v>
      </c>
    </row>
    <row r="3316" customFormat="false" ht="12.75" hidden="false" customHeight="true" outlineLevel="0" collapsed="false">
      <c r="A3316" s="1" t="n">
        <v>1</v>
      </c>
      <c r="B3316" s="17" t="n">
        <v>46248</v>
      </c>
      <c r="C3316" s="17" t="n">
        <v>46265</v>
      </c>
      <c r="D3316" s="1" t="n">
        <v>1637</v>
      </c>
      <c r="E3316" s="1" t="s">
        <v>68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1545729</v>
      </c>
      <c r="L3316" s="1" t="n">
        <v>1917925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428.17</v>
      </c>
      <c r="W3316" s="1" t="n">
        <v>428.17</v>
      </c>
      <c r="X3316" s="1" t="s">
        <v>2963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AMACIANTE CONC. DOWN</v>
      </c>
      <c r="AC3316" s="1" t="n">
        <v>1917925</v>
      </c>
    </row>
    <row r="3317" customFormat="false" ht="12.75" hidden="false" customHeight="true" outlineLevel="0" collapsed="false">
      <c r="A3317" s="1" t="n">
        <v>1</v>
      </c>
      <c r="B3317" s="17" t="n">
        <v>46248</v>
      </c>
      <c r="C3317" s="17" t="n">
        <v>46265</v>
      </c>
      <c r="D3317" s="1" t="n">
        <v>1316</v>
      </c>
      <c r="E3317" s="1" t="s">
        <v>1095</v>
      </c>
      <c r="F3317" s="1" t="n">
        <v>34</v>
      </c>
      <c r="G3317" s="1" t="s">
        <v>94</v>
      </c>
      <c r="H3317" s="1" t="n">
        <v>2110101</v>
      </c>
      <c r="I3317" s="1" t="s">
        <v>58</v>
      </c>
      <c r="J3317" s="1" t="n">
        <v>1545881</v>
      </c>
      <c r="L3317" s="1" t="n">
        <v>4092</v>
      </c>
      <c r="M3317" s="1" t="s">
        <v>36</v>
      </c>
      <c r="N3317" s="1" t="s">
        <v>60</v>
      </c>
      <c r="P3317" s="1" t="n">
        <v>104</v>
      </c>
      <c r="Q3317" s="1" t="s">
        <v>38</v>
      </c>
      <c r="R3317" s="1" t="s">
        <v>62</v>
      </c>
      <c r="S3317" s="1" t="n">
        <v>1130101</v>
      </c>
      <c r="T3317" s="1" t="s">
        <v>63</v>
      </c>
      <c r="U3317" s="1" t="n">
        <v>200</v>
      </c>
      <c r="W3317" s="1" t="n">
        <v>200</v>
      </c>
      <c r="X3317" s="1" t="s">
        <v>2964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ALFACE MACO </v>
      </c>
      <c r="AC3317" s="1" t="n">
        <v>4092</v>
      </c>
    </row>
    <row r="3318" customFormat="false" ht="12.75" hidden="false" customHeight="true" outlineLevel="0" collapsed="false">
      <c r="A3318" s="1" t="n">
        <v>1</v>
      </c>
      <c r="B3318" s="17" t="n">
        <v>46248</v>
      </c>
      <c r="C3318" s="17" t="n">
        <v>46265</v>
      </c>
      <c r="D3318" s="1" t="n">
        <v>1699</v>
      </c>
      <c r="E3318" s="1" t="s">
        <v>428</v>
      </c>
      <c r="F3318" s="1" t="n">
        <v>24</v>
      </c>
      <c r="G3318" s="1" t="s">
        <v>57</v>
      </c>
      <c r="H3318" s="1" t="n">
        <v>2110405</v>
      </c>
      <c r="I3318" s="1" t="s">
        <v>106</v>
      </c>
      <c r="J3318" s="1" t="n">
        <v>1545933</v>
      </c>
      <c r="L3318" s="1" t="n">
        <v>311117</v>
      </c>
      <c r="M3318" s="1" t="s">
        <v>36</v>
      </c>
      <c r="N3318" s="1" t="s">
        <v>66</v>
      </c>
      <c r="P3318" s="1" t="n">
        <v>103</v>
      </c>
      <c r="Q3318" s="1" t="s">
        <v>61</v>
      </c>
      <c r="R3318" s="1" t="s">
        <v>62</v>
      </c>
      <c r="S3318" s="1" t="n">
        <v>1130101</v>
      </c>
      <c r="T3318" s="1" t="s">
        <v>63</v>
      </c>
      <c r="U3318" s="1" t="n">
        <v>1256.37</v>
      </c>
      <c r="W3318" s="1" t="n">
        <v>1256.37</v>
      </c>
      <c r="X3318" s="1" t="s">
        <v>2965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LING CALABRESA PERD</v>
      </c>
      <c r="AC3318" s="1" t="n">
        <v>311117</v>
      </c>
    </row>
    <row r="3319" customFormat="false" ht="12.75" hidden="false" customHeight="true" outlineLevel="0" collapsed="false">
      <c r="A3319" s="1" t="n">
        <v>1</v>
      </c>
      <c r="B3319" s="17" t="n">
        <v>46252</v>
      </c>
      <c r="C3319" s="17" t="n">
        <v>46265</v>
      </c>
      <c r="D3319" s="1" t="n">
        <v>1196</v>
      </c>
      <c r="E3319" s="1" t="s">
        <v>430</v>
      </c>
      <c r="F3319" s="1" t="n">
        <v>24</v>
      </c>
      <c r="G3319" s="1" t="s">
        <v>57</v>
      </c>
      <c r="H3319" s="1" t="n">
        <v>2110405</v>
      </c>
      <c r="I3319" s="1" t="s">
        <v>106</v>
      </c>
      <c r="J3319" s="1" t="n">
        <v>1567568</v>
      </c>
      <c r="L3319" s="1" t="n">
        <v>12863</v>
      </c>
      <c r="M3319" s="1" t="s">
        <v>36</v>
      </c>
      <c r="N3319" s="1" t="s">
        <v>66</v>
      </c>
      <c r="P3319" s="1" t="n">
        <v>103</v>
      </c>
      <c r="Q3319" s="1" t="s">
        <v>61</v>
      </c>
      <c r="R3319" s="1" t="s">
        <v>62</v>
      </c>
      <c r="S3319" s="1" t="n">
        <v>1130101</v>
      </c>
      <c r="T3319" s="1" t="s">
        <v>63</v>
      </c>
      <c r="U3319" s="1" t="n">
        <v>919.35</v>
      </c>
      <c r="W3319" s="1" t="n">
        <v>919.35</v>
      </c>
      <c r="X3319" s="1" t="s">
        <v>2966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12.75" hidden="false" customHeight="true" outlineLevel="0" collapsed="false">
      <c r="A3320" s="1" t="n">
        <v>1</v>
      </c>
      <c r="B3320" s="17" t="n">
        <v>46252</v>
      </c>
      <c r="C3320" s="17" t="n">
        <v>46265</v>
      </c>
      <c r="D3320" s="1" t="n">
        <v>1666</v>
      </c>
      <c r="E3320" s="1" t="s">
        <v>56</v>
      </c>
      <c r="F3320" s="1" t="n">
        <v>24</v>
      </c>
      <c r="G3320" s="1" t="s">
        <v>57</v>
      </c>
      <c r="H3320" s="1" t="n">
        <v>2110405</v>
      </c>
      <c r="I3320" s="1" t="s">
        <v>106</v>
      </c>
      <c r="J3320" s="1" t="n">
        <v>1567634</v>
      </c>
      <c r="L3320" s="1" t="n">
        <v>570378</v>
      </c>
      <c r="M3320" s="1" t="s">
        <v>59</v>
      </c>
      <c r="N3320" s="1" t="s">
        <v>66</v>
      </c>
      <c r="P3320" s="1" t="n">
        <v>103</v>
      </c>
      <c r="Q3320" s="1" t="s">
        <v>61</v>
      </c>
      <c r="R3320" s="1" t="s">
        <v>62</v>
      </c>
      <c r="S3320" s="1" t="n">
        <v>1130101</v>
      </c>
      <c r="T3320" s="1" t="s">
        <v>63</v>
      </c>
      <c r="U3320" s="1" t="n">
        <v>6804.61</v>
      </c>
      <c r="W3320" s="1" t="n">
        <v>6804.61</v>
      </c>
      <c r="X3320" s="1" t="s">
        <v>2967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SAB LIQ PROTEX CREAM</v>
      </c>
      <c r="AC3320" s="1" t="n">
        <v>586417</v>
      </c>
    </row>
    <row r="3321" customFormat="false" ht="12.75" hidden="false" customHeight="true" outlineLevel="0" collapsed="false">
      <c r="A3321" s="1" t="n">
        <v>1</v>
      </c>
      <c r="B3321" s="17" t="n">
        <v>46249</v>
      </c>
      <c r="C3321" s="17" t="n">
        <v>46265</v>
      </c>
      <c r="D3321" s="1" t="n">
        <v>1683</v>
      </c>
      <c r="E3321" s="1" t="s">
        <v>677</v>
      </c>
      <c r="F3321" s="1" t="n">
        <v>34</v>
      </c>
      <c r="G3321" s="1" t="s">
        <v>94</v>
      </c>
      <c r="H3321" s="1" t="n">
        <v>2110101</v>
      </c>
      <c r="I3321" s="1" t="s">
        <v>58</v>
      </c>
      <c r="J3321" s="1" t="n">
        <v>1573160</v>
      </c>
      <c r="L3321" s="1" t="n">
        <v>1664733</v>
      </c>
      <c r="M3321" s="1" t="s">
        <v>36</v>
      </c>
      <c r="N3321" s="1" t="s">
        <v>60</v>
      </c>
      <c r="P3321" s="1" t="n">
        <v>104</v>
      </c>
      <c r="Q3321" s="1" t="s">
        <v>38</v>
      </c>
      <c r="R3321" s="1" t="s">
        <v>62</v>
      </c>
      <c r="S3321" s="1" t="n">
        <v>1130101</v>
      </c>
      <c r="T3321" s="1" t="s">
        <v>63</v>
      </c>
      <c r="U3321" s="1" t="n">
        <v>210</v>
      </c>
      <c r="W3321" s="1" t="n">
        <v>210</v>
      </c>
      <c r="X3321" s="1" t="s">
        <v>2968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COUVE MACO</v>
      </c>
      <c r="AC3321" s="1" t="n">
        <v>1664733</v>
      </c>
    </row>
    <row r="3322" customFormat="false" ht="12.75" hidden="false" customHeight="true" outlineLevel="0" collapsed="false">
      <c r="A3322" s="1" t="n">
        <v>1</v>
      </c>
      <c r="B3322" s="17" t="n">
        <v>46252</v>
      </c>
      <c r="C3322" s="17" t="n">
        <v>46265</v>
      </c>
      <c r="D3322" s="1" t="n">
        <v>1683</v>
      </c>
      <c r="E3322" s="1" t="s">
        <v>677</v>
      </c>
      <c r="F3322" s="1" t="n">
        <v>34</v>
      </c>
      <c r="G3322" s="1" t="s">
        <v>94</v>
      </c>
      <c r="H3322" s="1" t="n">
        <v>2110101</v>
      </c>
      <c r="I3322" s="1" t="s">
        <v>58</v>
      </c>
      <c r="J3322" s="1" t="n">
        <v>1573198</v>
      </c>
      <c r="L3322" s="1" t="n">
        <v>1666320</v>
      </c>
      <c r="M3322" s="1" t="s">
        <v>36</v>
      </c>
      <c r="N3322" s="1" t="s">
        <v>60</v>
      </c>
      <c r="P3322" s="1" t="n">
        <v>104</v>
      </c>
      <c r="Q3322" s="1" t="s">
        <v>38</v>
      </c>
      <c r="R3322" s="1" t="s">
        <v>62</v>
      </c>
      <c r="S3322" s="1" t="n">
        <v>1130101</v>
      </c>
      <c r="T3322" s="1" t="s">
        <v>63</v>
      </c>
      <c r="U3322" s="1" t="n">
        <v>210</v>
      </c>
      <c r="W3322" s="1" t="n">
        <v>210</v>
      </c>
      <c r="X3322" s="1" t="s">
        <v>2969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COUVE MACO</v>
      </c>
      <c r="AC3322" s="1" t="n">
        <v>1666320</v>
      </c>
    </row>
    <row r="3323" customFormat="false" ht="12.75" hidden="false" customHeight="true" outlineLevel="0" collapsed="false">
      <c r="A3323" s="1" t="n">
        <v>1</v>
      </c>
      <c r="B3323" s="17" t="n">
        <v>46253</v>
      </c>
      <c r="C3323" s="17" t="n">
        <v>46265</v>
      </c>
      <c r="D3323" s="1" t="n">
        <v>1683</v>
      </c>
      <c r="E3323" s="1" t="s">
        <v>677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1573284</v>
      </c>
      <c r="L3323" s="1" t="n">
        <v>1666896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246</v>
      </c>
      <c r="W3323" s="1" t="n">
        <v>246</v>
      </c>
      <c r="X3323" s="1" t="s">
        <v>2970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COUVE MACO</v>
      </c>
      <c r="AC3323" s="1" t="n">
        <v>1666896</v>
      </c>
    </row>
    <row r="3324" customFormat="false" ht="12.75" hidden="false" customHeight="true" outlineLevel="0" collapsed="false">
      <c r="A3324" s="1" t="n">
        <v>1</v>
      </c>
      <c r="B3324" s="17" t="n">
        <v>46254</v>
      </c>
      <c r="C3324" s="17" t="n">
        <v>46265</v>
      </c>
      <c r="D3324" s="1" t="n">
        <v>1626</v>
      </c>
      <c r="E3324" s="1" t="s">
        <v>65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1575983</v>
      </c>
      <c r="L3324" s="1" t="n">
        <v>317365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989.33</v>
      </c>
      <c r="W3324" s="1" t="n">
        <v>989.33</v>
      </c>
      <c r="X3324" s="1" t="s">
        <v>2971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LASA SEARA CALA 600G</v>
      </c>
      <c r="AC3324" s="1" t="n">
        <v>317365</v>
      </c>
    </row>
    <row r="3325" customFormat="false" ht="12.75" hidden="false" customHeight="true" outlineLevel="0" collapsed="false">
      <c r="A3325" s="1" t="n">
        <v>1</v>
      </c>
      <c r="B3325" s="17" t="n">
        <v>46255</v>
      </c>
      <c r="C3325" s="17" t="n">
        <v>46265</v>
      </c>
      <c r="D3325" s="1" t="n">
        <v>1114</v>
      </c>
      <c r="E3325" s="1" t="s">
        <v>169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1580351</v>
      </c>
      <c r="L3325" s="1" t="n">
        <v>44111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3978.43</v>
      </c>
      <c r="W3325" s="1" t="n">
        <v>3978.43</v>
      </c>
      <c r="X3325" s="1" t="s">
        <v>2972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PAO MASSA FINA 70127</v>
      </c>
      <c r="AC3325" s="1" t="n">
        <v>44111</v>
      </c>
    </row>
    <row r="3326" customFormat="false" ht="12.75" hidden="false" customHeight="true" outlineLevel="0" collapsed="false">
      <c r="A3326" s="1" t="n">
        <v>1</v>
      </c>
      <c r="B3326" s="17" t="n">
        <v>46254</v>
      </c>
      <c r="C3326" s="17" t="n">
        <v>46265</v>
      </c>
      <c r="D3326" s="1" t="n">
        <v>1316</v>
      </c>
      <c r="E3326" s="1" t="s">
        <v>1095</v>
      </c>
      <c r="F3326" s="1" t="n">
        <v>34</v>
      </c>
      <c r="G3326" s="1" t="s">
        <v>94</v>
      </c>
      <c r="H3326" s="1" t="n">
        <v>2110101</v>
      </c>
      <c r="I3326" s="1" t="s">
        <v>58</v>
      </c>
      <c r="J3326" s="1" t="n">
        <v>1580655</v>
      </c>
      <c r="L3326" s="1" t="n">
        <v>4136</v>
      </c>
      <c r="M3326" s="1" t="s">
        <v>36</v>
      </c>
      <c r="N3326" s="1" t="s">
        <v>60</v>
      </c>
      <c r="P3326" s="1" t="n">
        <v>104</v>
      </c>
      <c r="Q3326" s="1" t="s">
        <v>38</v>
      </c>
      <c r="R3326" s="1" t="s">
        <v>62</v>
      </c>
      <c r="S3326" s="1" t="n">
        <v>1130101</v>
      </c>
      <c r="T3326" s="1" t="s">
        <v>63</v>
      </c>
      <c r="U3326" s="1" t="n">
        <v>184</v>
      </c>
      <c r="W3326" s="1" t="n">
        <v>184</v>
      </c>
      <c r="X3326" s="1" t="s">
        <v>2973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ALFACE MACO </v>
      </c>
      <c r="AC3326" s="1" t="n">
        <v>4136</v>
      </c>
    </row>
    <row r="3327" customFormat="false" ht="12.75" hidden="false" customHeight="tru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1580725</v>
      </c>
      <c r="L3327" s="1" t="n">
        <v>654916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431.25</v>
      </c>
      <c r="W3327" s="1" t="n">
        <v>431.25</v>
      </c>
      <c r="X3327" s="1" t="s">
        <v>2974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COMUM GALO PARAFUSO 400G</v>
      </c>
      <c r="AC3327" s="1" t="n">
        <v>654916</v>
      </c>
    </row>
    <row r="3328" customFormat="false" ht="12.75" hidden="false" customHeight="true" outlineLevel="0" collapsed="false">
      <c r="A3328" s="1" t="n">
        <v>1</v>
      </c>
      <c r="B3328" s="17" t="n">
        <v>46255</v>
      </c>
      <c r="C3328" s="17" t="n">
        <v>46265</v>
      </c>
      <c r="D3328" s="1" t="n">
        <v>1616</v>
      </c>
      <c r="E3328" s="1" t="s">
        <v>590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1580851</v>
      </c>
      <c r="L3328" s="1" t="n">
        <v>654912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573.73</v>
      </c>
      <c r="W3328" s="1" t="n">
        <v>573.73</v>
      </c>
      <c r="X3328" s="1" t="s">
        <v>2975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RODO VAI VEM M40CM BETTANIN</v>
      </c>
      <c r="AC3328" s="1" t="n">
        <v>654912</v>
      </c>
    </row>
    <row r="3329" customFormat="false" ht="12.75" hidden="false" customHeight="true" outlineLevel="0" collapsed="false">
      <c r="A3329" s="1" t="n">
        <v>1</v>
      </c>
      <c r="B3329" s="17" t="n">
        <v>46255</v>
      </c>
      <c r="C3329" s="17" t="n">
        <v>46265</v>
      </c>
      <c r="D3329" s="1" t="n">
        <v>1616</v>
      </c>
      <c r="E3329" s="1" t="s">
        <v>590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1581039</v>
      </c>
      <c r="L3329" s="1" t="n">
        <v>654913</v>
      </c>
      <c r="M3329" s="1" t="s">
        <v>36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759.74</v>
      </c>
      <c r="W3329" s="1" t="n">
        <v>759.74</v>
      </c>
      <c r="X3329" s="1" t="s">
        <v>2976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MON BIJOU CONC MAGIA 500ML</v>
      </c>
      <c r="AC3329" s="1" t="n">
        <v>654913</v>
      </c>
    </row>
    <row r="3330" customFormat="false" ht="12.75" hidden="false" customHeight="true" outlineLevel="0" collapsed="false">
      <c r="A3330" s="1" t="n">
        <v>1</v>
      </c>
      <c r="B3330" s="17" t="n">
        <v>46255</v>
      </c>
      <c r="C3330" s="17" t="n">
        <v>46265</v>
      </c>
      <c r="D3330" s="1" t="n">
        <v>1616</v>
      </c>
      <c r="E3330" s="1" t="s">
        <v>590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1581187</v>
      </c>
      <c r="L3330" s="1" t="n">
        <v>654915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178.95</v>
      </c>
      <c r="W3330" s="1" t="n">
        <v>178.95</v>
      </c>
      <c r="X3330" s="1" t="s">
        <v>2977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MAC GALO INTEGRAL ESPAGUETE8 500G</v>
      </c>
      <c r="AC3330" s="1" t="n">
        <v>654915</v>
      </c>
    </row>
    <row r="3331" customFormat="false" ht="12.75" hidden="false" customHeight="true" outlineLevel="0" collapsed="false">
      <c r="A3331" s="1" t="n">
        <v>1</v>
      </c>
      <c r="B3331" s="17" t="n">
        <v>46256</v>
      </c>
      <c r="C3331" s="17" t="n">
        <v>46265</v>
      </c>
      <c r="D3331" s="1" t="n">
        <v>1739</v>
      </c>
      <c r="E3331" s="1" t="s">
        <v>1482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1585194</v>
      </c>
      <c r="L3331" s="1" t="n">
        <v>255211</v>
      </c>
      <c r="M3331" s="1" t="s">
        <v>36</v>
      </c>
      <c r="N3331" s="1" t="s">
        <v>66</v>
      </c>
      <c r="P3331" s="1" t="n">
        <v>103</v>
      </c>
      <c r="Q3331" s="1" t="s">
        <v>61</v>
      </c>
      <c r="R3331" s="1" t="s">
        <v>62</v>
      </c>
      <c r="S3331" s="1" t="n">
        <v>1130101</v>
      </c>
      <c r="T3331" s="1" t="s">
        <v>63</v>
      </c>
      <c r="U3331" s="1" t="n">
        <v>614.07</v>
      </c>
      <c r="W3331" s="1" t="n">
        <v>614.07</v>
      </c>
      <c r="X3331" s="1" t="s">
        <v>2978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ABS NATURALMEN C/A 8</v>
      </c>
      <c r="AC3331" s="1" t="n">
        <v>255211</v>
      </c>
    </row>
    <row r="3332" customFormat="false" ht="12.75" hidden="false" customHeight="true" outlineLevel="0" collapsed="false">
      <c r="A3332" s="1" t="n">
        <v>1</v>
      </c>
      <c r="B3332" s="17" t="n">
        <v>46256</v>
      </c>
      <c r="C3332" s="17" t="n">
        <v>46265</v>
      </c>
      <c r="D3332" s="1" t="n">
        <v>1614</v>
      </c>
      <c r="E3332" s="1" t="s">
        <v>89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1585500</v>
      </c>
      <c r="L3332" s="1" t="n">
        <v>11586</v>
      </c>
      <c r="M3332" s="1" t="s">
        <v>59</v>
      </c>
      <c r="N3332" s="1" t="s">
        <v>66</v>
      </c>
      <c r="P3332" s="1" t="n">
        <v>103</v>
      </c>
      <c r="Q3332" s="1" t="s">
        <v>61</v>
      </c>
      <c r="R3332" s="1" t="s">
        <v>62</v>
      </c>
      <c r="S3332" s="1" t="n">
        <v>1130101</v>
      </c>
      <c r="T3332" s="1" t="s">
        <v>63</v>
      </c>
      <c r="U3332" s="1" t="n">
        <v>402.23</v>
      </c>
      <c r="W3332" s="1" t="n">
        <v>402.23</v>
      </c>
      <c r="X3332" s="1" t="s">
        <v>2979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SORVETE KARU BRIGADE</v>
      </c>
      <c r="AC3332" s="1" t="n">
        <v>11586</v>
      </c>
    </row>
    <row r="3333" customFormat="false" ht="12.75" hidden="false" customHeight="true" outlineLevel="0" collapsed="false">
      <c r="A3333" s="1" t="n">
        <v>1</v>
      </c>
      <c r="B3333" s="17" t="n">
        <v>46256</v>
      </c>
      <c r="C3333" s="17" t="n">
        <v>46265</v>
      </c>
      <c r="D3333" s="1" t="n">
        <v>1704</v>
      </c>
      <c r="E3333" s="1" t="s">
        <v>2980</v>
      </c>
      <c r="F3333" s="1" t="n">
        <v>24</v>
      </c>
      <c r="G3333" s="1" t="s">
        <v>57</v>
      </c>
      <c r="H3333" s="1" t="n">
        <v>2110405</v>
      </c>
      <c r="I3333" s="1" t="s">
        <v>106</v>
      </c>
      <c r="J3333" s="1" t="n">
        <v>1585728</v>
      </c>
      <c r="L3333" s="1" t="n">
        <v>154509</v>
      </c>
      <c r="M3333" s="1" t="s">
        <v>36</v>
      </c>
      <c r="N3333" s="1" t="s">
        <v>66</v>
      </c>
      <c r="P3333" s="1" t="n">
        <v>103</v>
      </c>
      <c r="Q3333" s="1" t="s">
        <v>61</v>
      </c>
      <c r="R3333" s="1" t="s">
        <v>62</v>
      </c>
      <c r="S3333" s="1" t="n">
        <v>1130101</v>
      </c>
      <c r="T3333" s="1" t="s">
        <v>63</v>
      </c>
      <c r="U3333" s="1" t="n">
        <v>3500</v>
      </c>
      <c r="W3333" s="1" t="n">
        <v>3500</v>
      </c>
      <c r="X3333" s="1" t="s">
        <v>2981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OVOS BRANCO UNID</v>
      </c>
      <c r="AC3333" s="1" t="n">
        <v>154509</v>
      </c>
    </row>
    <row r="3334" customFormat="false" ht="12.75" hidden="false" customHeight="true" outlineLevel="0" collapsed="false">
      <c r="A3334" s="1" t="n">
        <v>1</v>
      </c>
      <c r="B3334" s="17" t="n">
        <v>46259</v>
      </c>
      <c r="C3334" s="17" t="n">
        <v>46265</v>
      </c>
      <c r="D3334" s="1" t="n">
        <v>1807</v>
      </c>
      <c r="E3334" s="1" t="s">
        <v>256</v>
      </c>
      <c r="F3334" s="1" t="n">
        <v>24</v>
      </c>
      <c r="G3334" s="1" t="s">
        <v>57</v>
      </c>
      <c r="H3334" s="1" t="n">
        <v>2110405</v>
      </c>
      <c r="I3334" s="1" t="s">
        <v>106</v>
      </c>
      <c r="J3334" s="1" t="n">
        <v>1600825</v>
      </c>
      <c r="L3334" s="1" t="n">
        <v>653548</v>
      </c>
      <c r="M3334" s="1" t="s">
        <v>36</v>
      </c>
      <c r="N3334" s="1" t="s">
        <v>66</v>
      </c>
      <c r="P3334" s="1" t="n">
        <v>101</v>
      </c>
      <c r="Q3334" s="1" t="s">
        <v>107</v>
      </c>
      <c r="R3334" s="1" t="s">
        <v>892</v>
      </c>
      <c r="S3334" s="1" t="n">
        <v>2110712</v>
      </c>
      <c r="T3334" s="1" t="s">
        <v>2093</v>
      </c>
      <c r="U3334" s="1" t="n">
        <v>560.85</v>
      </c>
      <c r="W3334" s="1" t="n">
        <v>560.85</v>
      </c>
      <c r="X3334" s="1" t="s">
        <v>2982</v>
      </c>
      <c r="Z3334" s="1" t="str">
        <f aca="false">IF($T3334="","",IFERROR(INDEX('Resumo Grupos'!$AC$3:$AC$200,MATCH($T3334,'Resumo Grupos'!$AB$3:$AB$200,0)),"n/d"))</f>
        <v>Despesa</v>
      </c>
      <c r="AA3334" s="1" t="str">
        <f aca="false">IF($T3334="","",IF(COUNTIF('Resumo Grupos'!$AE$3:$AE$40,$T3334)&gt;0,"NAO","SIM"))</f>
        <v>SIM</v>
      </c>
      <c r="AB3334" s="1"/>
      <c r="AC3334" s="1"/>
    </row>
    <row r="3335" customFormat="false" ht="12.75" hidden="false" customHeight="true" outlineLevel="0" collapsed="false">
      <c r="A3335" s="1" t="n">
        <v>1</v>
      </c>
      <c r="B3335" s="17" t="n">
        <v>46259</v>
      </c>
      <c r="C3335" s="17" t="n">
        <v>46265</v>
      </c>
      <c r="D3335" s="1" t="n">
        <v>1807</v>
      </c>
      <c r="E3335" s="1" t="s">
        <v>256</v>
      </c>
      <c r="F3335" s="1" t="n">
        <v>24</v>
      </c>
      <c r="G3335" s="1" t="s">
        <v>57</v>
      </c>
      <c r="H3335" s="1" t="n">
        <v>2110405</v>
      </c>
      <c r="I3335" s="1" t="s">
        <v>106</v>
      </c>
      <c r="J3335" s="1" t="n">
        <v>1600831</v>
      </c>
      <c r="L3335" s="1" t="n">
        <v>653552</v>
      </c>
      <c r="M3335" s="1" t="s">
        <v>36</v>
      </c>
      <c r="N3335" s="1" t="s">
        <v>66</v>
      </c>
      <c r="P3335" s="1" t="n">
        <v>101</v>
      </c>
      <c r="Q3335" s="1" t="s">
        <v>107</v>
      </c>
      <c r="R3335" s="1" t="s">
        <v>892</v>
      </c>
      <c r="S3335" s="1" t="n">
        <v>2110704</v>
      </c>
      <c r="T3335" s="1" t="s">
        <v>1111</v>
      </c>
      <c r="U3335" s="1" t="n">
        <v>934.75</v>
      </c>
      <c r="W3335" s="1" t="n">
        <v>934.75</v>
      </c>
      <c r="X3335" s="1" t="s">
        <v>2983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  <c r="AB3335" s="1"/>
      <c r="AC3335" s="1"/>
    </row>
    <row r="3336" customFormat="false" ht="12.75" hidden="false" customHeight="true" outlineLevel="0" collapsed="false">
      <c r="A3336" s="1" t="n">
        <v>1</v>
      </c>
      <c r="B3336" s="17" t="n">
        <v>46256</v>
      </c>
      <c r="C3336" s="17" t="n">
        <v>46265</v>
      </c>
      <c r="D3336" s="1" t="n">
        <v>1316</v>
      </c>
      <c r="E3336" s="1" t="s">
        <v>1095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1605796</v>
      </c>
      <c r="L3336" s="1" t="n">
        <v>4162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200</v>
      </c>
      <c r="W3336" s="1" t="n">
        <v>200</v>
      </c>
      <c r="X3336" s="1" t="s">
        <v>2984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ALFACE MACO </v>
      </c>
      <c r="AC3336" s="1" t="n">
        <v>4162</v>
      </c>
    </row>
    <row r="3337" customFormat="false" ht="12.75" hidden="false" customHeight="true" outlineLevel="0" collapsed="false">
      <c r="A3337" s="1" t="n">
        <v>1</v>
      </c>
      <c r="B3337" s="17" t="n">
        <v>46258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1605845</v>
      </c>
      <c r="L3337" s="1" t="n">
        <v>1669004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90</v>
      </c>
      <c r="W3337" s="1" t="n">
        <v>90</v>
      </c>
      <c r="X3337" s="1" t="s">
        <v>2985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CHEIRO VERDE</v>
      </c>
      <c r="AC3337" s="1" t="n">
        <v>1669004</v>
      </c>
    </row>
    <row r="3338" customFormat="false" ht="12.75" hidden="false" customHeight="true" outlineLevel="0" collapsed="false">
      <c r="A3338" s="1" t="n">
        <v>1</v>
      </c>
      <c r="B3338" s="17" t="n">
        <v>46256</v>
      </c>
      <c r="C3338" s="17" t="n">
        <v>46265</v>
      </c>
      <c r="D3338" s="1" t="n">
        <v>1683</v>
      </c>
      <c r="E3338" s="1" t="s">
        <v>677</v>
      </c>
      <c r="F3338" s="1" t="n">
        <v>34</v>
      </c>
      <c r="G3338" s="1" t="s">
        <v>94</v>
      </c>
      <c r="H3338" s="1" t="n">
        <v>2110101</v>
      </c>
      <c r="I3338" s="1" t="s">
        <v>58</v>
      </c>
      <c r="J3338" s="1" t="n">
        <v>1605855</v>
      </c>
      <c r="L3338" s="1" t="n">
        <v>1668469</v>
      </c>
      <c r="M3338" s="1" t="s">
        <v>36</v>
      </c>
      <c r="N3338" s="1" t="s">
        <v>60</v>
      </c>
      <c r="P3338" s="1" t="n">
        <v>104</v>
      </c>
      <c r="Q3338" s="1" t="s">
        <v>38</v>
      </c>
      <c r="R3338" s="1" t="s">
        <v>62</v>
      </c>
      <c r="S3338" s="1" t="n">
        <v>1130101</v>
      </c>
      <c r="T3338" s="1" t="s">
        <v>63</v>
      </c>
      <c r="U3338" s="1" t="n">
        <v>210</v>
      </c>
      <c r="W3338" s="1" t="n">
        <v>210</v>
      </c>
      <c r="X3338" s="1" t="s">
        <v>2986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COUVE MACO</v>
      </c>
      <c r="AC3338" s="1" t="n">
        <v>1668469</v>
      </c>
    </row>
    <row r="3339" customFormat="false" ht="12.75" hidden="false" customHeight="true" outlineLevel="0" collapsed="false">
      <c r="A3339" s="1" t="n">
        <v>1</v>
      </c>
      <c r="B3339" s="17" t="n">
        <v>46260</v>
      </c>
      <c r="C3339" s="17" t="n">
        <v>46265</v>
      </c>
      <c r="D3339" s="1" t="n">
        <v>1683</v>
      </c>
      <c r="E3339" s="1" t="s">
        <v>677</v>
      </c>
      <c r="F3339" s="1" t="n">
        <v>34</v>
      </c>
      <c r="G3339" s="1" t="s">
        <v>94</v>
      </c>
      <c r="H3339" s="1" t="n">
        <v>2110101</v>
      </c>
      <c r="I3339" s="1" t="s">
        <v>58</v>
      </c>
      <c r="J3339" s="1" t="n">
        <v>1605919</v>
      </c>
      <c r="L3339" s="1" t="n">
        <v>1670581</v>
      </c>
      <c r="M3339" s="1" t="s">
        <v>36</v>
      </c>
      <c r="N3339" s="1" t="s">
        <v>60</v>
      </c>
      <c r="P3339" s="1" t="n">
        <v>104</v>
      </c>
      <c r="Q3339" s="1" t="s">
        <v>38</v>
      </c>
      <c r="R3339" s="1" t="s">
        <v>62</v>
      </c>
      <c r="S3339" s="1" t="n">
        <v>1130101</v>
      </c>
      <c r="T3339" s="1" t="s">
        <v>63</v>
      </c>
      <c r="U3339" s="1" t="n">
        <v>261</v>
      </c>
      <c r="W3339" s="1" t="n">
        <v>261</v>
      </c>
      <c r="X3339" s="1" t="s">
        <v>2987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COUVE MACO</v>
      </c>
      <c r="AC3339" s="1" t="n">
        <v>1670581</v>
      </c>
    </row>
    <row r="3340" customFormat="false" ht="12.75" hidden="false" customHeight="true" outlineLevel="0" collapsed="false">
      <c r="A3340" s="1" t="n">
        <v>1</v>
      </c>
      <c r="B3340" s="17" t="n">
        <v>46260</v>
      </c>
      <c r="C3340" s="17" t="n">
        <v>46265</v>
      </c>
      <c r="D3340" s="1" t="n">
        <v>1683</v>
      </c>
      <c r="E3340" s="1" t="s">
        <v>677</v>
      </c>
      <c r="F3340" s="1" t="n">
        <v>34</v>
      </c>
      <c r="G3340" s="1" t="s">
        <v>94</v>
      </c>
      <c r="H3340" s="1" t="n">
        <v>2110101</v>
      </c>
      <c r="I3340" s="1" t="s">
        <v>58</v>
      </c>
      <c r="J3340" s="1" t="n">
        <v>1605949</v>
      </c>
      <c r="L3340" s="1" t="n">
        <v>1670575</v>
      </c>
      <c r="M3340" s="1" t="s">
        <v>36</v>
      </c>
      <c r="N3340" s="1" t="s">
        <v>60</v>
      </c>
      <c r="P3340" s="1" t="n">
        <v>104</v>
      </c>
      <c r="Q3340" s="1" t="s">
        <v>38</v>
      </c>
      <c r="R3340" s="1" t="s">
        <v>62</v>
      </c>
      <c r="S3340" s="1" t="n">
        <v>1130101</v>
      </c>
      <c r="T3340" s="1" t="s">
        <v>63</v>
      </c>
      <c r="U3340" s="1" t="n">
        <v>210</v>
      </c>
      <c r="W3340" s="1" t="n">
        <v>210</v>
      </c>
      <c r="X3340" s="1" t="s">
        <v>2988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COUVE MACO</v>
      </c>
      <c r="AC3340" s="1" t="n">
        <v>1670575</v>
      </c>
    </row>
    <row r="3341" customFormat="false" ht="12.75" hidden="false" customHeight="true" outlineLevel="0" collapsed="false">
      <c r="A3341" s="1" t="n">
        <v>1</v>
      </c>
      <c r="B3341" s="17" t="n">
        <v>46258</v>
      </c>
      <c r="C3341" s="17" t="n">
        <v>46265</v>
      </c>
      <c r="D3341" s="1" t="n">
        <v>1286</v>
      </c>
      <c r="E3341" s="1" t="s">
        <v>359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1608299</v>
      </c>
      <c r="L3341" s="1" t="n">
        <v>10626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810</v>
      </c>
      <c r="W3341" s="1" t="n">
        <v>810</v>
      </c>
      <c r="X3341" s="1" t="s">
        <v>2989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PAO FRANCES CONG 80G</v>
      </c>
      <c r="AC3341" s="1" t="n">
        <v>10626</v>
      </c>
    </row>
    <row r="3342" customFormat="false" ht="12.75" hidden="false" customHeight="true" outlineLevel="0" collapsed="false">
      <c r="A3342" s="1" t="n">
        <v>1</v>
      </c>
      <c r="B3342" s="17" t="n">
        <v>46255</v>
      </c>
      <c r="C3342" s="17" t="n">
        <v>46265</v>
      </c>
      <c r="D3342" s="1" t="n">
        <v>1024</v>
      </c>
      <c r="E3342" s="1" t="s">
        <v>783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1608311</v>
      </c>
      <c r="L3342" s="1" t="n">
        <v>627491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180</v>
      </c>
      <c r="W3342" s="1" t="n">
        <v>180</v>
      </c>
      <c r="X3342" s="1" t="s">
        <v>2990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REFRIG ORANGE 2 L</v>
      </c>
      <c r="AC3342" s="1" t="n">
        <v>627491</v>
      </c>
    </row>
    <row r="3343" customFormat="false" ht="12.75" hidden="false" customHeight="true" outlineLevel="0" collapsed="false">
      <c r="A3343" s="1" t="n">
        <v>1</v>
      </c>
      <c r="B3343" s="17" t="n">
        <v>46258</v>
      </c>
      <c r="C3343" s="17" t="n">
        <v>46265</v>
      </c>
      <c r="D3343" s="1" t="n">
        <v>1631</v>
      </c>
      <c r="E3343" s="1" t="s">
        <v>101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1608320</v>
      </c>
      <c r="L3343" s="1" t="n">
        <v>15292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772.11</v>
      </c>
      <c r="W3343" s="1" t="n">
        <v>772.11</v>
      </c>
      <c r="X3343" s="1" t="s">
        <v>2991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IOGURTE AMAZONGURT D</v>
      </c>
      <c r="AC3343" s="1" t="n">
        <v>15292</v>
      </c>
    </row>
    <row r="3344" customFormat="false" ht="12.75" hidden="false" customHeight="true" outlineLevel="0" collapsed="false">
      <c r="A3344" s="1" t="n">
        <v>1</v>
      </c>
      <c r="B3344" s="17" t="n">
        <v>46258</v>
      </c>
      <c r="C3344" s="17" t="n">
        <v>46265</v>
      </c>
      <c r="D3344" s="1" t="n">
        <v>1123</v>
      </c>
      <c r="E3344" s="1" t="s">
        <v>247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1608340</v>
      </c>
      <c r="L3344" s="1" t="n">
        <v>46616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920</v>
      </c>
      <c r="W3344" s="1" t="n">
        <v>920</v>
      </c>
      <c r="X3344" s="1" t="s">
        <v>2992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QUEIJO MUSSARELA INT</v>
      </c>
      <c r="AC3344" s="1" t="n">
        <v>46616</v>
      </c>
    </row>
    <row r="3345" customFormat="false" ht="12.75" hidden="false" customHeight="true" outlineLevel="0" collapsed="false">
      <c r="A3345" s="1" t="n">
        <v>1</v>
      </c>
      <c r="B3345" s="17" t="n">
        <v>46256</v>
      </c>
      <c r="C3345" s="17" t="n">
        <v>46265</v>
      </c>
      <c r="D3345" s="1" t="n">
        <v>1269</v>
      </c>
      <c r="E3345" s="1" t="s">
        <v>318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1608372</v>
      </c>
      <c r="L3345" s="1" t="n">
        <v>764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609.5</v>
      </c>
      <c r="W3345" s="1" t="n">
        <v>609.5</v>
      </c>
      <c r="X3345" s="1" t="s">
        <v>2993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764</v>
      </c>
    </row>
    <row r="3346" customFormat="false" ht="12.75" hidden="false" customHeight="true" outlineLevel="0" collapsed="false">
      <c r="A3346" s="1" t="n">
        <v>1</v>
      </c>
      <c r="B3346" s="17" t="n">
        <v>46258</v>
      </c>
      <c r="C3346" s="17" t="n">
        <v>46265</v>
      </c>
      <c r="D3346" s="1" t="n">
        <v>1650</v>
      </c>
      <c r="E3346" s="1" t="s">
        <v>99</v>
      </c>
      <c r="F3346" s="1" t="n">
        <v>24</v>
      </c>
      <c r="G3346" s="1" t="s">
        <v>57</v>
      </c>
      <c r="H3346" s="1" t="n">
        <v>2110405</v>
      </c>
      <c r="I3346" s="1" t="s">
        <v>106</v>
      </c>
      <c r="J3346" s="1" t="n">
        <v>1608415</v>
      </c>
      <c r="L3346" s="1" t="n">
        <v>229530</v>
      </c>
      <c r="M3346" s="1" t="s">
        <v>36</v>
      </c>
      <c r="N3346" s="1" t="s">
        <v>66</v>
      </c>
      <c r="P3346" s="1" t="n">
        <v>103</v>
      </c>
      <c r="Q3346" s="1" t="s">
        <v>61</v>
      </c>
      <c r="R3346" s="1" t="s">
        <v>62</v>
      </c>
      <c r="S3346" s="1" t="n">
        <v>1130101</v>
      </c>
      <c r="T3346" s="1" t="s">
        <v>63</v>
      </c>
      <c r="U3346" s="1" t="n">
        <v>331.94</v>
      </c>
      <c r="W3346" s="1" t="n">
        <v>331.94</v>
      </c>
      <c r="X3346" s="1" t="s">
        <v>2994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IOGURT COMODORO 540G</v>
      </c>
      <c r="AC3346" s="1" t="n">
        <v>229530</v>
      </c>
    </row>
    <row r="3347" customFormat="false" ht="12.75" hidden="false" customHeight="true" outlineLevel="0" collapsed="false">
      <c r="A3347" s="1" t="n">
        <v>1</v>
      </c>
      <c r="B3347" s="17" t="n">
        <v>46260</v>
      </c>
      <c r="C3347" s="17" t="n">
        <v>46265</v>
      </c>
      <c r="D3347" s="1" t="n">
        <v>1899</v>
      </c>
      <c r="E3347" s="1" t="s">
        <v>97</v>
      </c>
      <c r="F3347" s="1" t="n">
        <v>24</v>
      </c>
      <c r="G3347" s="1" t="s">
        <v>57</v>
      </c>
      <c r="H3347" s="1" t="n">
        <v>2110405</v>
      </c>
      <c r="I3347" s="1" t="s">
        <v>106</v>
      </c>
      <c r="J3347" s="1" t="n">
        <v>1608792</v>
      </c>
      <c r="L3347" s="1" t="n">
        <v>777</v>
      </c>
      <c r="M3347" s="1" t="s">
        <v>36</v>
      </c>
      <c r="N3347" s="1" t="s">
        <v>66</v>
      </c>
      <c r="P3347" s="1" t="n">
        <v>103</v>
      </c>
      <c r="Q3347" s="1" t="s">
        <v>61</v>
      </c>
      <c r="R3347" s="1" t="s">
        <v>62</v>
      </c>
      <c r="S3347" s="1" t="n">
        <v>1130101</v>
      </c>
      <c r="T3347" s="1" t="s">
        <v>63</v>
      </c>
      <c r="U3347" s="1" t="n">
        <v>189.8</v>
      </c>
      <c r="W3347" s="1" t="n">
        <v>189.8</v>
      </c>
      <c r="X3347" s="1" t="s">
        <v>2995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PAO FORMA REAL MADRI</v>
      </c>
      <c r="AC3347" s="1" t="n">
        <v>777</v>
      </c>
    </row>
    <row r="3348" customFormat="false" ht="12.75" hidden="false" customHeight="true" outlineLevel="0" collapsed="false">
      <c r="A3348" s="1" t="n">
        <v>1</v>
      </c>
      <c r="B3348" s="17" t="n">
        <v>46261</v>
      </c>
      <c r="C3348" s="17" t="n">
        <v>46265</v>
      </c>
      <c r="D3348" s="1" t="n">
        <v>1899</v>
      </c>
      <c r="E3348" s="1" t="s">
        <v>97</v>
      </c>
      <c r="F3348" s="1" t="n">
        <v>24</v>
      </c>
      <c r="G3348" s="1" t="s">
        <v>57</v>
      </c>
      <c r="H3348" s="1" t="n">
        <v>2110405</v>
      </c>
      <c r="I3348" s="1" t="s">
        <v>106</v>
      </c>
      <c r="J3348" s="1" t="n">
        <v>1619502</v>
      </c>
      <c r="L3348" s="1" t="n">
        <v>778</v>
      </c>
      <c r="M3348" s="1" t="s">
        <v>36</v>
      </c>
      <c r="N3348" s="1" t="s">
        <v>66</v>
      </c>
      <c r="P3348" s="1" t="n">
        <v>103</v>
      </c>
      <c r="Q3348" s="1" t="s">
        <v>61</v>
      </c>
      <c r="R3348" s="1" t="s">
        <v>62</v>
      </c>
      <c r="S3348" s="1" t="n">
        <v>1130101</v>
      </c>
      <c r="T3348" s="1" t="s">
        <v>63</v>
      </c>
      <c r="U3348" s="1" t="n">
        <v>840</v>
      </c>
      <c r="W3348" s="1" t="n">
        <v>840</v>
      </c>
      <c r="X3348" s="1" t="s">
        <v>2996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PAO CASEIRO AMANT</v>
      </c>
      <c r="AC3348" s="1" t="n">
        <v>778</v>
      </c>
    </row>
    <row r="3349" customFormat="false" ht="12.75" hidden="false" customHeight="true" outlineLevel="0" collapsed="false">
      <c r="A3349" s="1" t="n">
        <v>1</v>
      </c>
      <c r="B3349" s="17" t="n">
        <v>46262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1629180</v>
      </c>
      <c r="L3349" s="1" t="n">
        <v>1671883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210</v>
      </c>
      <c r="W3349" s="1" t="n">
        <v>210</v>
      </c>
      <c r="X3349" s="1" t="s">
        <v>2997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1671883</v>
      </c>
    </row>
    <row r="3350" customFormat="false" ht="12.75" hidden="false" customHeight="true" outlineLevel="0" collapsed="false">
      <c r="A3350" s="1" t="n">
        <v>1</v>
      </c>
      <c r="B3350" s="17" t="n">
        <v>46263</v>
      </c>
      <c r="C3350" s="17" t="n">
        <v>46265</v>
      </c>
      <c r="D3350" s="1" t="n">
        <v>1316</v>
      </c>
      <c r="E3350" s="1" t="s">
        <v>1095</v>
      </c>
      <c r="F3350" s="1" t="n">
        <v>34</v>
      </c>
      <c r="G3350" s="1" t="s">
        <v>94</v>
      </c>
      <c r="H3350" s="1" t="n">
        <v>2110101</v>
      </c>
      <c r="I3350" s="1" t="s">
        <v>58</v>
      </c>
      <c r="J3350" s="1" t="n">
        <v>1629803</v>
      </c>
      <c r="L3350" s="1" t="n">
        <v>4216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200</v>
      </c>
      <c r="W3350" s="1" t="n">
        <v>200</v>
      </c>
      <c r="X3350" s="1" t="s">
        <v>2998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ALFACE MACO </v>
      </c>
      <c r="AC3350" s="1" t="n">
        <v>4216</v>
      </c>
    </row>
    <row r="3351" customFormat="false" ht="12.75" hidden="false" customHeight="true" outlineLevel="0" collapsed="false">
      <c r="A3351" s="1" t="n">
        <v>1</v>
      </c>
      <c r="B3351" s="17" t="n">
        <v>46265</v>
      </c>
      <c r="C3351" s="17" t="n">
        <v>46265</v>
      </c>
      <c r="D3351" s="1" t="n">
        <v>1683</v>
      </c>
      <c r="E3351" s="1" t="s">
        <v>677</v>
      </c>
      <c r="F3351" s="1" t="n">
        <v>34</v>
      </c>
      <c r="G3351" s="1" t="s">
        <v>94</v>
      </c>
      <c r="H3351" s="1" t="n">
        <v>2110101</v>
      </c>
      <c r="I3351" s="1" t="s">
        <v>58</v>
      </c>
      <c r="J3351" s="1" t="n">
        <v>1629808</v>
      </c>
      <c r="L3351" s="1" t="n">
        <v>1672518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270</v>
      </c>
      <c r="W3351" s="1" t="n">
        <v>270</v>
      </c>
      <c r="X3351" s="1" t="s">
        <v>2999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CHEIRO VERDE</v>
      </c>
      <c r="AC3351" s="1" t="n">
        <v>1672518</v>
      </c>
    </row>
    <row r="3352" customFormat="false" ht="12.75" hidden="false" customHeight="true" outlineLevel="0" collapsed="false">
      <c r="A3352" s="1" t="n">
        <v>1</v>
      </c>
      <c r="B3352" s="17" t="n">
        <v>46265</v>
      </c>
      <c r="C3352" s="17" t="n">
        <v>46265</v>
      </c>
      <c r="D3352" s="1" t="n">
        <v>1683</v>
      </c>
      <c r="E3352" s="1" t="s">
        <v>677</v>
      </c>
      <c r="F3352" s="1" t="n">
        <v>34</v>
      </c>
      <c r="G3352" s="1" t="s">
        <v>94</v>
      </c>
      <c r="H3352" s="1" t="n">
        <v>2110101</v>
      </c>
      <c r="I3352" s="1" t="s">
        <v>58</v>
      </c>
      <c r="J3352" s="1" t="n">
        <v>1629824</v>
      </c>
      <c r="L3352" s="1" t="n">
        <v>1672525</v>
      </c>
      <c r="M3352" s="1" t="s">
        <v>36</v>
      </c>
      <c r="N3352" s="1" t="s">
        <v>60</v>
      </c>
      <c r="P3352" s="1" t="n">
        <v>104</v>
      </c>
      <c r="Q3352" s="1" t="s">
        <v>38</v>
      </c>
      <c r="R3352" s="1" t="s">
        <v>62</v>
      </c>
      <c r="S3352" s="1" t="n">
        <v>1130101</v>
      </c>
      <c r="T3352" s="1" t="s">
        <v>63</v>
      </c>
      <c r="U3352" s="1" t="n">
        <v>246</v>
      </c>
      <c r="W3352" s="1" t="n">
        <v>246</v>
      </c>
      <c r="X3352" s="1" t="s">
        <v>3000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COUVE MACO</v>
      </c>
      <c r="AC3352" s="1" t="n">
        <v>1672525</v>
      </c>
    </row>
    <row r="3353" customFormat="false" ht="12.75" hidden="false" customHeight="tru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13</v>
      </c>
      <c r="G3353" s="1" t="s">
        <v>119</v>
      </c>
      <c r="H3353" s="1" t="n">
        <v>2110101</v>
      </c>
      <c r="I3353" s="1" t="s">
        <v>58</v>
      </c>
      <c r="J3353" s="1" t="n">
        <v>1629997</v>
      </c>
      <c r="L3353" s="1" t="n">
        <v>5593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480</v>
      </c>
      <c r="W3353" s="1" t="n">
        <v>480</v>
      </c>
      <c r="X3353" s="1" t="s">
        <v>3001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true" outlineLevel="0" collapsed="false">
      <c r="A3354" s="1" t="n">
        <v>1</v>
      </c>
      <c r="B3354" s="17" t="n">
        <v>46265</v>
      </c>
      <c r="C3354" s="17" t="n">
        <v>46265</v>
      </c>
      <c r="D3354" s="1" t="n">
        <v>33</v>
      </c>
      <c r="E3354" s="1" t="s">
        <v>93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1630020</v>
      </c>
      <c r="L3354" s="1" t="n">
        <v>5594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300</v>
      </c>
      <c r="W3354" s="1" t="n">
        <v>0</v>
      </c>
      <c r="X3354" s="1" t="s">
        <v>121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12.75" hidden="false" customHeight="true" outlineLevel="0" collapsed="false">
      <c r="A3355" s="1" t="n">
        <v>1</v>
      </c>
      <c r="B3355" s="17" t="n">
        <v>46265</v>
      </c>
      <c r="C3355" s="17" t="n">
        <v>46265</v>
      </c>
      <c r="D3355" s="1" t="n">
        <v>342</v>
      </c>
      <c r="E3355" s="1" t="s">
        <v>3002</v>
      </c>
      <c r="F3355" s="1" t="n">
        <v>34</v>
      </c>
      <c r="G3355" s="1" t="s">
        <v>94</v>
      </c>
      <c r="H3355" s="1" t="n">
        <v>2110405</v>
      </c>
      <c r="I3355" s="1" t="s">
        <v>106</v>
      </c>
      <c r="J3355" s="1" t="n">
        <v>1630303</v>
      </c>
      <c r="L3355" s="1" t="n">
        <v>20252026</v>
      </c>
      <c r="M3355" s="1" t="s">
        <v>36</v>
      </c>
      <c r="N3355" s="1" t="s">
        <v>66</v>
      </c>
      <c r="P3355" s="1" t="n">
        <v>101</v>
      </c>
      <c r="Q3355" s="1" t="s">
        <v>107</v>
      </c>
      <c r="R3355" s="1" t="s">
        <v>43</v>
      </c>
      <c r="S3355" s="1" t="n">
        <v>4210304</v>
      </c>
      <c r="T3355" s="1" t="s">
        <v>2146</v>
      </c>
      <c r="U3355" s="1" t="n">
        <v>1205.67</v>
      </c>
      <c r="W3355" s="1" t="n">
        <v>1205.67</v>
      </c>
      <c r="X3355" s="1" t="s">
        <v>3003</v>
      </c>
      <c r="Z3355" s="1" t="str">
        <f aca="false">IF($T3355="","",IFERROR(INDEX('Resumo Grupos'!$AC$3:$AC$200,MATCH($T3355,'Resumo Grupos'!$AB$3:$AB$200,0)),"n/d"))</f>
        <v>Salários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true" outlineLevel="0" collapsed="false">
      <c r="A3356" s="1" t="n">
        <v>1</v>
      </c>
      <c r="B3356" s="17" t="n">
        <v>46265</v>
      </c>
      <c r="C3356" s="17" t="n">
        <v>46265</v>
      </c>
      <c r="D3356" s="1" t="n">
        <v>33</v>
      </c>
      <c r="E3356" s="1" t="s">
        <v>93</v>
      </c>
      <c r="F3356" s="1" t="n">
        <v>34</v>
      </c>
      <c r="G3356" s="1" t="s">
        <v>94</v>
      </c>
      <c r="H3356" s="1" t="n">
        <v>2110101</v>
      </c>
      <c r="I3356" s="1" t="s">
        <v>58</v>
      </c>
      <c r="J3356" s="1" t="n">
        <v>1630774</v>
      </c>
      <c r="L3356" s="1" t="n">
        <v>5597</v>
      </c>
      <c r="M3356" s="1" t="s">
        <v>36</v>
      </c>
      <c r="N3356" s="1" t="s">
        <v>60</v>
      </c>
      <c r="P3356" s="1" t="n">
        <v>104</v>
      </c>
      <c r="Q3356" s="1" t="s">
        <v>38</v>
      </c>
      <c r="R3356" s="1" t="s">
        <v>62</v>
      </c>
      <c r="S3356" s="1" t="n">
        <v>1130101</v>
      </c>
      <c r="T3356" s="1" t="s">
        <v>63</v>
      </c>
      <c r="U3356" s="1" t="n">
        <v>300</v>
      </c>
      <c r="W3356" s="1" t="n">
        <v>300</v>
      </c>
      <c r="X3356" s="1" t="s">
        <v>3004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true" outlineLevel="0" collapsed="false">
      <c r="A3357" s="1" t="n">
        <v>1</v>
      </c>
      <c r="B3357" s="17" t="n">
        <v>46265</v>
      </c>
      <c r="C3357" s="17" t="n">
        <v>46265</v>
      </c>
      <c r="D3357" s="1" t="n">
        <v>1187</v>
      </c>
      <c r="E3357" s="1" t="s">
        <v>489</v>
      </c>
      <c r="F3357" s="1" t="n">
        <v>13</v>
      </c>
      <c r="G3357" s="1" t="s">
        <v>119</v>
      </c>
      <c r="H3357" s="1" t="n">
        <v>2110101</v>
      </c>
      <c r="I3357" s="1" t="s">
        <v>58</v>
      </c>
      <c r="J3357" s="1" t="n">
        <v>1630846</v>
      </c>
      <c r="L3357" s="1" t="n">
        <v>608</v>
      </c>
      <c r="M3357" s="1" t="s">
        <v>36</v>
      </c>
      <c r="N3357" s="1" t="s">
        <v>60</v>
      </c>
      <c r="P3357" s="1" t="n">
        <v>104</v>
      </c>
      <c r="Q3357" s="1" t="s">
        <v>38</v>
      </c>
      <c r="R3357" s="1" t="s">
        <v>62</v>
      </c>
      <c r="S3357" s="1" t="n">
        <v>1130101</v>
      </c>
      <c r="T3357" s="1" t="s">
        <v>63</v>
      </c>
      <c r="U3357" s="1" t="n">
        <v>750</v>
      </c>
      <c r="W3357" s="1" t="n">
        <v>750</v>
      </c>
      <c r="X3357" s="1" t="s">
        <v>3005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GELO DE MORANGO</v>
      </c>
      <c r="AC3357" s="1" t="n">
        <v>608</v>
      </c>
    </row>
    <row r="3358" customFormat="false" ht="12.75" hidden="false" customHeight="true" outlineLevel="0" collapsed="false">
      <c r="A3358" s="1" t="n">
        <v>1</v>
      </c>
      <c r="B3358" s="17" t="n">
        <v>46265</v>
      </c>
      <c r="C3358" s="17" t="n">
        <v>46265</v>
      </c>
      <c r="D3358" s="1" t="n">
        <v>1936</v>
      </c>
      <c r="E3358" s="1" t="s">
        <v>1217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1640871</v>
      </c>
      <c r="L3358" s="1" t="n">
        <v>668495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62</v>
      </c>
      <c r="S3358" s="1" t="n">
        <v>1130101</v>
      </c>
      <c r="T3358" s="1" t="s">
        <v>63</v>
      </c>
      <c r="U3358" s="1" t="n">
        <v>725.65</v>
      </c>
      <c r="W3358" s="1" t="n">
        <v>725.65</v>
      </c>
      <c r="X3358" s="1" t="s">
        <v>2551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true" outlineLevel="0" collapsed="false">
      <c r="A3359" s="1" t="n">
        <v>1</v>
      </c>
      <c r="B3359" s="17" t="n">
        <v>46265</v>
      </c>
      <c r="C3359" s="17" t="n">
        <v>46265</v>
      </c>
      <c r="D3359" s="1" t="n">
        <v>515</v>
      </c>
      <c r="E3359" s="1" t="s">
        <v>124</v>
      </c>
      <c r="F3359" s="1" t="n">
        <v>34</v>
      </c>
      <c r="G3359" s="1" t="s">
        <v>94</v>
      </c>
      <c r="H3359" s="1" t="n">
        <v>2110405</v>
      </c>
      <c r="I3359" s="1" t="s">
        <v>106</v>
      </c>
      <c r="J3359" s="1" t="n">
        <v>1640997</v>
      </c>
      <c r="L3359" s="1" t="n">
        <v>668504</v>
      </c>
      <c r="M3359" s="1" t="s">
        <v>36</v>
      </c>
      <c r="N3359" s="1" t="s">
        <v>66</v>
      </c>
      <c r="P3359" s="1" t="n">
        <v>102</v>
      </c>
      <c r="Q3359" s="1" t="s">
        <v>125</v>
      </c>
      <c r="R3359" s="1" t="s">
        <v>112</v>
      </c>
      <c r="S3359" s="1" t="n">
        <v>4220199</v>
      </c>
      <c r="T3359" s="1" t="s">
        <v>113</v>
      </c>
      <c r="U3359" s="1" t="n">
        <v>279.64</v>
      </c>
      <c r="W3359" s="1" t="n">
        <v>279.64</v>
      </c>
      <c r="X3359" s="1" t="s">
        <v>2071</v>
      </c>
      <c r="Z3359" s="1" t="str">
        <f aca="false">IF($T3359="","",IFERROR(INDEX('Resumo Grupos'!$AC$3:$AC$200,MATCH($T3359,'Resumo Grupos'!$AB$3:$AB$200,0)),"n/d"))</f>
        <v>Pagamentos outros não operacionais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12.75" hidden="false" customHeight="true" outlineLevel="0" collapsed="false">
      <c r="A3360" s="1" t="n">
        <v>1</v>
      </c>
      <c r="B3360" s="17" t="n">
        <v>46265</v>
      </c>
      <c r="C3360" s="17" t="n">
        <v>46265</v>
      </c>
      <c r="D3360" s="1" t="n">
        <v>342</v>
      </c>
      <c r="E3360" s="1" t="s">
        <v>3002</v>
      </c>
      <c r="F3360" s="1" t="n">
        <v>34</v>
      </c>
      <c r="G3360" s="1" t="s">
        <v>94</v>
      </c>
      <c r="H3360" s="1" t="n">
        <v>2110405</v>
      </c>
      <c r="I3360" s="1" t="s">
        <v>106</v>
      </c>
      <c r="J3360" s="1" t="n">
        <v>1642132</v>
      </c>
      <c r="L3360" s="1" t="n">
        <v>668515</v>
      </c>
      <c r="M3360" s="1" t="s">
        <v>36</v>
      </c>
      <c r="N3360" s="1" t="s">
        <v>66</v>
      </c>
      <c r="P3360" s="1" t="n">
        <v>102</v>
      </c>
      <c r="Q3360" s="1" t="s">
        <v>125</v>
      </c>
      <c r="R3360" s="1" t="s">
        <v>43</v>
      </c>
      <c r="S3360" s="1" t="n">
        <v>4210304</v>
      </c>
      <c r="T3360" s="1" t="s">
        <v>2146</v>
      </c>
      <c r="U3360" s="1" t="n">
        <v>741.57</v>
      </c>
      <c r="W3360" s="1" t="n">
        <v>741.57</v>
      </c>
      <c r="X3360" s="1" t="s">
        <v>3006</v>
      </c>
      <c r="Z3360" s="1" t="str">
        <f aca="false">IF($T3360="","",IFERROR(INDEX('Resumo Grupos'!$AC$3:$AC$200,MATCH($T3360,'Resumo Grupos'!$AB$3:$AB$200,0)),"n/d"))</f>
        <v>Salários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12.75" hidden="false" customHeight="true" outlineLevel="0" collapsed="false">
      <c r="A3361" s="1" t="n">
        <v>1</v>
      </c>
      <c r="B3361" s="17" t="n">
        <v>46265</v>
      </c>
      <c r="C3361" s="17" t="n">
        <v>46265</v>
      </c>
      <c r="D3361" s="1" t="n">
        <v>17</v>
      </c>
      <c r="E3361" s="1" t="s">
        <v>115</v>
      </c>
      <c r="F3361" s="1" t="n">
        <v>24</v>
      </c>
      <c r="G3361" s="1" t="s">
        <v>57</v>
      </c>
      <c r="H3361" s="1" t="n">
        <v>2110405</v>
      </c>
      <c r="I3361" s="1" t="s">
        <v>106</v>
      </c>
      <c r="J3361" s="1" t="n">
        <v>1642224</v>
      </c>
      <c r="L3361" s="1" t="n">
        <v>668524</v>
      </c>
      <c r="M3361" s="1" t="s">
        <v>36</v>
      </c>
      <c r="N3361" s="1" t="s">
        <v>66</v>
      </c>
      <c r="P3361" s="1" t="n">
        <v>102</v>
      </c>
      <c r="Q3361" s="1" t="s">
        <v>125</v>
      </c>
      <c r="R3361" s="1" t="s">
        <v>112</v>
      </c>
      <c r="S3361" s="1" t="n">
        <v>4220199</v>
      </c>
      <c r="T3361" s="1" t="s">
        <v>113</v>
      </c>
      <c r="U3361" s="1" t="n">
        <v>160</v>
      </c>
      <c r="W3361" s="1" t="n">
        <v>160</v>
      </c>
      <c r="X3361" s="1" t="s">
        <v>3007</v>
      </c>
      <c r="Z3361" s="1" t="str">
        <f aca="false">IF($T3361="","",IFERROR(INDEX('Resumo Grupos'!$AC$3:$AC$200,MATCH($T3361,'Resumo Grupos'!$AB$3:$AB$200,0)),"n/d"))</f>
        <v>Pagamentos outros não operacionais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12.75" hidden="false" customHeight="true" outlineLevel="0" collapsed="false">
      <c r="A3362" s="1" t="n">
        <v>1</v>
      </c>
      <c r="B3362" s="17" t="n">
        <v>46268</v>
      </c>
      <c r="C3362" s="17" t="n">
        <v>46265</v>
      </c>
      <c r="D3362" s="1" t="n">
        <v>1391</v>
      </c>
      <c r="E3362" s="1" t="s">
        <v>445</v>
      </c>
      <c r="F3362" s="1" t="n">
        <v>13</v>
      </c>
      <c r="G3362" s="1" t="s">
        <v>119</v>
      </c>
      <c r="H3362" s="1" t="n">
        <v>2110101</v>
      </c>
      <c r="I3362" s="1" t="s">
        <v>58</v>
      </c>
      <c r="J3362" s="1" t="n">
        <v>1646779</v>
      </c>
      <c r="L3362" s="1" t="n">
        <v>422</v>
      </c>
      <c r="M3362" s="1" t="s">
        <v>36</v>
      </c>
      <c r="N3362" s="1" t="s">
        <v>60</v>
      </c>
      <c r="P3362" s="1" t="n">
        <v>104</v>
      </c>
      <c r="Q3362" s="1" t="s">
        <v>38</v>
      </c>
      <c r="R3362" s="1" t="s">
        <v>62</v>
      </c>
      <c r="S3362" s="1" t="n">
        <v>1130101</v>
      </c>
      <c r="T3362" s="1" t="s">
        <v>63</v>
      </c>
      <c r="U3362" s="1" t="n">
        <v>198</v>
      </c>
      <c r="W3362" s="1" t="n">
        <v>198</v>
      </c>
      <c r="X3362" s="1" t="s">
        <v>3008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BRIGADEIRO CASEIRO</v>
      </c>
      <c r="AC3362" s="1" t="n">
        <v>422</v>
      </c>
    </row>
    <row r="3363" customFormat="false" ht="12.75" hidden="false" customHeight="true" outlineLevel="0" collapsed="false">
      <c r="A3363" s="1" t="n">
        <v>1</v>
      </c>
      <c r="B3363" s="17" t="n">
        <v>46268</v>
      </c>
      <c r="C3363" s="17" t="n">
        <v>46265</v>
      </c>
      <c r="D3363" s="1" t="n">
        <v>978</v>
      </c>
      <c r="E3363" s="1" t="s">
        <v>118</v>
      </c>
      <c r="F3363" s="1" t="n">
        <v>13</v>
      </c>
      <c r="G3363" s="1" t="s">
        <v>119</v>
      </c>
      <c r="H3363" s="1" t="n">
        <v>2110101</v>
      </c>
      <c r="I3363" s="1" t="s">
        <v>58</v>
      </c>
      <c r="J3363" s="1" t="n">
        <v>1647276</v>
      </c>
      <c r="L3363" s="1" t="n">
        <v>550</v>
      </c>
      <c r="M3363" s="1" t="s">
        <v>36</v>
      </c>
      <c r="N3363" s="1" t="s">
        <v>60</v>
      </c>
      <c r="P3363" s="1" t="n">
        <v>104</v>
      </c>
      <c r="Q3363" s="1" t="s">
        <v>38</v>
      </c>
      <c r="R3363" s="1" t="s">
        <v>62</v>
      </c>
      <c r="S3363" s="1" t="n">
        <v>1130101</v>
      </c>
      <c r="T3363" s="1" t="s">
        <v>63</v>
      </c>
      <c r="U3363" s="1" t="n">
        <v>533</v>
      </c>
      <c r="W3363" s="1" t="n">
        <v>0</v>
      </c>
      <c r="X3363" s="1" t="s">
        <v>3009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BOLO BLOOM 600G</v>
      </c>
      <c r="AC3363" s="1" t="n">
        <v>550</v>
      </c>
    </row>
    <row r="3364" customFormat="false" ht="12.75" hidden="false" customHeight="true" outlineLevel="0" collapsed="false">
      <c r="A3364" s="1" t="n">
        <v>1</v>
      </c>
      <c r="B3364" s="17" t="n">
        <v>46268</v>
      </c>
      <c r="C3364" s="17" t="n">
        <v>46265</v>
      </c>
      <c r="D3364" s="1" t="n">
        <v>10096</v>
      </c>
      <c r="E3364" s="1" t="s">
        <v>1716</v>
      </c>
      <c r="F3364" s="1" t="n">
        <v>13</v>
      </c>
      <c r="G3364" s="1" t="s">
        <v>119</v>
      </c>
      <c r="H3364" s="1" t="n">
        <v>2110101</v>
      </c>
      <c r="I3364" s="1" t="s">
        <v>58</v>
      </c>
      <c r="J3364" s="1" t="n">
        <v>1647293</v>
      </c>
      <c r="L3364" s="1" t="n">
        <v>236</v>
      </c>
      <c r="M3364" s="1" t="s">
        <v>36</v>
      </c>
      <c r="N3364" s="1" t="s">
        <v>60</v>
      </c>
      <c r="P3364" s="1" t="n">
        <v>104</v>
      </c>
      <c r="Q3364" s="1" t="s">
        <v>38</v>
      </c>
      <c r="R3364" s="1" t="s">
        <v>62</v>
      </c>
      <c r="S3364" s="1" t="n">
        <v>1130101</v>
      </c>
      <c r="T3364" s="1" t="s">
        <v>63</v>
      </c>
      <c r="U3364" s="1" t="n">
        <v>360</v>
      </c>
      <c r="W3364" s="1" t="n">
        <v>0</v>
      </c>
      <c r="X3364" s="1" t="s">
        <v>3010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LIMAO KG</v>
      </c>
      <c r="AC3364" s="1" t="n">
        <v>236</v>
      </c>
    </row>
    <row r="3365" customFormat="false" ht="12.75" hidden="false" customHeight="true" outlineLevel="0" collapsed="false">
      <c r="A3365" s="1" t="n">
        <v>1</v>
      </c>
      <c r="B3365" s="17" t="n">
        <v>46266</v>
      </c>
      <c r="C3365" s="17" t="n">
        <v>46266</v>
      </c>
      <c r="D3365" s="1" t="n">
        <v>0</v>
      </c>
      <c r="E3365" s="1" t="s">
        <v>33</v>
      </c>
      <c r="F3365" s="1" t="n">
        <v>17</v>
      </c>
      <c r="G3365" s="1" t="s">
        <v>34</v>
      </c>
      <c r="H3365" s="1" t="n">
        <v>1110101</v>
      </c>
      <c r="I3365" s="1" t="s">
        <v>35</v>
      </c>
      <c r="J3365" s="1" t="n">
        <v>1646680</v>
      </c>
      <c r="L3365" s="1" t="n">
        <v>1646680</v>
      </c>
      <c r="M3365" s="1" t="s">
        <v>36</v>
      </c>
      <c r="N3365" s="1" t="s">
        <v>37</v>
      </c>
      <c r="P3365" s="1" t="n">
        <v>104</v>
      </c>
      <c r="Q3365" s="1" t="s">
        <v>38</v>
      </c>
      <c r="R3365" s="1" t="s">
        <v>149</v>
      </c>
      <c r="S3365" s="1" t="n">
        <v>1120601</v>
      </c>
      <c r="T3365" s="1" t="s">
        <v>150</v>
      </c>
      <c r="U3365" s="1" t="n">
        <v>300</v>
      </c>
      <c r="W3365" s="1" t="n">
        <v>300</v>
      </c>
      <c r="X3365" s="1" t="s">
        <v>3011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ACAI DE ANORI</v>
      </c>
      <c r="AC3365" s="1" t="n">
        <v>5611</v>
      </c>
    </row>
    <row r="3366" customFormat="false" ht="12.75" hidden="false" customHeight="true" outlineLevel="0" collapsed="false">
      <c r="A3366" s="1" t="n">
        <v>1</v>
      </c>
      <c r="B3366" s="17" t="n">
        <v>46225</v>
      </c>
      <c r="C3366" s="17" t="n">
        <v>46266</v>
      </c>
      <c r="D3366" s="1" t="n">
        <v>10011</v>
      </c>
      <c r="E3366" s="1" t="s">
        <v>221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1435119</v>
      </c>
      <c r="L3366" s="1" t="n">
        <v>34737</v>
      </c>
      <c r="M3366" s="1" t="s">
        <v>153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807.05</v>
      </c>
      <c r="W3366" s="1" t="n">
        <v>807.05</v>
      </c>
      <c r="X3366" s="1" t="s">
        <v>3012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RC GRAN PLUS GATO AD SALMAO E ARROZ KG</v>
      </c>
      <c r="AC3366" s="1" t="n">
        <v>34737</v>
      </c>
    </row>
    <row r="3367" customFormat="false" ht="12.75" hidden="false" customHeight="true" outlineLevel="0" collapsed="false">
      <c r="A3367" s="1" t="n">
        <v>1</v>
      </c>
      <c r="B3367" s="17" t="n">
        <v>46226</v>
      </c>
      <c r="C3367" s="17" t="n">
        <v>46266</v>
      </c>
      <c r="D3367" s="1" t="n">
        <v>957</v>
      </c>
      <c r="E3367" s="1" t="s">
        <v>157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1439137</v>
      </c>
      <c r="L3367" s="1" t="n">
        <v>21188</v>
      </c>
      <c r="M3367" s="1" t="s">
        <v>153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3458.9</v>
      </c>
      <c r="W3367" s="1" t="n">
        <v>3458.9</v>
      </c>
      <c r="X3367" s="1" t="s">
        <v>3013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WHISKA FRANGO KG AGR</v>
      </c>
      <c r="AC3367" s="1" t="n">
        <v>21188</v>
      </c>
    </row>
    <row r="3368" customFormat="false" ht="12.75" hidden="false" customHeight="true" outlineLevel="0" collapsed="false">
      <c r="A3368" s="1" t="n">
        <v>1</v>
      </c>
      <c r="B3368" s="17" t="n">
        <v>46245</v>
      </c>
      <c r="C3368" s="17" t="n">
        <v>46266</v>
      </c>
      <c r="D3368" s="1" t="n">
        <v>1718</v>
      </c>
      <c r="E3368" s="1" t="s">
        <v>159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1531933</v>
      </c>
      <c r="L3368" s="1" t="n">
        <v>688332</v>
      </c>
      <c r="M3368" s="1" t="s">
        <v>59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436.76</v>
      </c>
      <c r="W3368" s="1" t="n">
        <v>436.76</v>
      </c>
      <c r="X3368" s="1" t="s">
        <v>3014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12.75" hidden="false" customHeight="true" outlineLevel="0" collapsed="false">
      <c r="A3369" s="1" t="n">
        <v>1</v>
      </c>
      <c r="B3369" s="17" t="n">
        <v>46246</v>
      </c>
      <c r="C3369" s="17" t="n">
        <v>46266</v>
      </c>
      <c r="D3369" s="1" t="n">
        <v>1656</v>
      </c>
      <c r="E3369" s="1" t="s">
        <v>3015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1535597</v>
      </c>
      <c r="L3369" s="1" t="n">
        <v>224812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546.62</v>
      </c>
      <c r="W3369" s="1" t="n">
        <v>546.62</v>
      </c>
      <c r="X3369" s="1" t="s">
        <v>3016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EXT TOM OLE 190G</v>
      </c>
      <c r="AC3369" s="1" t="n">
        <v>224812</v>
      </c>
    </row>
    <row r="3370" customFormat="false" ht="12.75" hidden="false" customHeight="true" outlineLevel="0" collapsed="false">
      <c r="A3370" s="1" t="n">
        <v>1</v>
      </c>
      <c r="B3370" s="17" t="n">
        <v>46246</v>
      </c>
      <c r="C3370" s="17" t="n">
        <v>46266</v>
      </c>
      <c r="D3370" s="1" t="n">
        <v>794</v>
      </c>
      <c r="E3370" s="1" t="s">
        <v>365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1536581</v>
      </c>
      <c r="L3370" s="1" t="n">
        <v>8609</v>
      </c>
      <c r="M3370" s="1" t="s">
        <v>59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530</v>
      </c>
      <c r="W3370" s="1" t="n">
        <v>530</v>
      </c>
      <c r="X3370" s="1" t="s">
        <v>3017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true" outlineLevel="0" collapsed="false">
      <c r="A3371" s="1" t="n">
        <v>1</v>
      </c>
      <c r="B3371" s="17" t="n">
        <v>46248</v>
      </c>
      <c r="C3371" s="17" t="n">
        <v>46266</v>
      </c>
      <c r="D3371" s="1" t="n">
        <v>1637</v>
      </c>
      <c r="E3371" s="1" t="s">
        <v>68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1545787</v>
      </c>
      <c r="L3371" s="1" t="n">
        <v>1919059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62</v>
      </c>
      <c r="S3371" s="1" t="n">
        <v>1130101</v>
      </c>
      <c r="T3371" s="1" t="s">
        <v>63</v>
      </c>
      <c r="U3371" s="1" t="n">
        <v>1804.32</v>
      </c>
      <c r="W3371" s="1" t="n">
        <v>1804.32</v>
      </c>
      <c r="X3371" s="1" t="s">
        <v>3018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MAIONESE HELLMANNS SH 200G</v>
      </c>
      <c r="AC3371" s="1" t="n">
        <v>1919059</v>
      </c>
    </row>
    <row r="3372" customFormat="false" ht="12.75" hidden="false" customHeight="true" outlineLevel="0" collapsed="false">
      <c r="A3372" s="1" t="n">
        <v>1</v>
      </c>
      <c r="B3372" s="17" t="n">
        <v>46253</v>
      </c>
      <c r="C3372" s="17" t="n">
        <v>46266</v>
      </c>
      <c r="D3372" s="1" t="n">
        <v>1611</v>
      </c>
      <c r="E3372" s="1" t="s">
        <v>238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1570880</v>
      </c>
      <c r="L3372" s="1" t="n">
        <v>1791736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754.67</v>
      </c>
      <c r="W3372" s="1" t="n">
        <v>754.67</v>
      </c>
      <c r="X3372" s="1" t="s">
        <v>3019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true" outlineLevel="0" collapsed="false">
      <c r="A3373" s="1" t="n">
        <v>1</v>
      </c>
      <c r="B3373" s="17" t="n">
        <v>46255</v>
      </c>
      <c r="C3373" s="17" t="n">
        <v>46266</v>
      </c>
      <c r="D3373" s="1" t="n">
        <v>1668</v>
      </c>
      <c r="E3373" s="1" t="s">
        <v>81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1582091</v>
      </c>
      <c r="L3373" s="1" t="n">
        <v>750484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62</v>
      </c>
      <c r="S3373" s="1" t="n">
        <v>1130101</v>
      </c>
      <c r="T3373" s="1" t="s">
        <v>63</v>
      </c>
      <c r="U3373" s="1" t="n">
        <v>983.07</v>
      </c>
      <c r="W3373" s="1" t="n">
        <v>983.07</v>
      </c>
      <c r="X3373" s="1" t="s">
        <v>3020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12.75" hidden="false" customHeight="true" outlineLevel="0" collapsed="false">
      <c r="A3374" s="1" t="n">
        <v>1</v>
      </c>
      <c r="B3374" s="17" t="n">
        <v>46255</v>
      </c>
      <c r="C3374" s="17" t="n">
        <v>46266</v>
      </c>
      <c r="D3374" s="1" t="n">
        <v>1668</v>
      </c>
      <c r="E3374" s="1" t="s">
        <v>81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1582110</v>
      </c>
      <c r="L3374" s="1" t="n">
        <v>750483</v>
      </c>
      <c r="M3374" s="1" t="s">
        <v>36</v>
      </c>
      <c r="N3374" s="1" t="s">
        <v>66</v>
      </c>
      <c r="P3374" s="1" t="n">
        <v>103</v>
      </c>
      <c r="Q3374" s="1" t="s">
        <v>61</v>
      </c>
      <c r="R3374" s="1" t="s">
        <v>39</v>
      </c>
      <c r="S3374" s="1" t="n">
        <v>4210299</v>
      </c>
      <c r="T3374" s="1" t="s">
        <v>2236</v>
      </c>
      <c r="U3374" s="1" t="n">
        <v>1304.13</v>
      </c>
      <c r="W3374" s="1" t="n">
        <v>1304.13</v>
      </c>
      <c r="X3374" s="1" t="s">
        <v>3021</v>
      </c>
      <c r="Z3374" s="1" t="str">
        <f aca="false">IF($T3374="","",IFERROR(INDEX('Resumo Grupos'!$AC$3:$AC$200,MATCH($T3374,'Resumo Grupos'!$AB$3:$AB$200,0)),"n/d"))</f>
        <v>Despesa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 PAPEL KRAFT 2KG</v>
      </c>
      <c r="AC3374" s="1" t="n">
        <v>750483</v>
      </c>
    </row>
    <row r="3375" customFormat="false" ht="12.75" hidden="false" customHeight="true" outlineLevel="0" collapsed="false">
      <c r="A3375" s="1" t="n">
        <v>1</v>
      </c>
      <c r="B3375" s="17" t="n">
        <v>46256</v>
      </c>
      <c r="C3375" s="17" t="n">
        <v>46266</v>
      </c>
      <c r="D3375" s="1" t="n">
        <v>1657</v>
      </c>
      <c r="E3375" s="1" t="s">
        <v>1204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1585243</v>
      </c>
      <c r="L3375" s="1" t="n">
        <v>297570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1062.06</v>
      </c>
      <c r="W3375" s="1" t="n">
        <v>1062.06</v>
      </c>
      <c r="X3375" s="1" t="s">
        <v>3022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/>
      <c r="AC3375" s="1"/>
    </row>
    <row r="3376" customFormat="false" ht="12.75" hidden="false" customHeight="true" outlineLevel="0" collapsed="false">
      <c r="A3376" s="1" t="n">
        <v>1</v>
      </c>
      <c r="B3376" s="17" t="n">
        <v>46256</v>
      </c>
      <c r="C3376" s="17" t="n">
        <v>46266</v>
      </c>
      <c r="D3376" s="1" t="n">
        <v>10029</v>
      </c>
      <c r="E3376" s="1" t="s">
        <v>1353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1585854</v>
      </c>
      <c r="L3376" s="1" t="n">
        <v>231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39</v>
      </c>
      <c r="S3376" s="1" t="n">
        <v>4210299</v>
      </c>
      <c r="T3376" s="1" t="s">
        <v>2236</v>
      </c>
      <c r="U3376" s="1" t="n">
        <v>1220</v>
      </c>
      <c r="W3376" s="1" t="n">
        <v>1220</v>
      </c>
      <c r="X3376" s="1" t="s">
        <v>3023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ETIQUETA ADES BRANCA TERM.TOL 18M 39X40M</v>
      </c>
      <c r="AC3376" s="1" t="n">
        <v>231</v>
      </c>
    </row>
    <row r="3377" customFormat="false" ht="12.75" hidden="false" customHeight="true" outlineLevel="0" collapsed="false">
      <c r="A3377" s="1" t="n">
        <v>1</v>
      </c>
      <c r="B3377" s="17" t="n">
        <v>46259</v>
      </c>
      <c r="C3377" s="17" t="n">
        <v>46266</v>
      </c>
      <c r="D3377" s="1" t="n">
        <v>1614</v>
      </c>
      <c r="E3377" s="1" t="s">
        <v>89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1601008</v>
      </c>
      <c r="L3377" s="1" t="n">
        <v>11614</v>
      </c>
      <c r="M3377" s="1" t="s">
        <v>59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633.33</v>
      </c>
      <c r="W3377" s="1" t="n">
        <v>633.33</v>
      </c>
      <c r="X3377" s="1" t="s">
        <v>3024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SORV. KARU SUPREME1L</v>
      </c>
      <c r="AC3377" s="1" t="n">
        <v>11614</v>
      </c>
    </row>
    <row r="3378" customFormat="false" ht="12.75" hidden="false" customHeight="true" outlineLevel="0" collapsed="false">
      <c r="A3378" s="1" t="n">
        <v>1</v>
      </c>
      <c r="B3378" s="17" t="n">
        <v>46258</v>
      </c>
      <c r="C3378" s="17" t="n">
        <v>46266</v>
      </c>
      <c r="D3378" s="1" t="n">
        <v>1642</v>
      </c>
      <c r="E3378" s="1" t="s">
        <v>184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1608441</v>
      </c>
      <c r="L3378" s="1" t="n">
        <v>1038546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515.15</v>
      </c>
      <c r="W3378" s="1" t="n">
        <v>515.15</v>
      </c>
      <c r="X3378" s="1" t="s">
        <v>3025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PAO DE FORMA BROTHER</v>
      </c>
      <c r="AC3378" s="1" t="n">
        <v>1038546</v>
      </c>
    </row>
    <row r="3379" customFormat="false" ht="12.75" hidden="false" customHeight="true" outlineLevel="0" collapsed="false">
      <c r="A3379" s="1" t="n">
        <v>1</v>
      </c>
      <c r="B3379" s="17" t="n">
        <v>46258</v>
      </c>
      <c r="C3379" s="17" t="n">
        <v>46266</v>
      </c>
      <c r="D3379" s="1" t="n">
        <v>1819</v>
      </c>
      <c r="E3379" s="1" t="s">
        <v>249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1608473</v>
      </c>
      <c r="L3379" s="1" t="n">
        <v>17289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240</v>
      </c>
      <c r="W3379" s="1" t="n">
        <v>240</v>
      </c>
      <c r="X3379" s="1" t="s">
        <v>3026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MASSA PARA PASTEL QU</v>
      </c>
      <c r="AC3379" s="1" t="n">
        <v>17289</v>
      </c>
    </row>
    <row r="3380" customFormat="false" ht="12.75" hidden="false" customHeight="true" outlineLevel="0" collapsed="false">
      <c r="A3380" s="1" t="n">
        <v>1</v>
      </c>
      <c r="B3380" s="17" t="n">
        <v>46259</v>
      </c>
      <c r="C3380" s="17" t="n">
        <v>46266</v>
      </c>
      <c r="D3380" s="1" t="n">
        <v>1363</v>
      </c>
      <c r="E3380" s="1" t="s">
        <v>180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1608493</v>
      </c>
      <c r="L3380" s="1" t="n">
        <v>3812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305</v>
      </c>
      <c r="W3380" s="1" t="n">
        <v>305</v>
      </c>
      <c r="X3380" s="1" t="s">
        <v>3027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PAO HAMBURGUER SANTO PAO</v>
      </c>
      <c r="AC3380" s="1" t="n">
        <v>3812</v>
      </c>
    </row>
    <row r="3381" customFormat="false" ht="12.75" hidden="false" customHeight="tru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2110405</v>
      </c>
      <c r="I3381" s="1" t="s">
        <v>106</v>
      </c>
      <c r="J3381" s="1" t="n">
        <v>1608502</v>
      </c>
      <c r="L3381" s="1" t="n">
        <v>3221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62</v>
      </c>
      <c r="S3381" s="1" t="n">
        <v>1130101</v>
      </c>
      <c r="T3381" s="1" t="s">
        <v>63</v>
      </c>
      <c r="U3381" s="1" t="n">
        <v>975</v>
      </c>
      <c r="W3381" s="1" t="n">
        <v>975</v>
      </c>
      <c r="X3381" s="1" t="s">
        <v>3028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MUSSARELA DE</v>
      </c>
      <c r="AC3381" s="1" t="n">
        <v>3221</v>
      </c>
    </row>
    <row r="3382" customFormat="false" ht="12.75" hidden="false" customHeight="true" outlineLevel="0" collapsed="false">
      <c r="A3382" s="1" t="n">
        <v>1</v>
      </c>
      <c r="B3382" s="17" t="n">
        <v>46259</v>
      </c>
      <c r="C3382" s="17" t="n">
        <v>46266</v>
      </c>
      <c r="D3382" s="1" t="n">
        <v>1455</v>
      </c>
      <c r="E3382" s="1" t="s">
        <v>887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1608694</v>
      </c>
      <c r="L3382" s="1" t="n">
        <v>1416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1050</v>
      </c>
      <c r="W3382" s="1" t="n">
        <v>1050</v>
      </c>
      <c r="X3382" s="1" t="s">
        <v>3029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PASTEL DE CARNE ITALIA KG</v>
      </c>
      <c r="AC3382" s="1" t="n">
        <v>1416</v>
      </c>
    </row>
    <row r="3383" customFormat="false" ht="12.75" hidden="false" customHeight="true" outlineLevel="0" collapsed="false">
      <c r="A3383" s="1" t="n">
        <v>1</v>
      </c>
      <c r="B3383" s="17" t="n">
        <v>46255</v>
      </c>
      <c r="C3383" s="17" t="n">
        <v>46266</v>
      </c>
      <c r="D3383" s="1" t="n">
        <v>1628</v>
      </c>
      <c r="E3383" s="1" t="s">
        <v>406</v>
      </c>
      <c r="F3383" s="1" t="n">
        <v>24</v>
      </c>
      <c r="G3383" s="1" t="s">
        <v>57</v>
      </c>
      <c r="H3383" s="1" t="n">
        <v>2110405</v>
      </c>
      <c r="I3383" s="1" t="s">
        <v>106</v>
      </c>
      <c r="J3383" s="1" t="n">
        <v>1608944</v>
      </c>
      <c r="L3383" s="1" t="n">
        <v>91669</v>
      </c>
      <c r="M3383" s="1" t="s">
        <v>36</v>
      </c>
      <c r="N3383" s="1" t="s">
        <v>66</v>
      </c>
      <c r="P3383" s="1" t="n">
        <v>103</v>
      </c>
      <c r="Q3383" s="1" t="s">
        <v>61</v>
      </c>
      <c r="R3383" s="1" t="s">
        <v>62</v>
      </c>
      <c r="S3383" s="1" t="n">
        <v>1130101</v>
      </c>
      <c r="T3383" s="1" t="s">
        <v>63</v>
      </c>
      <c r="U3383" s="1" t="n">
        <v>341.64</v>
      </c>
      <c r="W3383" s="1" t="n">
        <v>341.64</v>
      </c>
      <c r="X3383" s="1" t="s">
        <v>3030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MARBORO DOUBLE FUSIO</v>
      </c>
      <c r="AC3383" s="1" t="n">
        <v>91669</v>
      </c>
    </row>
    <row r="3384" customFormat="false" ht="12.75" hidden="false" customHeight="true" outlineLevel="0" collapsed="false">
      <c r="A3384" s="1" t="n">
        <v>1</v>
      </c>
      <c r="B3384" s="17" t="n">
        <v>46258</v>
      </c>
      <c r="C3384" s="17" t="n">
        <v>46266</v>
      </c>
      <c r="D3384" s="1" t="n">
        <v>1276</v>
      </c>
      <c r="E3384" s="1" t="s">
        <v>440</v>
      </c>
      <c r="F3384" s="1" t="n">
        <v>24</v>
      </c>
      <c r="G3384" s="1" t="s">
        <v>57</v>
      </c>
      <c r="H3384" s="1" t="n">
        <v>2110101</v>
      </c>
      <c r="I3384" s="1" t="s">
        <v>58</v>
      </c>
      <c r="J3384" s="1" t="n">
        <v>1618585</v>
      </c>
      <c r="L3384" s="1" t="n">
        <v>3222</v>
      </c>
      <c r="M3384" s="1" t="s">
        <v>36</v>
      </c>
      <c r="N3384" s="1" t="s">
        <v>66</v>
      </c>
      <c r="P3384" s="1" t="n">
        <v>103</v>
      </c>
      <c r="Q3384" s="1" t="s">
        <v>61</v>
      </c>
      <c r="R3384" s="1" t="s">
        <v>2081</v>
      </c>
      <c r="S3384" s="1" t="n">
        <v>4110102</v>
      </c>
      <c r="T3384" s="1" t="s">
        <v>2641</v>
      </c>
      <c r="U3384" s="1" t="n">
        <v>369</v>
      </c>
      <c r="W3384" s="1" t="n">
        <v>369</v>
      </c>
      <c r="X3384" s="1" t="s">
        <v>3031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QUEIJO COALHO FATIAD</v>
      </c>
      <c r="AC3384" s="1" t="n">
        <v>3222</v>
      </c>
    </row>
    <row r="3385" customFormat="false" ht="12.75" hidden="false" customHeight="true" outlineLevel="0" collapsed="false">
      <c r="A3385" s="1" t="n">
        <v>1</v>
      </c>
      <c r="B3385" s="17" t="n">
        <v>46262</v>
      </c>
      <c r="C3385" s="17" t="n">
        <v>46266</v>
      </c>
      <c r="D3385" s="1" t="n">
        <v>642</v>
      </c>
      <c r="E3385" s="1" t="s">
        <v>186</v>
      </c>
      <c r="F3385" s="1" t="n">
        <v>24</v>
      </c>
      <c r="G3385" s="1" t="s">
        <v>57</v>
      </c>
      <c r="H3385" s="1" t="n">
        <v>2110405</v>
      </c>
      <c r="I3385" s="1" t="s">
        <v>106</v>
      </c>
      <c r="J3385" s="1" t="n">
        <v>1618719</v>
      </c>
      <c r="L3385" s="1" t="n">
        <v>626</v>
      </c>
      <c r="M3385" s="1" t="s">
        <v>36</v>
      </c>
      <c r="N3385" s="1" t="s">
        <v>66</v>
      </c>
      <c r="P3385" s="1" t="n">
        <v>103</v>
      </c>
      <c r="Q3385" s="1" t="s">
        <v>61</v>
      </c>
      <c r="R3385" s="1" t="s">
        <v>62</v>
      </c>
      <c r="S3385" s="1" t="n">
        <v>1130101</v>
      </c>
      <c r="T3385" s="1" t="s">
        <v>63</v>
      </c>
      <c r="U3385" s="1" t="n">
        <v>960</v>
      </c>
      <c r="W3385" s="1" t="n">
        <v>960</v>
      </c>
      <c r="X3385" s="1" t="s">
        <v>3032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 t="str">
        <f aca="false">IFERROR(INDEX('Mov Entradas (Rel 10497)'!$L:$L,MATCH(AC3385,'Mov Entradas (Rel 10497)'!$I:$I,0)),"nao encontrado")</f>
        <v>BOLO BLOOM 600G</v>
      </c>
      <c r="AC3385" s="1" t="n">
        <v>626</v>
      </c>
    </row>
    <row r="3386" customFormat="false" ht="12.75" hidden="false" customHeight="true" outlineLevel="0" collapsed="false">
      <c r="A3386" s="1" t="n">
        <v>1</v>
      </c>
      <c r="B3386" s="17" t="n">
        <v>46266</v>
      </c>
      <c r="C3386" s="17" t="n">
        <v>46266</v>
      </c>
      <c r="D3386" s="1" t="n">
        <v>1137</v>
      </c>
      <c r="E3386" s="1" t="s">
        <v>105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1634895</v>
      </c>
      <c r="L3386" s="1" t="n">
        <v>666649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43</v>
      </c>
      <c r="S3386" s="1" t="n">
        <v>4210309</v>
      </c>
      <c r="T3386" s="1" t="s">
        <v>49</v>
      </c>
      <c r="U3386" s="1" t="n">
        <v>750</v>
      </c>
      <c r="W3386" s="1" t="n">
        <v>750</v>
      </c>
      <c r="X3386" s="1" t="s">
        <v>3033</v>
      </c>
      <c r="Z3386" s="1" t="str">
        <f aca="false">IF($T3386="","",IFERROR(INDEX('Resumo Grupos'!$AC$3:$AC$200,MATCH($T3386,'Resumo Grupos'!$AB$3:$AB$200,0)),"n/d"))</f>
        <v>Salários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true" outlineLevel="0" collapsed="false">
      <c r="A3387" s="1" t="n">
        <v>1</v>
      </c>
      <c r="B3387" s="17" t="n">
        <v>46266</v>
      </c>
      <c r="C3387" s="17" t="n">
        <v>46266</v>
      </c>
      <c r="D3387" s="1" t="n">
        <v>1137</v>
      </c>
      <c r="E3387" s="1" t="s">
        <v>105</v>
      </c>
      <c r="F3387" s="1" t="n">
        <v>34</v>
      </c>
      <c r="G3387" s="1" t="s">
        <v>94</v>
      </c>
      <c r="H3387" s="1" t="n">
        <v>2110405</v>
      </c>
      <c r="I3387" s="1" t="s">
        <v>106</v>
      </c>
      <c r="J3387" s="1" t="n">
        <v>1634897</v>
      </c>
      <c r="L3387" s="1" t="n">
        <v>666651</v>
      </c>
      <c r="M3387" s="1" t="s">
        <v>36</v>
      </c>
      <c r="N3387" s="1" t="s">
        <v>66</v>
      </c>
      <c r="P3387" s="1" t="n">
        <v>101</v>
      </c>
      <c r="Q3387" s="1" t="s">
        <v>107</v>
      </c>
      <c r="R3387" s="1" t="s">
        <v>43</v>
      </c>
      <c r="S3387" s="1" t="n">
        <v>4210309</v>
      </c>
      <c r="T3387" s="1" t="s">
        <v>49</v>
      </c>
      <c r="U3387" s="1" t="n">
        <v>1550</v>
      </c>
      <c r="W3387" s="1" t="n">
        <v>1550</v>
      </c>
      <c r="X3387" s="1" t="s">
        <v>3034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1</v>
      </c>
      <c r="B3388" s="17" t="n">
        <v>46266</v>
      </c>
      <c r="C3388" s="17" t="n">
        <v>46266</v>
      </c>
      <c r="D3388" s="1" t="n">
        <v>17</v>
      </c>
      <c r="E3388" s="1" t="s">
        <v>115</v>
      </c>
      <c r="F3388" s="1" t="n">
        <v>34</v>
      </c>
      <c r="G3388" s="1" t="s">
        <v>94</v>
      </c>
      <c r="H3388" s="1" t="n">
        <v>2110405</v>
      </c>
      <c r="I3388" s="1" t="s">
        <v>106</v>
      </c>
      <c r="J3388" s="1" t="n">
        <v>1634910</v>
      </c>
      <c r="L3388" s="1" t="n">
        <v>666655</v>
      </c>
      <c r="M3388" s="1" t="s">
        <v>36</v>
      </c>
      <c r="N3388" s="1" t="s">
        <v>66</v>
      </c>
      <c r="P3388" s="1" t="n">
        <v>101</v>
      </c>
      <c r="Q3388" s="1" t="s">
        <v>107</v>
      </c>
      <c r="R3388" s="1" t="s">
        <v>112</v>
      </c>
      <c r="S3388" s="1" t="n">
        <v>4220199</v>
      </c>
      <c r="T3388" s="1" t="s">
        <v>113</v>
      </c>
      <c r="U3388" s="1" t="n">
        <v>210</v>
      </c>
      <c r="W3388" s="1" t="n">
        <v>210</v>
      </c>
      <c r="X3388" s="1" t="s">
        <v>3035</v>
      </c>
      <c r="Z3388" s="1" t="str">
        <f aca="false">IF($T3388="","",IFERROR(INDEX('Resumo Grupos'!$AC$3:$AC$200,MATCH($T3388,'Resumo Grupos'!$AB$3:$AB$200,0)),"n/d"))</f>
        <v>Pagamentos outros não operacionais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true" outlineLevel="0" collapsed="false">
      <c r="A3389" s="1" t="n">
        <v>1</v>
      </c>
      <c r="B3389" s="17" t="n">
        <v>46266</v>
      </c>
      <c r="C3389" s="17" t="n">
        <v>46266</v>
      </c>
      <c r="D3389" s="1" t="n">
        <v>17</v>
      </c>
      <c r="E3389" s="1" t="s">
        <v>115</v>
      </c>
      <c r="F3389" s="1" t="n">
        <v>34</v>
      </c>
      <c r="G3389" s="1" t="s">
        <v>94</v>
      </c>
      <c r="H3389" s="1" t="n">
        <v>2110405</v>
      </c>
      <c r="I3389" s="1" t="s">
        <v>106</v>
      </c>
      <c r="J3389" s="1" t="n">
        <v>1634925</v>
      </c>
      <c r="L3389" s="1" t="n">
        <v>666662</v>
      </c>
      <c r="M3389" s="1" t="s">
        <v>36</v>
      </c>
      <c r="N3389" s="1" t="s">
        <v>66</v>
      </c>
      <c r="P3389" s="1" t="n">
        <v>101</v>
      </c>
      <c r="Q3389" s="1" t="s">
        <v>107</v>
      </c>
      <c r="R3389" s="1" t="s">
        <v>112</v>
      </c>
      <c r="S3389" s="1" t="n">
        <v>4220199</v>
      </c>
      <c r="T3389" s="1" t="s">
        <v>113</v>
      </c>
      <c r="U3389" s="1" t="n">
        <v>10000</v>
      </c>
      <c r="W3389" s="1" t="n">
        <v>10000</v>
      </c>
      <c r="X3389" s="1" t="s">
        <v>3036</v>
      </c>
      <c r="Z3389" s="1" t="str">
        <f aca="false">IF($T3389="","",IFERROR(INDEX('Resumo Grupos'!$AC$3:$AC$200,MATCH($T3389,'Resumo Grupos'!$AB$3:$AB$200,0)),"n/d"))</f>
        <v>Pagamentos outros não operacionais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" t="n">
        <v>1</v>
      </c>
      <c r="B3390" s="17" t="n">
        <v>46266</v>
      </c>
      <c r="C3390" s="17" t="n">
        <v>46266</v>
      </c>
      <c r="D3390" s="1" t="n">
        <v>33</v>
      </c>
      <c r="E3390" s="1" t="s">
        <v>93</v>
      </c>
      <c r="F3390" s="1" t="n">
        <v>13</v>
      </c>
      <c r="G3390" s="1" t="s">
        <v>119</v>
      </c>
      <c r="H3390" s="1" t="n">
        <v>2110101</v>
      </c>
      <c r="I3390" s="1" t="s">
        <v>58</v>
      </c>
      <c r="J3390" s="1" t="n">
        <v>1635282</v>
      </c>
      <c r="L3390" s="1" t="n">
        <v>5604</v>
      </c>
      <c r="M3390" s="1" t="s">
        <v>36</v>
      </c>
      <c r="N3390" s="1" t="s">
        <v>60</v>
      </c>
      <c r="P3390" s="1" t="n">
        <v>104</v>
      </c>
      <c r="Q3390" s="1" t="s">
        <v>38</v>
      </c>
      <c r="R3390" s="1" t="s">
        <v>62</v>
      </c>
      <c r="S3390" s="1" t="n">
        <v>1130101</v>
      </c>
      <c r="T3390" s="1" t="s">
        <v>63</v>
      </c>
      <c r="U3390" s="1" t="n">
        <v>2548</v>
      </c>
      <c r="W3390" s="1" t="n">
        <v>0</v>
      </c>
      <c r="X3390" s="1" t="s">
        <v>3037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" t="n">
        <v>1</v>
      </c>
      <c r="B3391" s="17" t="n">
        <v>46266</v>
      </c>
      <c r="C3391" s="17" t="n">
        <v>46266</v>
      </c>
      <c r="D3391" s="1" t="n">
        <v>33</v>
      </c>
      <c r="E3391" s="1" t="s">
        <v>93</v>
      </c>
      <c r="F3391" s="1" t="n">
        <v>34</v>
      </c>
      <c r="G3391" s="1" t="s">
        <v>94</v>
      </c>
      <c r="H3391" s="1" t="n">
        <v>2110101</v>
      </c>
      <c r="I3391" s="1" t="s">
        <v>58</v>
      </c>
      <c r="J3391" s="1" t="n">
        <v>1635326</v>
      </c>
      <c r="L3391" s="1" t="n">
        <v>5605</v>
      </c>
      <c r="M3391" s="1" t="s">
        <v>36</v>
      </c>
      <c r="N3391" s="1" t="s">
        <v>60</v>
      </c>
      <c r="P3391" s="1" t="n">
        <v>104</v>
      </c>
      <c r="Q3391" s="1" t="s">
        <v>38</v>
      </c>
      <c r="R3391" s="1" t="s">
        <v>62</v>
      </c>
      <c r="S3391" s="1" t="n">
        <v>1130101</v>
      </c>
      <c r="T3391" s="1" t="s">
        <v>63</v>
      </c>
      <c r="U3391" s="1" t="n">
        <v>945</v>
      </c>
      <c r="W3391" s="1" t="n">
        <v>945</v>
      </c>
      <c r="X3391" s="1" t="s">
        <v>2766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1</v>
      </c>
      <c r="B3392" s="17" t="n">
        <v>46266</v>
      </c>
      <c r="C3392" s="17" t="n">
        <v>46266</v>
      </c>
      <c r="D3392" s="1" t="n">
        <v>1936</v>
      </c>
      <c r="E3392" s="1" t="s">
        <v>1217</v>
      </c>
      <c r="F3392" s="1" t="n">
        <v>34</v>
      </c>
      <c r="G3392" s="1" t="s">
        <v>94</v>
      </c>
      <c r="H3392" s="1" t="n">
        <v>2110405</v>
      </c>
      <c r="I3392" s="1" t="s">
        <v>106</v>
      </c>
      <c r="J3392" s="1" t="n">
        <v>1652329</v>
      </c>
      <c r="L3392" s="1" t="n">
        <v>672090</v>
      </c>
      <c r="M3392" s="1" t="s">
        <v>36</v>
      </c>
      <c r="N3392" s="1" t="s">
        <v>66</v>
      </c>
      <c r="P3392" s="1" t="n">
        <v>102</v>
      </c>
      <c r="Q3392" s="1" t="s">
        <v>125</v>
      </c>
      <c r="R3392" s="1" t="s">
        <v>62</v>
      </c>
      <c r="S3392" s="1" t="n">
        <v>1130101</v>
      </c>
      <c r="T3392" s="1" t="s">
        <v>63</v>
      </c>
      <c r="U3392" s="1" t="n">
        <v>477.64</v>
      </c>
      <c r="W3392" s="1" t="n">
        <v>477.64</v>
      </c>
      <c r="X3392" s="1" t="s">
        <v>2116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" t="n">
        <v>1</v>
      </c>
      <c r="B3393" s="17" t="n">
        <v>46266</v>
      </c>
      <c r="C3393" s="17" t="n">
        <v>46266</v>
      </c>
      <c r="D3393" s="1" t="n">
        <v>105</v>
      </c>
      <c r="E3393" s="1" t="s">
        <v>499</v>
      </c>
      <c r="F3393" s="1" t="n">
        <v>34</v>
      </c>
      <c r="G3393" s="1" t="s">
        <v>94</v>
      </c>
      <c r="H3393" s="1" t="n">
        <v>2110405</v>
      </c>
      <c r="I3393" s="1" t="s">
        <v>106</v>
      </c>
      <c r="J3393" s="1" t="n">
        <v>1652337</v>
      </c>
      <c r="L3393" s="1" t="n">
        <v>672095</v>
      </c>
      <c r="M3393" s="1" t="s">
        <v>36</v>
      </c>
      <c r="N3393" s="1" t="s">
        <v>66</v>
      </c>
      <c r="P3393" s="1" t="n">
        <v>102</v>
      </c>
      <c r="Q3393" s="1" t="s">
        <v>125</v>
      </c>
      <c r="R3393" s="1" t="s">
        <v>43</v>
      </c>
      <c r="S3393" s="1" t="n">
        <v>4210309</v>
      </c>
      <c r="T3393" s="1" t="s">
        <v>49</v>
      </c>
      <c r="U3393" s="1" t="n">
        <v>260</v>
      </c>
      <c r="W3393" s="1" t="n">
        <v>260</v>
      </c>
      <c r="X3393" s="1" t="s">
        <v>3038</v>
      </c>
      <c r="Z3393" s="1" t="str">
        <f aca="false">IF($T3393="","",IFERROR(INDEX('Resumo Grupos'!$AC$3:$AC$200,MATCH($T3393,'Resumo Grupos'!$AB$3:$AB$200,0)),"n/d"))</f>
        <v>Salários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" t="n">
        <v>1</v>
      </c>
      <c r="B3394" s="17" t="n">
        <v>46267</v>
      </c>
      <c r="C3394" s="17" t="n">
        <v>46267</v>
      </c>
      <c r="D3394" s="1" t="n">
        <v>0</v>
      </c>
      <c r="E3394" s="1" t="s">
        <v>33</v>
      </c>
      <c r="F3394" s="1" t="n">
        <v>17</v>
      </c>
      <c r="G3394" s="1" t="s">
        <v>34</v>
      </c>
      <c r="H3394" s="1" t="n">
        <v>1110101</v>
      </c>
      <c r="I3394" s="1" t="s">
        <v>35</v>
      </c>
      <c r="J3394" s="1" t="n">
        <v>1646710</v>
      </c>
      <c r="L3394" s="1" t="n">
        <v>1646710</v>
      </c>
      <c r="M3394" s="1" t="s">
        <v>36</v>
      </c>
      <c r="N3394" s="1" t="s">
        <v>37</v>
      </c>
      <c r="P3394" s="1" t="n">
        <v>104</v>
      </c>
      <c r="Q3394" s="1" t="s">
        <v>38</v>
      </c>
      <c r="R3394" s="1" t="s">
        <v>149</v>
      </c>
      <c r="S3394" s="1" t="n">
        <v>1120601</v>
      </c>
      <c r="T3394" s="1" t="s">
        <v>150</v>
      </c>
      <c r="U3394" s="1" t="n">
        <v>450</v>
      </c>
      <c r="W3394" s="1" t="n">
        <v>450</v>
      </c>
      <c r="X3394" s="1" t="s">
        <v>3039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ACAI DE ANORI</v>
      </c>
      <c r="AC3394" s="1" t="n">
        <v>5612</v>
      </c>
    </row>
    <row r="3395" customFormat="false" ht="12.75" hidden="false" customHeight="true" outlineLevel="0" collapsed="false">
      <c r="A3395" s="1" t="n">
        <v>1</v>
      </c>
      <c r="B3395" s="17" t="n">
        <v>46248</v>
      </c>
      <c r="C3395" s="17" t="n">
        <v>46267</v>
      </c>
      <c r="D3395" s="1" t="n">
        <v>1678</v>
      </c>
      <c r="E3395" s="1" t="s">
        <v>1067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1545384</v>
      </c>
      <c r="L3395" s="1" t="n">
        <v>163847</v>
      </c>
      <c r="M3395" s="1" t="s">
        <v>36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854.25</v>
      </c>
      <c r="W3395" s="1" t="n">
        <v>854.25</v>
      </c>
      <c r="X3395" s="1" t="s">
        <v>3040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DESENT DIABO VER300G</v>
      </c>
      <c r="AC3395" s="1" t="n">
        <v>163847</v>
      </c>
    </row>
    <row r="3396" customFormat="false" ht="12.75" hidden="false" customHeight="true" outlineLevel="0" collapsed="false">
      <c r="A3396" s="1" t="n">
        <v>1</v>
      </c>
      <c r="B3396" s="17" t="n">
        <v>46241</v>
      </c>
      <c r="C3396" s="17" t="n">
        <v>46267</v>
      </c>
      <c r="D3396" s="1" t="n">
        <v>1624</v>
      </c>
      <c r="E3396" s="1" t="s">
        <v>282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1513655</v>
      </c>
      <c r="L3396" s="1" t="n">
        <v>667391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939.06</v>
      </c>
      <c r="W3396" s="1" t="n">
        <v>939.06</v>
      </c>
      <c r="X3396" s="1" t="s">
        <v>3041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BARRAGE CARRAPATICID</v>
      </c>
      <c r="AC3396" s="1" t="n">
        <v>667391</v>
      </c>
    </row>
    <row r="3397" customFormat="false" ht="12.75" hidden="false" customHeight="true" outlineLevel="0" collapsed="false">
      <c r="A3397" s="1" t="n">
        <v>1</v>
      </c>
      <c r="B3397" s="17" t="n">
        <v>46242</v>
      </c>
      <c r="C3397" s="17" t="n">
        <v>46267</v>
      </c>
      <c r="D3397" s="1" t="n">
        <v>1637</v>
      </c>
      <c r="E3397" s="1" t="s">
        <v>68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1517325</v>
      </c>
      <c r="L3397" s="1" t="n">
        <v>1916563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2127.21</v>
      </c>
      <c r="W3397" s="1" t="n">
        <v>2127.21</v>
      </c>
      <c r="X3397" s="1" t="s">
        <v>3042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AGUA SANI BRINORT 1L</v>
      </c>
      <c r="AC3397" s="1" t="n">
        <v>1916563</v>
      </c>
    </row>
    <row r="3398" customFormat="false" ht="12.75" hidden="false" customHeight="true" outlineLevel="0" collapsed="false">
      <c r="A3398" s="1" t="n">
        <v>1</v>
      </c>
      <c r="B3398" s="17" t="n">
        <v>46242</v>
      </c>
      <c r="C3398" s="17" t="n">
        <v>46267</v>
      </c>
      <c r="D3398" s="1" t="n">
        <v>1667</v>
      </c>
      <c r="E3398" s="1" t="s">
        <v>65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1517980</v>
      </c>
      <c r="L3398" s="1" t="n">
        <v>397841</v>
      </c>
      <c r="M3398" s="1" t="s">
        <v>59</v>
      </c>
      <c r="N3398" s="1" t="s">
        <v>66</v>
      </c>
      <c r="P3398" s="1" t="n">
        <v>103</v>
      </c>
      <c r="Q3398" s="1" t="s">
        <v>61</v>
      </c>
      <c r="R3398" s="1" t="s">
        <v>62</v>
      </c>
      <c r="S3398" s="1" t="n">
        <v>1130101</v>
      </c>
      <c r="T3398" s="1" t="s">
        <v>63</v>
      </c>
      <c r="U3398" s="1" t="n">
        <v>611.73</v>
      </c>
      <c r="W3398" s="1" t="n">
        <v>611.73</v>
      </c>
      <c r="X3398" s="1" t="s">
        <v>3043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MINGUAL D AVEIA ALL</v>
      </c>
      <c r="AC3398" s="1" t="n">
        <v>397841</v>
      </c>
    </row>
    <row r="3399" customFormat="false" ht="12.75" hidden="false" customHeight="true" outlineLevel="0" collapsed="false">
      <c r="A3399" s="1" t="n">
        <v>1</v>
      </c>
      <c r="B3399" s="17" t="n">
        <v>46242</v>
      </c>
      <c r="C3399" s="17" t="n">
        <v>46267</v>
      </c>
      <c r="D3399" s="1" t="n">
        <v>967</v>
      </c>
      <c r="E3399" s="1" t="s">
        <v>1167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1518232</v>
      </c>
      <c r="L3399" s="1" t="n">
        <v>36539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2402.15</v>
      </c>
      <c r="W3399" s="1" t="n">
        <v>2402.15</v>
      </c>
      <c r="X3399" s="1" t="s">
        <v>3044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" t="n">
        <v>1</v>
      </c>
      <c r="B3400" s="17" t="n">
        <v>46246</v>
      </c>
      <c r="C3400" s="17" t="n">
        <v>46267</v>
      </c>
      <c r="D3400" s="1" t="n">
        <v>1601</v>
      </c>
      <c r="E3400" s="1" t="s">
        <v>227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1537246</v>
      </c>
      <c r="L3400" s="1" t="n">
        <v>862283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947.55</v>
      </c>
      <c r="W3400" s="1" t="n">
        <v>947.55</v>
      </c>
      <c r="X3400" s="1" t="s">
        <v>3045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" t="n">
        <v>1</v>
      </c>
      <c r="B3401" s="17" t="n">
        <v>46246</v>
      </c>
      <c r="C3401" s="17" t="n">
        <v>46267</v>
      </c>
      <c r="D3401" s="1" t="n">
        <v>1227</v>
      </c>
      <c r="E3401" s="1" t="s">
        <v>3046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1537260</v>
      </c>
      <c r="L3401" s="1" t="n">
        <v>18687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993</v>
      </c>
      <c r="W3401" s="1" t="n">
        <v>993</v>
      </c>
      <c r="X3401" s="1" t="s">
        <v>3047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BILLY DOG OSSINHO CARNE ADU KG</v>
      </c>
      <c r="AC3401" s="1" t="n">
        <v>18687</v>
      </c>
    </row>
    <row r="3402" customFormat="false" ht="12.75" hidden="false" customHeight="true" outlineLevel="0" collapsed="false">
      <c r="A3402" s="1" t="n">
        <v>1</v>
      </c>
      <c r="B3402" s="17" t="n">
        <v>46246</v>
      </c>
      <c r="C3402" s="17" t="n">
        <v>46267</v>
      </c>
      <c r="D3402" s="1" t="n">
        <v>1402</v>
      </c>
      <c r="E3402" s="1" t="s">
        <v>716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1537790</v>
      </c>
      <c r="L3402" s="1" t="n">
        <v>4310</v>
      </c>
      <c r="M3402" s="1" t="s">
        <v>36</v>
      </c>
      <c r="N3402" s="1" t="s">
        <v>66</v>
      </c>
      <c r="P3402" s="1" t="n">
        <v>103</v>
      </c>
      <c r="Q3402" s="1" t="s">
        <v>61</v>
      </c>
      <c r="R3402" s="1" t="s">
        <v>39</v>
      </c>
      <c r="S3402" s="1" t="n">
        <v>4210299</v>
      </c>
      <c r="T3402" s="1" t="s">
        <v>2236</v>
      </c>
      <c r="U3402" s="1" t="n">
        <v>1722.3</v>
      </c>
      <c r="W3402" s="1" t="n">
        <v>1722.3</v>
      </c>
      <c r="X3402" s="1" t="s">
        <v>3048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SACOLA REC.LEITOSA 5</v>
      </c>
      <c r="AC3402" s="1" t="n">
        <v>4310</v>
      </c>
    </row>
    <row r="3403" customFormat="false" ht="12.75" hidden="false" customHeight="true" outlineLevel="0" collapsed="false">
      <c r="A3403" s="1" t="n">
        <v>1</v>
      </c>
      <c r="B3403" s="17" t="n">
        <v>46247</v>
      </c>
      <c r="C3403" s="17" t="n">
        <v>46267</v>
      </c>
      <c r="D3403" s="1" t="n">
        <v>1608</v>
      </c>
      <c r="E3403" s="1" t="s">
        <v>75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1540511</v>
      </c>
      <c r="L3403" s="1" t="n">
        <v>1709723</v>
      </c>
      <c r="M3403" s="1" t="s">
        <v>59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684.25</v>
      </c>
      <c r="W3403" s="1" t="n">
        <v>684.25</v>
      </c>
      <c r="X3403" s="1" t="s">
        <v>3049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DANONE GREGO UNID FR</v>
      </c>
      <c r="AC3403" s="1" t="n">
        <v>1709723</v>
      </c>
    </row>
    <row r="3404" customFormat="false" ht="12.75" hidden="false" customHeight="true" outlineLevel="0" collapsed="false">
      <c r="A3404" s="1" t="n">
        <v>1</v>
      </c>
      <c r="B3404" s="17" t="n">
        <v>46247</v>
      </c>
      <c r="C3404" s="17" t="n">
        <v>46267</v>
      </c>
      <c r="D3404" s="1" t="n">
        <v>1636</v>
      </c>
      <c r="E3404" s="1" t="s">
        <v>91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1541185</v>
      </c>
      <c r="L3404" s="1" t="n">
        <v>3235765</v>
      </c>
      <c r="M3404" s="1" t="s">
        <v>59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1264.6</v>
      </c>
      <c r="W3404" s="1" t="n">
        <v>1264.6</v>
      </c>
      <c r="X3404" s="1" t="s">
        <v>3050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PROBAK II</v>
      </c>
      <c r="AC3404" s="1" t="n">
        <v>3235765</v>
      </c>
    </row>
    <row r="3405" customFormat="false" ht="12.75" hidden="false" customHeight="true" outlineLevel="0" collapsed="false">
      <c r="A3405" s="1" t="n">
        <v>1</v>
      </c>
      <c r="B3405" s="17" t="n">
        <v>46247</v>
      </c>
      <c r="C3405" s="17" t="n">
        <v>46267</v>
      </c>
      <c r="D3405" s="1" t="n">
        <v>1107</v>
      </c>
      <c r="E3405" s="1" t="s">
        <v>155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1542142</v>
      </c>
      <c r="L3405" s="1" t="n">
        <v>441856</v>
      </c>
      <c r="M3405" s="1" t="s">
        <v>36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836.55</v>
      </c>
      <c r="W3405" s="1" t="n">
        <v>836.55</v>
      </c>
      <c r="X3405" s="1" t="s">
        <v>3051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MENTOS FRUIT 26,8G</v>
      </c>
      <c r="AC3405" s="1" t="n">
        <v>441856</v>
      </c>
    </row>
    <row r="3406" customFormat="false" ht="12.75" hidden="false" customHeight="true" outlineLevel="0" collapsed="false">
      <c r="A3406" s="1" t="n">
        <v>1</v>
      </c>
      <c r="B3406" s="17" t="n">
        <v>46247</v>
      </c>
      <c r="C3406" s="17" t="n">
        <v>46267</v>
      </c>
      <c r="D3406" s="1" t="n">
        <v>1749</v>
      </c>
      <c r="E3406" s="1" t="s">
        <v>800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1542706</v>
      </c>
      <c r="L3406" s="1" t="n">
        <v>3389</v>
      </c>
      <c r="M3406" s="1" t="s">
        <v>59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815.45</v>
      </c>
      <c r="W3406" s="1" t="n">
        <v>815.45</v>
      </c>
      <c r="X3406" s="1" t="s">
        <v>3052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1</v>
      </c>
      <c r="B3407" s="17" t="n">
        <v>46247</v>
      </c>
      <c r="C3407" s="17" t="n">
        <v>46267</v>
      </c>
      <c r="D3407" s="1" t="n">
        <v>1136</v>
      </c>
      <c r="E3407" s="1" t="s">
        <v>1398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1543942</v>
      </c>
      <c r="L3407" s="1" t="n">
        <v>53783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591.94</v>
      </c>
      <c r="W3407" s="1" t="n">
        <v>591.94</v>
      </c>
      <c r="X3407" s="1" t="s">
        <v>3053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KRO QUEIJO 100G</v>
      </c>
      <c r="AC3407" s="1" t="n">
        <v>53783</v>
      </c>
    </row>
    <row r="3408" customFormat="false" ht="12.75" hidden="false" customHeight="true" outlineLevel="0" collapsed="false">
      <c r="A3408" s="1" t="n">
        <v>1</v>
      </c>
      <c r="B3408" s="17" t="n">
        <v>46248</v>
      </c>
      <c r="C3408" s="17" t="n">
        <v>46267</v>
      </c>
      <c r="D3408" s="1" t="n">
        <v>1612</v>
      </c>
      <c r="E3408" s="1" t="s">
        <v>225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1546677</v>
      </c>
      <c r="L3408" s="1" t="n">
        <v>2309729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1200.77</v>
      </c>
      <c r="W3408" s="1" t="n">
        <v>1200.77</v>
      </c>
      <c r="X3408" s="1" t="s">
        <v>3054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AGUA SANI BRILUX1L</v>
      </c>
      <c r="AC3408" s="1" t="n">
        <v>2309729</v>
      </c>
    </row>
    <row r="3409" customFormat="false" ht="12.75" hidden="false" customHeight="true" outlineLevel="0" collapsed="false">
      <c r="A3409" s="1" t="n">
        <v>1</v>
      </c>
      <c r="B3409" s="17" t="n">
        <v>46249</v>
      </c>
      <c r="C3409" s="17" t="n">
        <v>46267</v>
      </c>
      <c r="D3409" s="1" t="n">
        <v>1613</v>
      </c>
      <c r="E3409" s="1" t="s">
        <v>240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1551828</v>
      </c>
      <c r="L3409" s="1" t="n">
        <v>1619134</v>
      </c>
      <c r="M3409" s="1" t="s">
        <v>59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3149.22</v>
      </c>
      <c r="W3409" s="1" t="n">
        <v>3149.22</v>
      </c>
      <c r="X3409" s="1" t="s">
        <v>3055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FILE PEITOA GRANEL</v>
      </c>
      <c r="AC3409" s="1" t="n">
        <v>1619134</v>
      </c>
    </row>
    <row r="3410" customFormat="false" ht="12.75" hidden="false" customHeight="true" outlineLevel="0" collapsed="false">
      <c r="A3410" s="1" t="n">
        <v>1</v>
      </c>
      <c r="B3410" s="17" t="n">
        <v>46253</v>
      </c>
      <c r="C3410" s="17" t="n">
        <v>46267</v>
      </c>
      <c r="D3410" s="1" t="n">
        <v>1608</v>
      </c>
      <c r="E3410" s="1" t="s">
        <v>75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1572200</v>
      </c>
      <c r="L3410" s="1" t="n">
        <v>1713960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932.54</v>
      </c>
      <c r="W3410" s="1" t="n">
        <v>932.54</v>
      </c>
      <c r="X3410" s="1" t="s">
        <v>3056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COQUEIRO SARDINHA EM</v>
      </c>
      <c r="AC3410" s="1" t="n">
        <v>1713960</v>
      </c>
    </row>
    <row r="3411" customFormat="false" ht="12.75" hidden="false" customHeight="true" outlineLevel="0" collapsed="false">
      <c r="A3411" s="1" t="n">
        <v>1</v>
      </c>
      <c r="B3411" s="17" t="n">
        <v>46254</v>
      </c>
      <c r="C3411" s="17" t="n">
        <v>46267</v>
      </c>
      <c r="D3411" s="1" t="n">
        <v>1608</v>
      </c>
      <c r="E3411" s="1" t="s">
        <v>75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1576059</v>
      </c>
      <c r="L3411" s="1" t="n">
        <v>1713862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952.02</v>
      </c>
      <c r="W3411" s="1" t="n">
        <v>952.02</v>
      </c>
      <c r="X3411" s="1" t="s">
        <v>3057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DANONE GREGO UNID FR</v>
      </c>
      <c r="AC3411" s="1" t="n">
        <v>1713862</v>
      </c>
    </row>
    <row r="3412" customFormat="false" ht="12.75" hidden="false" customHeight="true" outlineLevel="0" collapsed="false">
      <c r="A3412" s="1" t="n">
        <v>1</v>
      </c>
      <c r="B3412" s="17" t="n">
        <v>46255</v>
      </c>
      <c r="C3412" s="17" t="n">
        <v>46267</v>
      </c>
      <c r="D3412" s="1" t="n">
        <v>967</v>
      </c>
      <c r="E3412" s="1" t="s">
        <v>1167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1582001</v>
      </c>
      <c r="L3412" s="1" t="n">
        <v>37328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1334.15</v>
      </c>
      <c r="W3412" s="1" t="n">
        <v>1334.15</v>
      </c>
      <c r="X3412" s="1" t="s">
        <v>3058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nao encontrado</v>
      </c>
      <c r="AC3412" s="1" t="n">
        <v>49329</v>
      </c>
    </row>
    <row r="3413" customFormat="false" ht="12.75" hidden="false" customHeight="true" outlineLevel="0" collapsed="false">
      <c r="A3413" s="1" t="n">
        <v>1</v>
      </c>
      <c r="B3413" s="17" t="n">
        <v>46256</v>
      </c>
      <c r="C3413" s="17" t="n">
        <v>46267</v>
      </c>
      <c r="D3413" s="1" t="n">
        <v>10009</v>
      </c>
      <c r="E3413" s="1" t="s">
        <v>233</v>
      </c>
      <c r="F3413" s="1" t="n">
        <v>24</v>
      </c>
      <c r="G3413" s="1" t="s">
        <v>57</v>
      </c>
      <c r="H3413" s="1" t="n">
        <v>2110405</v>
      </c>
      <c r="I3413" s="1" t="s">
        <v>106</v>
      </c>
      <c r="J3413" s="1" t="n">
        <v>1585417</v>
      </c>
      <c r="L3413" s="1" t="n">
        <v>1441106</v>
      </c>
      <c r="M3413" s="1" t="s">
        <v>36</v>
      </c>
      <c r="N3413" s="1" t="s">
        <v>66</v>
      </c>
      <c r="P3413" s="1" t="n">
        <v>103</v>
      </c>
      <c r="Q3413" s="1" t="s">
        <v>61</v>
      </c>
      <c r="R3413" s="1" t="s">
        <v>62</v>
      </c>
      <c r="S3413" s="1" t="n">
        <v>1130101</v>
      </c>
      <c r="T3413" s="1" t="s">
        <v>63</v>
      </c>
      <c r="U3413" s="1" t="n">
        <v>5430.04</v>
      </c>
      <c r="W3413" s="1" t="n">
        <v>5430.04</v>
      </c>
      <c r="X3413" s="1" t="s">
        <v>3059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TALENTO CSTN 85G</v>
      </c>
      <c r="AC3413" s="1" t="n">
        <v>1441106</v>
      </c>
    </row>
    <row r="3414" customFormat="false" ht="12.75" hidden="false" customHeight="true" outlineLevel="0" collapsed="false">
      <c r="A3414" s="1" t="n">
        <v>1</v>
      </c>
      <c r="B3414" s="17" t="n">
        <v>46253</v>
      </c>
      <c r="C3414" s="17" t="n">
        <v>46267</v>
      </c>
      <c r="D3414" s="1" t="n">
        <v>1740</v>
      </c>
      <c r="E3414" s="1" t="s">
        <v>296</v>
      </c>
      <c r="F3414" s="1" t="n">
        <v>24</v>
      </c>
      <c r="G3414" s="1" t="s">
        <v>57</v>
      </c>
      <c r="H3414" s="1" t="n">
        <v>2110405</v>
      </c>
      <c r="I3414" s="1" t="s">
        <v>106</v>
      </c>
      <c r="J3414" s="1" t="n">
        <v>1593929</v>
      </c>
      <c r="L3414" s="1" t="n">
        <v>1260689</v>
      </c>
      <c r="M3414" s="1" t="s">
        <v>36</v>
      </c>
      <c r="N3414" s="1" t="s">
        <v>66</v>
      </c>
      <c r="P3414" s="1" t="n">
        <v>103</v>
      </c>
      <c r="Q3414" s="1" t="s">
        <v>61</v>
      </c>
      <c r="R3414" s="1" t="s">
        <v>62</v>
      </c>
      <c r="S3414" s="1" t="n">
        <v>1130101</v>
      </c>
      <c r="T3414" s="1" t="s">
        <v>63</v>
      </c>
      <c r="U3414" s="1" t="n">
        <v>1779.78</v>
      </c>
      <c r="W3414" s="1" t="n">
        <v>1779.78</v>
      </c>
      <c r="X3414" s="1" t="s">
        <v>3060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LINGUI DE FRANGO KG</v>
      </c>
      <c r="AC3414" s="1" t="n">
        <v>1260689</v>
      </c>
    </row>
    <row r="3415" customFormat="false" ht="12.75" hidden="false" customHeight="true" outlineLevel="0" collapsed="false">
      <c r="A3415" s="1" t="n">
        <v>1</v>
      </c>
      <c r="B3415" s="17" t="n">
        <v>46253</v>
      </c>
      <c r="C3415" s="17" t="n">
        <v>46267</v>
      </c>
      <c r="D3415" s="1" t="n">
        <v>1637</v>
      </c>
      <c r="E3415" s="1" t="s">
        <v>68</v>
      </c>
      <c r="F3415" s="1" t="n">
        <v>24</v>
      </c>
      <c r="G3415" s="1" t="s">
        <v>57</v>
      </c>
      <c r="H3415" s="1" t="n">
        <v>2110405</v>
      </c>
      <c r="I3415" s="1" t="s">
        <v>106</v>
      </c>
      <c r="J3415" s="1" t="n">
        <v>1594528</v>
      </c>
      <c r="L3415" s="1" t="n">
        <v>1923086</v>
      </c>
      <c r="M3415" s="1" t="s">
        <v>36</v>
      </c>
      <c r="N3415" s="1" t="s">
        <v>66</v>
      </c>
      <c r="P3415" s="1" t="n">
        <v>103</v>
      </c>
      <c r="Q3415" s="1" t="s">
        <v>61</v>
      </c>
      <c r="R3415" s="1" t="s">
        <v>62</v>
      </c>
      <c r="S3415" s="1" t="n">
        <v>1130101</v>
      </c>
      <c r="T3415" s="1" t="s">
        <v>63</v>
      </c>
      <c r="U3415" s="1" t="n">
        <v>742.96</v>
      </c>
      <c r="W3415" s="1" t="n">
        <v>742.96</v>
      </c>
      <c r="X3415" s="1" t="s">
        <v>3061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MILHO PIPOCA DONA CLARA 400G</v>
      </c>
      <c r="AC3415" s="1" t="n">
        <v>1923086</v>
      </c>
    </row>
    <row r="3416" customFormat="false" ht="12.75" hidden="false" customHeight="true" outlineLevel="0" collapsed="false">
      <c r="A3416" s="1" t="n">
        <v>1</v>
      </c>
      <c r="B3416" s="17" t="n">
        <v>46260</v>
      </c>
      <c r="C3416" s="17" t="n">
        <v>46267</v>
      </c>
      <c r="D3416" s="1" t="n">
        <v>1625</v>
      </c>
      <c r="E3416" s="1" t="s">
        <v>243</v>
      </c>
      <c r="F3416" s="1" t="n">
        <v>24</v>
      </c>
      <c r="G3416" s="1" t="s">
        <v>57</v>
      </c>
      <c r="H3416" s="1" t="n">
        <v>2110405</v>
      </c>
      <c r="I3416" s="1" t="s">
        <v>106</v>
      </c>
      <c r="J3416" s="1" t="n">
        <v>1610054</v>
      </c>
      <c r="L3416" s="1" t="n">
        <v>15164</v>
      </c>
      <c r="M3416" s="1" t="s">
        <v>36</v>
      </c>
      <c r="N3416" s="1" t="s">
        <v>66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1430</v>
      </c>
      <c r="W3416" s="1" t="n">
        <v>1430</v>
      </c>
      <c r="X3416" s="1" t="s">
        <v>3062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" t="n">
        <v>1</v>
      </c>
      <c r="B3417" s="17" t="n">
        <v>46266</v>
      </c>
      <c r="C3417" s="17" t="n">
        <v>46267</v>
      </c>
      <c r="D3417" s="1" t="n">
        <v>33</v>
      </c>
      <c r="E3417" s="1" t="s">
        <v>93</v>
      </c>
      <c r="F3417" s="1" t="n">
        <v>34</v>
      </c>
      <c r="G3417" s="1" t="s">
        <v>94</v>
      </c>
      <c r="H3417" s="1" t="n">
        <v>2110101</v>
      </c>
      <c r="I3417" s="1" t="s">
        <v>58</v>
      </c>
      <c r="J3417" s="1" t="n">
        <v>1635512</v>
      </c>
      <c r="L3417" s="1" t="n">
        <v>5606</v>
      </c>
      <c r="M3417" s="1" t="s">
        <v>36</v>
      </c>
      <c r="N3417" s="1" t="s">
        <v>60</v>
      </c>
      <c r="P3417" s="1" t="n">
        <v>104</v>
      </c>
      <c r="Q3417" s="1" t="s">
        <v>38</v>
      </c>
      <c r="R3417" s="1" t="s">
        <v>62</v>
      </c>
      <c r="S3417" s="1" t="n">
        <v>1130101</v>
      </c>
      <c r="T3417" s="1" t="s">
        <v>63</v>
      </c>
      <c r="U3417" s="1" t="n">
        <v>1084</v>
      </c>
      <c r="W3417" s="1" t="n">
        <v>1084</v>
      </c>
      <c r="X3417" s="1" t="s">
        <v>252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" t="n">
        <v>1</v>
      </c>
      <c r="B3418" s="17" t="n">
        <v>46266</v>
      </c>
      <c r="C3418" s="17" t="n">
        <v>46267</v>
      </c>
      <c r="D3418" s="1" t="n">
        <v>1615</v>
      </c>
      <c r="E3418" s="1" t="s">
        <v>253</v>
      </c>
      <c r="F3418" s="1" t="n">
        <v>34</v>
      </c>
      <c r="G3418" s="1" t="s">
        <v>94</v>
      </c>
      <c r="H3418" s="1" t="n">
        <v>2110101</v>
      </c>
      <c r="I3418" s="1" t="s">
        <v>58</v>
      </c>
      <c r="J3418" s="1" t="n">
        <v>1635559</v>
      </c>
      <c r="L3418" s="1" t="n">
        <v>15224</v>
      </c>
      <c r="M3418" s="1" t="s">
        <v>36</v>
      </c>
      <c r="N3418" s="1" t="s">
        <v>60</v>
      </c>
      <c r="P3418" s="1" t="n">
        <v>104</v>
      </c>
      <c r="Q3418" s="1" t="s">
        <v>38</v>
      </c>
      <c r="R3418" s="1" t="s">
        <v>62</v>
      </c>
      <c r="S3418" s="1" t="n">
        <v>1130101</v>
      </c>
      <c r="T3418" s="1" t="s">
        <v>63</v>
      </c>
      <c r="U3418" s="1" t="n">
        <v>590</v>
      </c>
      <c r="W3418" s="1" t="n">
        <v>590</v>
      </c>
      <c r="X3418" s="1" t="s">
        <v>3063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MACA FUJI KG</v>
      </c>
      <c r="AC3418" s="1" t="n">
        <v>15224</v>
      </c>
    </row>
    <row r="3419" customFormat="false" ht="12.75" hidden="false" customHeight="true" outlineLevel="0" collapsed="false">
      <c r="A3419" s="1" t="n">
        <v>1</v>
      </c>
      <c r="B3419" s="17" t="n">
        <v>46267</v>
      </c>
      <c r="C3419" s="17" t="n">
        <v>46267</v>
      </c>
      <c r="D3419" s="1" t="n">
        <v>862</v>
      </c>
      <c r="E3419" s="1" t="s">
        <v>502</v>
      </c>
      <c r="F3419" s="1" t="n">
        <v>34</v>
      </c>
      <c r="G3419" s="1" t="s">
        <v>94</v>
      </c>
      <c r="H3419" s="1" t="n">
        <v>2110405</v>
      </c>
      <c r="I3419" s="1" t="s">
        <v>106</v>
      </c>
      <c r="J3419" s="1" t="n">
        <v>1640412</v>
      </c>
      <c r="L3419" s="1" t="n">
        <v>668493</v>
      </c>
      <c r="M3419" s="1" t="s">
        <v>36</v>
      </c>
      <c r="N3419" s="1" t="s">
        <v>66</v>
      </c>
      <c r="P3419" s="1" t="n">
        <v>101</v>
      </c>
      <c r="Q3419" s="1" t="s">
        <v>107</v>
      </c>
      <c r="R3419" s="1" t="s">
        <v>39</v>
      </c>
      <c r="S3419" s="1" t="n">
        <v>4210232</v>
      </c>
      <c r="T3419" s="1" t="s">
        <v>503</v>
      </c>
      <c r="U3419" s="1" t="n">
        <v>380</v>
      </c>
      <c r="W3419" s="1" t="n">
        <v>380</v>
      </c>
      <c r="X3419" s="1" t="s">
        <v>3064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" t="n">
        <v>1</v>
      </c>
      <c r="B3420" s="17" t="n">
        <v>46267</v>
      </c>
      <c r="C3420" s="17" t="n">
        <v>46267</v>
      </c>
      <c r="D3420" s="1" t="n">
        <v>515</v>
      </c>
      <c r="E3420" s="1" t="s">
        <v>124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1653522</v>
      </c>
      <c r="L3420" s="1" t="n">
        <v>672388</v>
      </c>
      <c r="M3420" s="1" t="s">
        <v>36</v>
      </c>
      <c r="N3420" s="1" t="s">
        <v>66</v>
      </c>
      <c r="P3420" s="1" t="n">
        <v>102</v>
      </c>
      <c r="Q3420" s="1" t="s">
        <v>125</v>
      </c>
      <c r="R3420" s="1" t="s">
        <v>126</v>
      </c>
      <c r="S3420" s="1" t="n">
        <v>4210504</v>
      </c>
      <c r="T3420" s="1" t="s">
        <v>199</v>
      </c>
      <c r="U3420" s="1" t="n">
        <v>6.97</v>
      </c>
      <c r="W3420" s="1" t="n">
        <v>6.97</v>
      </c>
      <c r="X3420" s="1" t="s">
        <v>3065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1</v>
      </c>
      <c r="B3421" s="17" t="n">
        <v>46267</v>
      </c>
      <c r="C3421" s="17" t="n">
        <v>46267</v>
      </c>
      <c r="D3421" s="1" t="n">
        <v>515</v>
      </c>
      <c r="E3421" s="1" t="s">
        <v>124</v>
      </c>
      <c r="F3421" s="1" t="n">
        <v>34</v>
      </c>
      <c r="G3421" s="1" t="s">
        <v>94</v>
      </c>
      <c r="H3421" s="1" t="n">
        <v>2110405</v>
      </c>
      <c r="I3421" s="1" t="s">
        <v>106</v>
      </c>
      <c r="J3421" s="1" t="n">
        <v>1653531</v>
      </c>
      <c r="L3421" s="1" t="n">
        <v>672391</v>
      </c>
      <c r="M3421" s="1" t="s">
        <v>36</v>
      </c>
      <c r="N3421" s="1" t="s">
        <v>66</v>
      </c>
      <c r="P3421" s="1" t="n">
        <v>102</v>
      </c>
      <c r="Q3421" s="1" t="s">
        <v>125</v>
      </c>
      <c r="R3421" s="1" t="s">
        <v>126</v>
      </c>
      <c r="S3421" s="1" t="n">
        <v>4210505</v>
      </c>
      <c r="T3421" s="1" t="s">
        <v>201</v>
      </c>
      <c r="U3421" s="1" t="n">
        <v>584.66</v>
      </c>
      <c r="W3421" s="1" t="n">
        <v>584.66</v>
      </c>
      <c r="X3421" s="1" t="s">
        <v>3066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1</v>
      </c>
      <c r="B3422" s="17" t="n">
        <v>46267</v>
      </c>
      <c r="C3422" s="17" t="n">
        <v>46267</v>
      </c>
      <c r="D3422" s="1" t="n">
        <v>515</v>
      </c>
      <c r="E3422" s="1" t="s">
        <v>124</v>
      </c>
      <c r="F3422" s="1" t="n">
        <v>34</v>
      </c>
      <c r="G3422" s="1" t="s">
        <v>94</v>
      </c>
      <c r="H3422" s="1" t="n">
        <v>2110405</v>
      </c>
      <c r="I3422" s="1" t="s">
        <v>106</v>
      </c>
      <c r="J3422" s="1" t="n">
        <v>1653535</v>
      </c>
      <c r="L3422" s="1" t="n">
        <v>672393</v>
      </c>
      <c r="M3422" s="1" t="s">
        <v>36</v>
      </c>
      <c r="N3422" s="1" t="s">
        <v>66</v>
      </c>
      <c r="P3422" s="1" t="n">
        <v>102</v>
      </c>
      <c r="Q3422" s="1" t="s">
        <v>125</v>
      </c>
      <c r="R3422" s="1" t="s">
        <v>126</v>
      </c>
      <c r="S3422" s="1" t="n">
        <v>4210505</v>
      </c>
      <c r="T3422" s="1" t="s">
        <v>201</v>
      </c>
      <c r="U3422" s="1" t="n">
        <v>1177.28</v>
      </c>
      <c r="W3422" s="1" t="n">
        <v>1177.28</v>
      </c>
      <c r="X3422" s="1" t="s">
        <v>3067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  <c r="AB3422" s="1"/>
      <c r="AC3422" s="1"/>
    </row>
    <row r="3423" customFormat="false" ht="12.75" hidden="false" customHeight="true" outlineLevel="0" collapsed="false">
      <c r="A3423" s="1" t="n">
        <v>1</v>
      </c>
      <c r="B3423" s="17" t="n">
        <v>46267</v>
      </c>
      <c r="C3423" s="17" t="n">
        <v>46267</v>
      </c>
      <c r="D3423" s="1" t="n">
        <v>515</v>
      </c>
      <c r="E3423" s="1" t="s">
        <v>124</v>
      </c>
      <c r="F3423" s="1" t="n">
        <v>34</v>
      </c>
      <c r="G3423" s="1" t="s">
        <v>94</v>
      </c>
      <c r="H3423" s="1" t="n">
        <v>2110405</v>
      </c>
      <c r="I3423" s="1" t="s">
        <v>106</v>
      </c>
      <c r="J3423" s="1" t="n">
        <v>1653539</v>
      </c>
      <c r="L3423" s="1" t="n">
        <v>672394</v>
      </c>
      <c r="M3423" s="1" t="s">
        <v>36</v>
      </c>
      <c r="N3423" s="1" t="s">
        <v>66</v>
      </c>
      <c r="P3423" s="1" t="n">
        <v>102</v>
      </c>
      <c r="Q3423" s="1" t="s">
        <v>125</v>
      </c>
      <c r="R3423" s="1" t="s">
        <v>126</v>
      </c>
      <c r="S3423" s="1" t="n">
        <v>4210504</v>
      </c>
      <c r="T3423" s="1" t="s">
        <v>199</v>
      </c>
      <c r="U3423" s="1" t="n">
        <v>1839.08</v>
      </c>
      <c r="W3423" s="1" t="n">
        <v>1839.08</v>
      </c>
      <c r="X3423" s="1" t="s">
        <v>3068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  <c r="AB3423" s="1"/>
      <c r="AC3423" s="1"/>
    </row>
    <row r="3424" customFormat="false" ht="12.75" hidden="false" customHeight="true" outlineLevel="0" collapsed="false">
      <c r="A3424" s="1" t="n">
        <v>1</v>
      </c>
      <c r="B3424" s="17" t="n">
        <v>46267</v>
      </c>
      <c r="C3424" s="17" t="n">
        <v>46267</v>
      </c>
      <c r="D3424" s="1" t="n">
        <v>1460</v>
      </c>
      <c r="E3424" s="1" t="s">
        <v>152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1653554</v>
      </c>
      <c r="L3424" s="1" t="n">
        <v>672400</v>
      </c>
      <c r="M3424" s="1" t="s">
        <v>36</v>
      </c>
      <c r="N3424" s="1" t="s">
        <v>66</v>
      </c>
      <c r="P3424" s="1" t="n">
        <v>102</v>
      </c>
      <c r="Q3424" s="1" t="s">
        <v>125</v>
      </c>
      <c r="R3424" s="1" t="s">
        <v>112</v>
      </c>
      <c r="S3424" s="1" t="n">
        <v>4220199</v>
      </c>
      <c r="T3424" s="1" t="s">
        <v>113</v>
      </c>
      <c r="U3424" s="1" t="n">
        <v>711.69</v>
      </c>
      <c r="W3424" s="1" t="n">
        <v>711.69</v>
      </c>
      <c r="X3424" s="1" t="s">
        <v>1419</v>
      </c>
      <c r="Z3424" s="1" t="str">
        <f aca="false">IF($T3424="","",IFERROR(INDEX('Resumo Grupos'!$AC$3:$AC$200,MATCH($T3424,'Resumo Grupos'!$AB$3:$AB$200,0)),"n/d"))</f>
        <v>Pagamentos outros não operacionais</v>
      </c>
      <c r="AA3424" s="1" t="str">
        <f aca="false">IF($T3424="","",IF(COUNTIF('Resumo Grupos'!$AE$3:$AE$40,$T3424)&gt;0,"NAO","SIM"))</f>
        <v>SIM</v>
      </c>
      <c r="AB3424" s="1"/>
      <c r="AC3424" s="1"/>
    </row>
    <row r="3425" customFormat="false" ht="12.75" hidden="false" customHeight="true" outlineLevel="0" collapsed="false">
      <c r="A3425" s="1" t="n">
        <v>1</v>
      </c>
      <c r="B3425" s="17" t="n">
        <v>46204</v>
      </c>
      <c r="C3425" s="17" t="n">
        <v>46268</v>
      </c>
      <c r="D3425" s="1" t="n">
        <v>607</v>
      </c>
      <c r="E3425" s="1" t="s">
        <v>214</v>
      </c>
      <c r="F3425" s="1" t="n">
        <v>24</v>
      </c>
      <c r="G3425" s="1" t="s">
        <v>57</v>
      </c>
      <c r="H3425" s="1" t="n">
        <v>2110101</v>
      </c>
      <c r="I3425" s="1" t="s">
        <v>58</v>
      </c>
      <c r="J3425" s="1" t="n">
        <v>1335231</v>
      </c>
      <c r="L3425" s="1" t="n">
        <v>11002</v>
      </c>
      <c r="M3425" s="1" t="s">
        <v>272</v>
      </c>
      <c r="N3425" s="1" t="s">
        <v>60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1849.57</v>
      </c>
      <c r="W3425" s="1" t="n">
        <v>0</v>
      </c>
      <c r="X3425" s="1" t="s">
        <v>3069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FINO TRATO BIFINHO CARNE 65G</v>
      </c>
      <c r="AC3425" s="1" t="n">
        <v>11002</v>
      </c>
    </row>
    <row r="3426" customFormat="false" ht="12.75" hidden="false" customHeight="true" outlineLevel="0" collapsed="false">
      <c r="A3426" s="1" t="n">
        <v>1</v>
      </c>
      <c r="B3426" s="17" t="n">
        <v>46240</v>
      </c>
      <c r="C3426" s="17" t="n">
        <v>46268</v>
      </c>
      <c r="D3426" s="1" t="n">
        <v>10017</v>
      </c>
      <c r="E3426" s="1" t="s">
        <v>871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1508414</v>
      </c>
      <c r="L3426" s="1" t="n">
        <v>195281</v>
      </c>
      <c r="M3426" s="1" t="s">
        <v>153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1164.11</v>
      </c>
      <c r="W3426" s="1" t="n">
        <v>0</v>
      </c>
      <c r="X3426" s="1" t="s">
        <v>3070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DETE LIMP ECONO 500M</v>
      </c>
      <c r="AC3426" s="1" t="n">
        <v>195281</v>
      </c>
    </row>
    <row r="3427" customFormat="false" ht="12.75" hidden="false" customHeight="true" outlineLevel="0" collapsed="false">
      <c r="A3427" s="1" t="n">
        <v>1</v>
      </c>
      <c r="B3427" s="17" t="n">
        <v>46240</v>
      </c>
      <c r="C3427" s="17" t="n">
        <v>46268</v>
      </c>
      <c r="D3427" s="1" t="n">
        <v>1612</v>
      </c>
      <c r="E3427" s="1" t="s">
        <v>225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1508279</v>
      </c>
      <c r="L3427" s="1" t="n">
        <v>2307727</v>
      </c>
      <c r="M3427" s="1" t="s">
        <v>153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1167.15</v>
      </c>
      <c r="W3427" s="1" t="n">
        <v>0</v>
      </c>
      <c r="X3427" s="1" t="s">
        <v>3071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AGUA SANI BRILUX1L</v>
      </c>
      <c r="AC3427" s="1" t="n">
        <v>2307727</v>
      </c>
    </row>
    <row r="3428" customFormat="false" ht="12.75" hidden="false" customHeight="true" outlineLevel="0" collapsed="false">
      <c r="A3428" s="1" t="n">
        <v>1</v>
      </c>
      <c r="B3428" s="17" t="n">
        <v>46240</v>
      </c>
      <c r="C3428" s="17" t="n">
        <v>46268</v>
      </c>
      <c r="D3428" s="1" t="n">
        <v>1608</v>
      </c>
      <c r="E3428" s="1" t="s">
        <v>75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1508347</v>
      </c>
      <c r="L3428" s="1" t="n">
        <v>1706774</v>
      </c>
      <c r="M3428" s="1" t="s">
        <v>153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1141.92</v>
      </c>
      <c r="W3428" s="1" t="n">
        <v>0</v>
      </c>
      <c r="X3428" s="1" t="s">
        <v>3072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NISSIN LAMEN GALINHA</v>
      </c>
      <c r="AC3428" s="1" t="n">
        <v>1706774</v>
      </c>
    </row>
    <row r="3429" customFormat="false" ht="12.75" hidden="false" customHeight="true" outlineLevel="0" collapsed="false">
      <c r="A3429" s="1" t="n">
        <v>1</v>
      </c>
      <c r="B3429" s="17" t="n">
        <v>46240</v>
      </c>
      <c r="C3429" s="17" t="n">
        <v>46268</v>
      </c>
      <c r="D3429" s="1" t="n">
        <v>557</v>
      </c>
      <c r="E3429" s="1" t="s">
        <v>263</v>
      </c>
      <c r="F3429" s="1" t="n">
        <v>34</v>
      </c>
      <c r="G3429" s="1" t="s">
        <v>94</v>
      </c>
      <c r="H3429" s="1" t="n">
        <v>2110405</v>
      </c>
      <c r="I3429" s="1" t="s">
        <v>106</v>
      </c>
      <c r="J3429" s="1" t="n">
        <v>1122744</v>
      </c>
      <c r="L3429" s="1" t="n">
        <v>469459</v>
      </c>
      <c r="M3429" s="1" t="s">
        <v>457</v>
      </c>
      <c r="N3429" s="1" t="s">
        <v>66</v>
      </c>
      <c r="P3429" s="1" t="n">
        <v>102</v>
      </c>
      <c r="Q3429" s="1" t="s">
        <v>125</v>
      </c>
      <c r="R3429" s="1" t="s">
        <v>39</v>
      </c>
      <c r="S3429" s="1" t="n">
        <v>4210206</v>
      </c>
      <c r="T3429" s="1" t="s">
        <v>264</v>
      </c>
      <c r="U3429" s="1" t="n">
        <v>258.62</v>
      </c>
      <c r="W3429" s="1" t="n">
        <v>0</v>
      </c>
      <c r="X3429" s="1" t="s">
        <v>265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  <c r="AB3429" s="1"/>
      <c r="AC3429" s="1"/>
    </row>
    <row r="3430" customFormat="false" ht="12.75" hidden="false" customHeight="true" outlineLevel="0" collapsed="false">
      <c r="A3430" s="1" t="n">
        <v>1</v>
      </c>
      <c r="B3430" s="17" t="n">
        <v>46241</v>
      </c>
      <c r="C3430" s="17" t="n">
        <v>46268</v>
      </c>
      <c r="D3430" s="1" t="n">
        <v>1626</v>
      </c>
      <c r="E3430" s="1" t="s">
        <v>65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1513163</v>
      </c>
      <c r="L3430" s="1" t="n">
        <v>316329</v>
      </c>
      <c r="M3430" s="1" t="s">
        <v>153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1276.95</v>
      </c>
      <c r="W3430" s="1" t="n">
        <v>0</v>
      </c>
      <c r="X3430" s="1" t="s">
        <v>3073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/>
      <c r="AC3430" s="1"/>
    </row>
    <row r="3431" customFormat="false" ht="12.75" hidden="false" customHeight="true" outlineLevel="0" collapsed="false">
      <c r="A3431" s="1" t="n">
        <v>1</v>
      </c>
      <c r="B3431" s="17" t="n">
        <v>46246</v>
      </c>
      <c r="C3431" s="17" t="n">
        <v>46268</v>
      </c>
      <c r="D3431" s="1" t="n">
        <v>1659</v>
      </c>
      <c r="E3431" s="1" t="s">
        <v>78</v>
      </c>
      <c r="F3431" s="1" t="n">
        <v>24</v>
      </c>
      <c r="G3431" s="1" t="s">
        <v>57</v>
      </c>
      <c r="H3431" s="1" t="n">
        <v>2110405</v>
      </c>
      <c r="I3431" s="1" t="s">
        <v>106</v>
      </c>
      <c r="J3431" s="1" t="n">
        <v>1535642</v>
      </c>
      <c r="L3431" s="1" t="n">
        <v>889987</v>
      </c>
      <c r="M3431" s="1" t="s">
        <v>59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345.95</v>
      </c>
      <c r="W3431" s="1" t="n">
        <v>0</v>
      </c>
      <c r="X3431" s="1" t="s">
        <v>3074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PH FLORAL 4UNI NEUTR</v>
      </c>
      <c r="AC3431" s="1" t="n">
        <v>889987</v>
      </c>
    </row>
    <row r="3432" customFormat="false" ht="12.75" hidden="false" customHeight="true" outlineLevel="0" collapsed="false">
      <c r="A3432" s="1" t="n">
        <v>1</v>
      </c>
      <c r="B3432" s="17" t="n">
        <v>46247</v>
      </c>
      <c r="C3432" s="17" t="n">
        <v>46268</v>
      </c>
      <c r="D3432" s="1" t="n">
        <v>1667</v>
      </c>
      <c r="E3432" s="1" t="s">
        <v>65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1542918</v>
      </c>
      <c r="L3432" s="1" t="n">
        <v>398226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760.27</v>
      </c>
      <c r="W3432" s="1" t="n">
        <v>0</v>
      </c>
      <c r="X3432" s="1" t="s">
        <v>3075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CREME DE LEITE PIRAC</v>
      </c>
      <c r="AC3432" s="1" t="n">
        <v>398226</v>
      </c>
    </row>
    <row r="3433" customFormat="false" ht="12.75" hidden="false" customHeight="true" outlineLevel="0" collapsed="false">
      <c r="A3433" s="1" t="n">
        <v>1</v>
      </c>
      <c r="B3433" s="17" t="n">
        <v>46248</v>
      </c>
      <c r="C3433" s="17" t="n">
        <v>46268</v>
      </c>
      <c r="D3433" s="1" t="n">
        <v>10020</v>
      </c>
      <c r="E3433" s="1" t="s">
        <v>298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1546108</v>
      </c>
      <c r="L3433" s="1" t="n">
        <v>799</v>
      </c>
      <c r="M3433" s="1" t="s">
        <v>59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507.29</v>
      </c>
      <c r="W3433" s="1" t="n">
        <v>0</v>
      </c>
      <c r="X3433" s="1" t="s">
        <v>3076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ANTICION CARTELA 1ML</v>
      </c>
      <c r="AC3433" s="1" t="n">
        <v>799</v>
      </c>
    </row>
    <row r="3434" customFormat="false" ht="12.75" hidden="false" customHeight="true" outlineLevel="0" collapsed="false">
      <c r="A3434" s="1" t="n">
        <v>1</v>
      </c>
      <c r="B3434" s="17" t="n">
        <v>46248</v>
      </c>
      <c r="C3434" s="17" t="n">
        <v>46268</v>
      </c>
      <c r="D3434" s="1" t="n">
        <v>1740</v>
      </c>
      <c r="E3434" s="1" t="s">
        <v>296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1547169</v>
      </c>
      <c r="L3434" s="1" t="n">
        <v>1258822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1067.22</v>
      </c>
      <c r="W3434" s="1" t="n">
        <v>0</v>
      </c>
      <c r="X3434" s="1" t="s">
        <v>3077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IOG GRFA MACA + BAN</v>
      </c>
      <c r="AC3434" s="1" t="n">
        <v>1258822</v>
      </c>
    </row>
    <row r="3435" customFormat="false" ht="12.75" hidden="false" customHeight="true" outlineLevel="0" collapsed="false">
      <c r="A3435" s="1" t="n">
        <v>1</v>
      </c>
      <c r="B3435" s="17" t="n">
        <v>46251</v>
      </c>
      <c r="C3435" s="17" t="n">
        <v>46268</v>
      </c>
      <c r="D3435" s="1" t="n">
        <v>1671</v>
      </c>
      <c r="E3435" s="1" t="s">
        <v>385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1562446</v>
      </c>
      <c r="L3435" s="1" t="n">
        <v>586417</v>
      </c>
      <c r="M3435" s="1" t="s">
        <v>59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1586.84</v>
      </c>
      <c r="W3435" s="1" t="n">
        <v>0</v>
      </c>
      <c r="X3435" s="1" t="s">
        <v>3078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SAB LIQ PROTEX CREAM</v>
      </c>
      <c r="AC3435" s="1" t="n">
        <v>586417</v>
      </c>
    </row>
    <row r="3436" customFormat="false" ht="12.75" hidden="false" customHeight="true" outlineLevel="0" collapsed="false">
      <c r="A3436" s="1" t="n">
        <v>1</v>
      </c>
      <c r="B3436" s="17" t="n">
        <v>46254</v>
      </c>
      <c r="C3436" s="17" t="n">
        <v>46268</v>
      </c>
      <c r="D3436" s="1" t="n">
        <v>1705</v>
      </c>
      <c r="E3436" s="1" t="s">
        <v>173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1576445</v>
      </c>
      <c r="L3436" s="1" t="n">
        <v>1255653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1801.74</v>
      </c>
      <c r="W3436" s="1" t="n">
        <v>0</v>
      </c>
      <c r="X3436" s="1" t="s">
        <v>3079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KAPO UVA 200ML</v>
      </c>
      <c r="AC3436" s="1" t="n">
        <v>1255653</v>
      </c>
    </row>
    <row r="3437" customFormat="false" ht="12.75" hidden="false" customHeight="true" outlineLevel="0" collapsed="false">
      <c r="A3437" s="1" t="n">
        <v>1</v>
      </c>
      <c r="B3437" s="17" t="n">
        <v>46254</v>
      </c>
      <c r="C3437" s="17" t="n">
        <v>46268</v>
      </c>
      <c r="D3437" s="1" t="n">
        <v>1136</v>
      </c>
      <c r="E3437" s="1" t="s">
        <v>1398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1576686</v>
      </c>
      <c r="L3437" s="1" t="n">
        <v>54213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789.34</v>
      </c>
      <c r="W3437" s="1" t="n">
        <v>0</v>
      </c>
      <c r="X3437" s="1" t="s">
        <v>3080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KRO QUEIJO 100G</v>
      </c>
      <c r="AC3437" s="1" t="n">
        <v>54213</v>
      </c>
    </row>
    <row r="3438" customFormat="false" ht="12.75" hidden="false" customHeight="true" outlineLevel="0" collapsed="false">
      <c r="A3438" s="1" t="n">
        <v>1</v>
      </c>
      <c r="B3438" s="17" t="n">
        <v>46254</v>
      </c>
      <c r="C3438" s="17" t="n">
        <v>46268</v>
      </c>
      <c r="D3438" s="1" t="n">
        <v>1705</v>
      </c>
      <c r="E3438" s="1" t="s">
        <v>173</v>
      </c>
      <c r="F3438" s="1" t="n">
        <v>24</v>
      </c>
      <c r="G3438" s="1" t="s">
        <v>57</v>
      </c>
      <c r="H3438" s="1" t="n">
        <v>2110405</v>
      </c>
      <c r="I3438" s="1" t="s">
        <v>106</v>
      </c>
      <c r="J3438" s="1" t="n">
        <v>1577270</v>
      </c>
      <c r="L3438" s="1" t="n">
        <v>1997304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7946.42</v>
      </c>
      <c r="W3438" s="1" t="n">
        <v>0</v>
      </c>
      <c r="X3438" s="1" t="s">
        <v>3081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REFR FANTA UVA 200ML</v>
      </c>
      <c r="AC3438" s="1" t="n">
        <v>1997304</v>
      </c>
    </row>
    <row r="3439" customFormat="false" ht="12.75" hidden="false" customHeight="true" outlineLevel="0" collapsed="false">
      <c r="A3439" s="1" t="n">
        <v>1</v>
      </c>
      <c r="B3439" s="17" t="n">
        <v>46254</v>
      </c>
      <c r="C3439" s="17" t="n">
        <v>46268</v>
      </c>
      <c r="D3439" s="1" t="n">
        <v>1699</v>
      </c>
      <c r="E3439" s="1" t="s">
        <v>428</v>
      </c>
      <c r="F3439" s="1" t="n">
        <v>24</v>
      </c>
      <c r="G3439" s="1" t="s">
        <v>57</v>
      </c>
      <c r="H3439" s="1" t="n">
        <v>2110405</v>
      </c>
      <c r="I3439" s="1" t="s">
        <v>106</v>
      </c>
      <c r="J3439" s="1" t="n">
        <v>1577971</v>
      </c>
      <c r="L3439" s="1" t="n">
        <v>311353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633</v>
      </c>
      <c r="W3439" s="1" t="n">
        <v>0</v>
      </c>
      <c r="X3439" s="1" t="s">
        <v>3082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LING CALABRESA PERD</v>
      </c>
      <c r="AC3439" s="1" t="n">
        <v>311353</v>
      </c>
    </row>
    <row r="3440" customFormat="false" ht="12.75" hidden="false" customHeight="true" outlineLevel="0" collapsed="false">
      <c r="A3440" s="1" t="n">
        <v>1</v>
      </c>
      <c r="B3440" s="17" t="n">
        <v>46255</v>
      </c>
      <c r="C3440" s="17" t="n">
        <v>46268</v>
      </c>
      <c r="D3440" s="1" t="n">
        <v>1636</v>
      </c>
      <c r="E3440" s="1" t="s">
        <v>91</v>
      </c>
      <c r="F3440" s="1" t="n">
        <v>24</v>
      </c>
      <c r="G3440" s="1" t="s">
        <v>57</v>
      </c>
      <c r="H3440" s="1" t="n">
        <v>2110101</v>
      </c>
      <c r="I3440" s="1" t="s">
        <v>58</v>
      </c>
      <c r="J3440" s="1" t="n">
        <v>1582273</v>
      </c>
      <c r="L3440" s="1" t="n">
        <v>3239532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1178.8</v>
      </c>
      <c r="W3440" s="1" t="n">
        <v>0</v>
      </c>
      <c r="X3440" s="1" t="s">
        <v>3083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WHISKY RED LABEL 1L</v>
      </c>
      <c r="AC3440" s="1" t="n">
        <v>3239532</v>
      </c>
    </row>
    <row r="3441" customFormat="false" ht="12.75" hidden="false" customHeight="true" outlineLevel="0" collapsed="false">
      <c r="A3441" s="1" t="n">
        <v>1</v>
      </c>
      <c r="B3441" s="17" t="n">
        <v>46256</v>
      </c>
      <c r="C3441" s="17" t="n">
        <v>46268</v>
      </c>
      <c r="D3441" s="1" t="n">
        <v>1745</v>
      </c>
      <c r="E3441" s="1" t="s">
        <v>284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1585478</v>
      </c>
      <c r="L3441" s="1" t="n">
        <v>357973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1581.44</v>
      </c>
      <c r="W3441" s="1" t="n">
        <v>0</v>
      </c>
      <c r="X3441" s="1" t="s">
        <v>3084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CAFE KIMINO 250G</v>
      </c>
      <c r="AC3441" s="1" t="n">
        <v>357973</v>
      </c>
    </row>
    <row r="3442" customFormat="false" ht="12.75" hidden="false" customHeight="true" outlineLevel="0" collapsed="false">
      <c r="A3442" s="1" t="n">
        <v>1</v>
      </c>
      <c r="B3442" s="17" t="n">
        <v>46256</v>
      </c>
      <c r="C3442" s="17" t="n">
        <v>46268</v>
      </c>
      <c r="D3442" s="1" t="n">
        <v>1270</v>
      </c>
      <c r="E3442" s="1" t="s">
        <v>349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1585760</v>
      </c>
      <c r="L3442" s="1" t="n">
        <v>2811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460.5</v>
      </c>
      <c r="W3442" s="1" t="n">
        <v>0</v>
      </c>
      <c r="X3442" s="1" t="s">
        <v>3085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TEM COMPLETO SAL400G</v>
      </c>
      <c r="AC3442" s="1" t="n">
        <v>2811</v>
      </c>
    </row>
    <row r="3443" customFormat="false" ht="12.75" hidden="false" customHeight="true" outlineLevel="0" collapsed="false">
      <c r="A3443" s="1" t="n">
        <v>1</v>
      </c>
      <c r="B3443" s="17" t="n">
        <v>46256</v>
      </c>
      <c r="C3443" s="17" t="n">
        <v>46268</v>
      </c>
      <c r="D3443" s="1" t="n">
        <v>1681</v>
      </c>
      <c r="E3443" s="1" t="s">
        <v>3086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1585871</v>
      </c>
      <c r="L3443" s="1" t="n">
        <v>39522</v>
      </c>
      <c r="M3443" s="1" t="s">
        <v>36</v>
      </c>
      <c r="N3443" s="1" t="s">
        <v>66</v>
      </c>
      <c r="P3443" s="1" t="n">
        <v>103</v>
      </c>
      <c r="Q3443" s="1" t="s">
        <v>61</v>
      </c>
      <c r="R3443" s="1" t="s">
        <v>62</v>
      </c>
      <c r="S3443" s="1" t="n">
        <v>1130101</v>
      </c>
      <c r="T3443" s="1" t="s">
        <v>63</v>
      </c>
      <c r="U3443" s="1" t="n">
        <v>2917.84</v>
      </c>
      <c r="W3443" s="1" t="n">
        <v>0</v>
      </c>
      <c r="X3443" s="1" t="s">
        <v>3087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AM MILHO MAIZENA 500</v>
      </c>
      <c r="AC3443" s="1" t="n">
        <v>39522</v>
      </c>
    </row>
    <row r="3444" customFormat="false" ht="12.75" hidden="false" customHeight="true" outlineLevel="0" collapsed="false">
      <c r="A3444" s="1" t="n">
        <v>1</v>
      </c>
      <c r="B3444" s="17" t="n">
        <v>46256</v>
      </c>
      <c r="C3444" s="17" t="n">
        <v>46268</v>
      </c>
      <c r="D3444" s="1" t="n">
        <v>10002</v>
      </c>
      <c r="E3444" s="1" t="s">
        <v>291</v>
      </c>
      <c r="F3444" s="1" t="n">
        <v>24</v>
      </c>
      <c r="G3444" s="1" t="s">
        <v>57</v>
      </c>
      <c r="H3444" s="1" t="n">
        <v>2110405</v>
      </c>
      <c r="I3444" s="1" t="s">
        <v>106</v>
      </c>
      <c r="J3444" s="1" t="n">
        <v>1585888</v>
      </c>
      <c r="L3444" s="1" t="n">
        <v>197688</v>
      </c>
      <c r="M3444" s="1" t="s">
        <v>36</v>
      </c>
      <c r="N3444" s="1" t="s">
        <v>66</v>
      </c>
      <c r="P3444" s="1" t="n">
        <v>103</v>
      </c>
      <c r="Q3444" s="1" t="s">
        <v>61</v>
      </c>
      <c r="R3444" s="1" t="s">
        <v>62</v>
      </c>
      <c r="S3444" s="1" t="n">
        <v>1130101</v>
      </c>
      <c r="T3444" s="1" t="s">
        <v>63</v>
      </c>
      <c r="U3444" s="1" t="n">
        <v>1015.18</v>
      </c>
      <c r="W3444" s="1" t="n">
        <v>0</v>
      </c>
      <c r="X3444" s="1" t="s">
        <v>3088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 t="str">
        <f aca="false">IFERROR(INDEX('Mov Entradas (Rel 10497)'!$L:$L,MATCH(AC3444,'Mov Entradas (Rel 10497)'!$I:$I,0)),"nao encontrado")</f>
        <v>POLPA MANGA BRASFRUT</v>
      </c>
      <c r="AC3444" s="1" t="n">
        <v>197688</v>
      </c>
    </row>
    <row r="3445" customFormat="false" ht="12.75" hidden="false" customHeight="true" outlineLevel="0" collapsed="false">
      <c r="A3445" s="1" t="n">
        <v>1</v>
      </c>
      <c r="B3445" s="17" t="n">
        <v>46254</v>
      </c>
      <c r="C3445" s="17" t="n">
        <v>46268</v>
      </c>
      <c r="D3445" s="1" t="n">
        <v>1635</v>
      </c>
      <c r="E3445" s="1" t="s">
        <v>161</v>
      </c>
      <c r="F3445" s="1" t="n">
        <v>24</v>
      </c>
      <c r="G3445" s="1" t="s">
        <v>57</v>
      </c>
      <c r="H3445" s="1" t="n">
        <v>2110405</v>
      </c>
      <c r="I3445" s="1" t="s">
        <v>106</v>
      </c>
      <c r="J3445" s="1" t="n">
        <v>1594325</v>
      </c>
      <c r="L3445" s="1" t="n">
        <v>3956</v>
      </c>
      <c r="M3445" s="1" t="s">
        <v>36</v>
      </c>
      <c r="N3445" s="1" t="s">
        <v>66</v>
      </c>
      <c r="P3445" s="1" t="n">
        <v>103</v>
      </c>
      <c r="Q3445" s="1" t="s">
        <v>61</v>
      </c>
      <c r="R3445" s="1" t="s">
        <v>62</v>
      </c>
      <c r="S3445" s="1" t="n">
        <v>1130101</v>
      </c>
      <c r="T3445" s="1" t="s">
        <v>63</v>
      </c>
      <c r="U3445" s="1" t="n">
        <v>1109.92</v>
      </c>
      <c r="W3445" s="1" t="n">
        <v>0</v>
      </c>
      <c r="X3445" s="1" t="s">
        <v>3089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FIGADO BOVINO KG</v>
      </c>
      <c r="AC3445" s="1" t="n">
        <v>3956</v>
      </c>
    </row>
    <row r="3446" customFormat="false" ht="12.75" hidden="false" customHeight="true" outlineLevel="0" collapsed="false">
      <c r="A3446" s="1" t="n">
        <v>1</v>
      </c>
      <c r="B3446" s="17" t="n">
        <v>46261</v>
      </c>
      <c r="C3446" s="17" t="n">
        <v>46268</v>
      </c>
      <c r="D3446" s="1" t="n">
        <v>1625</v>
      </c>
      <c r="E3446" s="1" t="s">
        <v>243</v>
      </c>
      <c r="F3446" s="1" t="n">
        <v>24</v>
      </c>
      <c r="G3446" s="1" t="s">
        <v>57</v>
      </c>
      <c r="H3446" s="1" t="n">
        <v>2110405</v>
      </c>
      <c r="I3446" s="1" t="s">
        <v>106</v>
      </c>
      <c r="J3446" s="1" t="n">
        <v>1610248</v>
      </c>
      <c r="L3446" s="1" t="n">
        <v>15172</v>
      </c>
      <c r="M3446" s="1" t="s">
        <v>36</v>
      </c>
      <c r="N3446" s="1" t="s">
        <v>66</v>
      </c>
      <c r="P3446" s="1" t="n">
        <v>103</v>
      </c>
      <c r="Q3446" s="1" t="s">
        <v>61</v>
      </c>
      <c r="R3446" s="1" t="s">
        <v>62</v>
      </c>
      <c r="S3446" s="1" t="n">
        <v>1130101</v>
      </c>
      <c r="T3446" s="1" t="s">
        <v>63</v>
      </c>
      <c r="U3446" s="1" t="n">
        <v>8569.1</v>
      </c>
      <c r="W3446" s="1" t="n">
        <v>0</v>
      </c>
      <c r="X3446" s="1" t="s">
        <v>3090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1</v>
      </c>
      <c r="B3447" s="17" t="n">
        <v>46261</v>
      </c>
      <c r="C3447" s="17" t="n">
        <v>46268</v>
      </c>
      <c r="D3447" s="1" t="n">
        <v>10018</v>
      </c>
      <c r="E3447" s="1" t="s">
        <v>368</v>
      </c>
      <c r="F3447" s="1" t="n">
        <v>34</v>
      </c>
      <c r="G3447" s="1" t="s">
        <v>94</v>
      </c>
      <c r="H3447" s="1" t="n">
        <v>2110405</v>
      </c>
      <c r="I3447" s="1" t="s">
        <v>106</v>
      </c>
      <c r="J3447" s="1" t="n">
        <v>1613175</v>
      </c>
      <c r="L3447" s="1" t="n">
        <v>373</v>
      </c>
      <c r="M3447" s="1" t="s">
        <v>36</v>
      </c>
      <c r="N3447" s="1" t="s">
        <v>66</v>
      </c>
      <c r="P3447" s="1" t="n">
        <v>103</v>
      </c>
      <c r="Q3447" s="1" t="s">
        <v>61</v>
      </c>
      <c r="R3447" s="1" t="s">
        <v>62</v>
      </c>
      <c r="S3447" s="1" t="n">
        <v>1130101</v>
      </c>
      <c r="T3447" s="1" t="s">
        <v>63</v>
      </c>
      <c r="U3447" s="1" t="n">
        <v>559.8</v>
      </c>
      <c r="W3447" s="1" t="n">
        <v>0</v>
      </c>
      <c r="X3447" s="1" t="s">
        <v>3091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OVOS CAIPIRA 15UND</v>
      </c>
      <c r="AC3447" s="1" t="n">
        <v>373</v>
      </c>
    </row>
    <row r="3448" customFormat="false" ht="12.75" hidden="false" customHeight="true" outlineLevel="0" collapsed="false">
      <c r="A3448" s="1" t="n">
        <v>1</v>
      </c>
      <c r="B3448" s="17" t="n">
        <v>46261</v>
      </c>
      <c r="C3448" s="17" t="n">
        <v>46268</v>
      </c>
      <c r="D3448" s="1" t="n">
        <v>10105</v>
      </c>
      <c r="E3448" s="1" t="s">
        <v>2892</v>
      </c>
      <c r="F3448" s="1" t="n">
        <v>34</v>
      </c>
      <c r="G3448" s="1" t="s">
        <v>94</v>
      </c>
      <c r="H3448" s="1" t="n">
        <v>2110405</v>
      </c>
      <c r="I3448" s="1" t="s">
        <v>106</v>
      </c>
      <c r="J3448" s="1" t="n">
        <v>1613238</v>
      </c>
      <c r="L3448" s="1" t="n">
        <v>72</v>
      </c>
      <c r="M3448" s="1" t="s">
        <v>36</v>
      </c>
      <c r="N3448" s="1" t="s">
        <v>66</v>
      </c>
      <c r="P3448" s="1" t="n">
        <v>103</v>
      </c>
      <c r="Q3448" s="1" t="s">
        <v>61</v>
      </c>
      <c r="R3448" s="1" t="s">
        <v>62</v>
      </c>
      <c r="S3448" s="1" t="n">
        <v>1130101</v>
      </c>
      <c r="T3448" s="1" t="s">
        <v>63</v>
      </c>
      <c r="U3448" s="1" t="n">
        <v>299.5</v>
      </c>
      <c r="W3448" s="1" t="n">
        <v>0</v>
      </c>
      <c r="X3448" s="1" t="s">
        <v>3092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CASEIRO AMAZONICO</v>
      </c>
      <c r="AC3448" s="1" t="n">
        <v>72</v>
      </c>
    </row>
    <row r="3449" customFormat="false" ht="12.75" hidden="false" customHeight="true" outlineLevel="0" collapsed="false">
      <c r="A3449" s="1" t="n">
        <v>1</v>
      </c>
      <c r="B3449" s="17" t="n">
        <v>46260</v>
      </c>
      <c r="C3449" s="17" t="n">
        <v>46268</v>
      </c>
      <c r="D3449" s="1" t="n">
        <v>1024</v>
      </c>
      <c r="E3449" s="1" t="s">
        <v>783</v>
      </c>
      <c r="F3449" s="1" t="n">
        <v>24</v>
      </c>
      <c r="G3449" s="1" t="s">
        <v>57</v>
      </c>
      <c r="H3449" s="1" t="n">
        <v>2110405</v>
      </c>
      <c r="I3449" s="1" t="s">
        <v>106</v>
      </c>
      <c r="J3449" s="1" t="n">
        <v>1618923</v>
      </c>
      <c r="L3449" s="1" t="n">
        <v>630106</v>
      </c>
      <c r="M3449" s="1" t="s">
        <v>36</v>
      </c>
      <c r="N3449" s="1" t="s">
        <v>66</v>
      </c>
      <c r="P3449" s="1" t="n">
        <v>103</v>
      </c>
      <c r="Q3449" s="1" t="s">
        <v>61</v>
      </c>
      <c r="R3449" s="1" t="s">
        <v>62</v>
      </c>
      <c r="S3449" s="1" t="n">
        <v>1130101</v>
      </c>
      <c r="T3449" s="1" t="s">
        <v>63</v>
      </c>
      <c r="U3449" s="1" t="n">
        <v>324</v>
      </c>
      <c r="W3449" s="1" t="n">
        <v>0</v>
      </c>
      <c r="X3449" s="1" t="s">
        <v>3093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REAL CLASSICO 2L PET</v>
      </c>
      <c r="AC3449" s="1" t="n">
        <v>630106</v>
      </c>
    </row>
    <row r="3450" customFormat="false" ht="12.75" hidden="false" customHeight="true" outlineLevel="0" collapsed="false">
      <c r="A3450" s="1" t="n">
        <v>1</v>
      </c>
      <c r="B3450" s="17" t="n">
        <v>46265</v>
      </c>
      <c r="C3450" s="17" t="n">
        <v>46268</v>
      </c>
      <c r="D3450" s="1" t="n">
        <v>1614</v>
      </c>
      <c r="E3450" s="1" t="s">
        <v>89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1635356</v>
      </c>
      <c r="L3450" s="1" t="n">
        <v>11639</v>
      </c>
      <c r="M3450" s="1" t="s">
        <v>36</v>
      </c>
      <c r="N3450" s="1" t="s">
        <v>66</v>
      </c>
      <c r="P3450" s="1" t="n">
        <v>103</v>
      </c>
      <c r="Q3450" s="1" t="s">
        <v>61</v>
      </c>
      <c r="R3450" s="1" t="s">
        <v>62</v>
      </c>
      <c r="S3450" s="1" t="n">
        <v>1130101</v>
      </c>
      <c r="T3450" s="1" t="s">
        <v>63</v>
      </c>
      <c r="U3450" s="1" t="n">
        <v>318.81</v>
      </c>
      <c r="W3450" s="1" t="n">
        <v>0</v>
      </c>
      <c r="X3450" s="1" t="s">
        <v>3094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SORVETE KARU BRIGADE</v>
      </c>
      <c r="AC3450" s="1" t="n">
        <v>11639</v>
      </c>
    </row>
    <row r="3451" customFormat="false" ht="12.75" hidden="false" customHeight="true" outlineLevel="0" collapsed="false">
      <c r="A3451" s="1" t="n">
        <v>1</v>
      </c>
      <c r="B3451" s="17" t="n">
        <v>46266</v>
      </c>
      <c r="C3451" s="17" t="n">
        <v>46268</v>
      </c>
      <c r="D3451" s="1" t="n">
        <v>642</v>
      </c>
      <c r="E3451" s="1" t="s">
        <v>186</v>
      </c>
      <c r="F3451" s="1" t="n">
        <v>24</v>
      </c>
      <c r="G3451" s="1" t="s">
        <v>57</v>
      </c>
      <c r="H3451" s="1" t="n">
        <v>2110405</v>
      </c>
      <c r="I3451" s="1" t="s">
        <v>106</v>
      </c>
      <c r="J3451" s="1" t="n">
        <v>1635506</v>
      </c>
      <c r="L3451" s="1" t="n">
        <v>632</v>
      </c>
      <c r="M3451" s="1" t="s">
        <v>36</v>
      </c>
      <c r="N3451" s="1" t="s">
        <v>66</v>
      </c>
      <c r="P3451" s="1" t="n">
        <v>103</v>
      </c>
      <c r="Q3451" s="1" t="s">
        <v>61</v>
      </c>
      <c r="R3451" s="1" t="s">
        <v>62</v>
      </c>
      <c r="S3451" s="1" t="n">
        <v>1130101</v>
      </c>
      <c r="T3451" s="1" t="s">
        <v>63</v>
      </c>
      <c r="U3451" s="1" t="n">
        <v>840</v>
      </c>
      <c r="W3451" s="1" t="n">
        <v>0</v>
      </c>
      <c r="X3451" s="1" t="s">
        <v>3095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BOLO BLOOM 600G</v>
      </c>
      <c r="AC3451" s="1" t="n">
        <v>632</v>
      </c>
    </row>
    <row r="3452" customFormat="false" ht="12.75" hidden="false" customHeight="true" outlineLevel="0" collapsed="false">
      <c r="A3452" s="1" t="n">
        <v>1</v>
      </c>
      <c r="B3452" s="17" t="n">
        <v>46263</v>
      </c>
      <c r="C3452" s="17" t="n">
        <v>46268</v>
      </c>
      <c r="D3452" s="1" t="n">
        <v>1899</v>
      </c>
      <c r="E3452" s="1" t="s">
        <v>97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1638379</v>
      </c>
      <c r="L3452" s="1" t="n">
        <v>779</v>
      </c>
      <c r="M3452" s="1" t="s">
        <v>36</v>
      </c>
      <c r="N3452" s="1" t="s">
        <v>66</v>
      </c>
      <c r="P3452" s="1" t="n">
        <v>104</v>
      </c>
      <c r="Q3452" s="1" t="s">
        <v>38</v>
      </c>
      <c r="R3452" s="1" t="s">
        <v>62</v>
      </c>
      <c r="S3452" s="1" t="n">
        <v>1130101</v>
      </c>
      <c r="T3452" s="1" t="s">
        <v>63</v>
      </c>
      <c r="U3452" s="1" t="n">
        <v>427.54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PAO FORMA REAL MADRI</v>
      </c>
      <c r="AC3452" s="1" t="n">
        <v>779</v>
      </c>
    </row>
    <row r="3453" customFormat="false" ht="12.75" hidden="false" customHeight="true" outlineLevel="0" collapsed="false">
      <c r="A3453" s="1" t="n">
        <v>1</v>
      </c>
      <c r="B3453" s="17" t="n">
        <v>46268</v>
      </c>
      <c r="C3453" s="17" t="n">
        <v>46268</v>
      </c>
      <c r="D3453" s="1" t="n">
        <v>33</v>
      </c>
      <c r="E3453" s="1" t="s">
        <v>93</v>
      </c>
      <c r="F3453" s="1" t="n">
        <v>13</v>
      </c>
      <c r="G3453" s="1" t="s">
        <v>119</v>
      </c>
      <c r="H3453" s="1" t="n">
        <v>2110101</v>
      </c>
      <c r="I3453" s="1" t="s">
        <v>58</v>
      </c>
      <c r="J3453" s="1" t="n">
        <v>1646672</v>
      </c>
      <c r="L3453" s="1" t="n">
        <v>5611</v>
      </c>
      <c r="M3453" s="1" t="s">
        <v>36</v>
      </c>
      <c r="N3453" s="1" t="s">
        <v>60</v>
      </c>
      <c r="P3453" s="1" t="n">
        <v>104</v>
      </c>
      <c r="Q3453" s="1" t="s">
        <v>38</v>
      </c>
      <c r="R3453" s="1" t="s">
        <v>62</v>
      </c>
      <c r="S3453" s="1" t="n">
        <v>1130101</v>
      </c>
      <c r="T3453" s="1" t="s">
        <v>63</v>
      </c>
      <c r="U3453" s="1" t="n">
        <v>300</v>
      </c>
      <c r="W3453" s="1" t="n">
        <v>300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1</v>
      </c>
      <c r="B3454" s="17" t="n">
        <v>46268</v>
      </c>
      <c r="C3454" s="17" t="n">
        <v>46268</v>
      </c>
      <c r="D3454" s="1" t="n">
        <v>33</v>
      </c>
      <c r="E3454" s="1" t="s">
        <v>93</v>
      </c>
      <c r="F3454" s="1" t="n">
        <v>13</v>
      </c>
      <c r="G3454" s="1" t="s">
        <v>119</v>
      </c>
      <c r="H3454" s="1" t="n">
        <v>2110101</v>
      </c>
      <c r="I3454" s="1" t="s">
        <v>58</v>
      </c>
      <c r="J3454" s="1" t="n">
        <v>1646704</v>
      </c>
      <c r="L3454" s="1" t="n">
        <v>5612</v>
      </c>
      <c r="M3454" s="1" t="s">
        <v>36</v>
      </c>
      <c r="N3454" s="1" t="s">
        <v>60</v>
      </c>
      <c r="P3454" s="1" t="n">
        <v>104</v>
      </c>
      <c r="Q3454" s="1" t="s">
        <v>38</v>
      </c>
      <c r="R3454" s="1" t="s">
        <v>62</v>
      </c>
      <c r="S3454" s="1" t="n">
        <v>1130101</v>
      </c>
      <c r="T3454" s="1" t="s">
        <v>63</v>
      </c>
      <c r="U3454" s="1" t="n">
        <v>450</v>
      </c>
      <c r="W3454" s="1" t="n">
        <v>450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/>
      <c r="AC3454" s="1"/>
    </row>
    <row r="3455" customFormat="false" ht="12.75" hidden="false" customHeight="true" outlineLevel="0" collapsed="false">
      <c r="A3455" s="1" t="n">
        <v>1</v>
      </c>
      <c r="B3455" s="17" t="n">
        <v>46268</v>
      </c>
      <c r="C3455" s="17" t="n">
        <v>46268</v>
      </c>
      <c r="D3455" s="1" t="n">
        <v>978</v>
      </c>
      <c r="E3455" s="1" t="s">
        <v>118</v>
      </c>
      <c r="F3455" s="1" t="n">
        <v>13</v>
      </c>
      <c r="G3455" s="1" t="s">
        <v>119</v>
      </c>
      <c r="H3455" s="1" t="n">
        <v>2110101</v>
      </c>
      <c r="I3455" s="1" t="s">
        <v>58</v>
      </c>
      <c r="J3455" s="1" t="n">
        <v>1646748</v>
      </c>
      <c r="L3455" s="1" t="n">
        <v>561</v>
      </c>
      <c r="M3455" s="1" t="s">
        <v>36</v>
      </c>
      <c r="N3455" s="1" t="s">
        <v>60</v>
      </c>
      <c r="P3455" s="1" t="n">
        <v>104</v>
      </c>
      <c r="Q3455" s="1" t="s">
        <v>38</v>
      </c>
      <c r="R3455" s="1" t="s">
        <v>62</v>
      </c>
      <c r="S3455" s="1" t="n">
        <v>1130101</v>
      </c>
      <c r="T3455" s="1" t="s">
        <v>63</v>
      </c>
      <c r="U3455" s="1" t="n">
        <v>394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DAN GELO CUBO 5 KG</v>
      </c>
      <c r="AC3455" s="1" t="n">
        <v>561</v>
      </c>
    </row>
    <row r="3456" customFormat="false" ht="12.75" hidden="false" customHeight="true" outlineLevel="0" collapsed="false">
      <c r="A3456" s="1" t="n">
        <v>1</v>
      </c>
      <c r="B3456" s="17" t="n">
        <v>46268</v>
      </c>
      <c r="C3456" s="17" t="n">
        <v>46268</v>
      </c>
      <c r="D3456" s="1" t="n">
        <v>33</v>
      </c>
      <c r="E3456" s="1" t="s">
        <v>93</v>
      </c>
      <c r="F3456" s="1" t="n">
        <v>13</v>
      </c>
      <c r="G3456" s="1" t="s">
        <v>119</v>
      </c>
      <c r="H3456" s="1" t="n">
        <v>2110101</v>
      </c>
      <c r="I3456" s="1" t="s">
        <v>58</v>
      </c>
      <c r="J3456" s="1" t="n">
        <v>1648648</v>
      </c>
      <c r="L3456" s="1" t="n">
        <v>5613</v>
      </c>
      <c r="M3456" s="1" t="s">
        <v>36</v>
      </c>
      <c r="N3456" s="1" t="s">
        <v>60</v>
      </c>
      <c r="P3456" s="1" t="n">
        <v>104</v>
      </c>
      <c r="Q3456" s="1" t="s">
        <v>38</v>
      </c>
      <c r="R3456" s="1" t="s">
        <v>62</v>
      </c>
      <c r="S3456" s="1" t="n">
        <v>1130101</v>
      </c>
      <c r="T3456" s="1" t="s">
        <v>63</v>
      </c>
      <c r="U3456" s="1" t="n">
        <v>300</v>
      </c>
      <c r="W3456" s="1" t="n">
        <v>0</v>
      </c>
      <c r="X3456" s="1" t="s">
        <v>121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1</v>
      </c>
      <c r="B3457" s="17" t="n">
        <v>46268</v>
      </c>
      <c r="C3457" s="17" t="n">
        <v>46268</v>
      </c>
      <c r="D3457" s="1" t="n">
        <v>10096</v>
      </c>
      <c r="E3457" s="1" t="s">
        <v>1716</v>
      </c>
      <c r="F3457" s="1" t="n">
        <v>13</v>
      </c>
      <c r="G3457" s="1" t="s">
        <v>119</v>
      </c>
      <c r="H3457" s="1" t="n">
        <v>2110101</v>
      </c>
      <c r="I3457" s="1" t="s">
        <v>58</v>
      </c>
      <c r="J3457" s="1" t="n">
        <v>1648659</v>
      </c>
      <c r="L3457" s="1" t="n">
        <v>246</v>
      </c>
      <c r="M3457" s="1" t="s">
        <v>36</v>
      </c>
      <c r="N3457" s="1" t="s">
        <v>60</v>
      </c>
      <c r="P3457" s="1" t="n">
        <v>104</v>
      </c>
      <c r="Q3457" s="1" t="s">
        <v>38</v>
      </c>
      <c r="R3457" s="1" t="s">
        <v>62</v>
      </c>
      <c r="S3457" s="1" t="n">
        <v>1130101</v>
      </c>
      <c r="T3457" s="1" t="s">
        <v>63</v>
      </c>
      <c r="U3457" s="1" t="n">
        <v>364</v>
      </c>
      <c r="W3457" s="1" t="n">
        <v>0</v>
      </c>
      <c r="X3457" s="1" t="s">
        <v>3100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BOLO MIYAZAKI GRANDE</v>
      </c>
      <c r="AC3457" s="1" t="n">
        <v>246</v>
      </c>
    </row>
    <row r="3458" customFormat="false" ht="12.75" hidden="false" customHeight="true" outlineLevel="0" collapsed="false">
      <c r="A3458" s="1" t="n">
        <v>1</v>
      </c>
      <c r="B3458" s="17" t="n">
        <v>46269</v>
      </c>
      <c r="C3458" s="17" t="n">
        <v>46269</v>
      </c>
      <c r="D3458" s="1" t="n">
        <v>0</v>
      </c>
      <c r="E3458" s="1" t="s">
        <v>33</v>
      </c>
      <c r="F3458" s="1" t="n">
        <v>17</v>
      </c>
      <c r="G3458" s="1" t="s">
        <v>34</v>
      </c>
      <c r="H3458" s="1" t="n">
        <v>1110101</v>
      </c>
      <c r="I3458" s="1" t="s">
        <v>35</v>
      </c>
      <c r="J3458" s="1" t="n">
        <v>1653517</v>
      </c>
      <c r="L3458" s="1" t="n">
        <v>1653517</v>
      </c>
      <c r="M3458" s="1" t="s">
        <v>36</v>
      </c>
      <c r="N3458" s="1" t="s">
        <v>37</v>
      </c>
      <c r="P3458" s="1" t="n">
        <v>101</v>
      </c>
      <c r="Q3458" s="1" t="s">
        <v>107</v>
      </c>
      <c r="R3458" s="1" t="s">
        <v>149</v>
      </c>
      <c r="S3458" s="1" t="n">
        <v>1120602</v>
      </c>
      <c r="T3458" s="1" t="s">
        <v>2288</v>
      </c>
      <c r="U3458" s="1" t="n">
        <v>1512.71</v>
      </c>
      <c r="W3458" s="1" t="n">
        <v>1512.71</v>
      </c>
      <c r="X3458" s="1" t="s">
        <v>3101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1</v>
      </c>
      <c r="B3459" s="17" t="n">
        <v>46269</v>
      </c>
      <c r="C3459" s="17" t="n">
        <v>46269</v>
      </c>
      <c r="D3459" s="1" t="n">
        <v>0</v>
      </c>
      <c r="E3459" s="1" t="s">
        <v>33</v>
      </c>
      <c r="F3459" s="1" t="n">
        <v>17</v>
      </c>
      <c r="G3459" s="1" t="s">
        <v>34</v>
      </c>
      <c r="H3459" s="1" t="n">
        <v>1110101</v>
      </c>
      <c r="I3459" s="1" t="s">
        <v>35</v>
      </c>
      <c r="J3459" s="1" t="n">
        <v>1653552</v>
      </c>
      <c r="L3459" s="1" t="n">
        <v>1653552</v>
      </c>
      <c r="M3459" s="1" t="s">
        <v>36</v>
      </c>
      <c r="N3459" s="1" t="s">
        <v>37</v>
      </c>
      <c r="P3459" s="1" t="n">
        <v>101</v>
      </c>
      <c r="Q3459" s="1" t="s">
        <v>107</v>
      </c>
      <c r="R3459" s="1" t="s">
        <v>149</v>
      </c>
      <c r="S3459" s="1" t="n">
        <v>1120602</v>
      </c>
      <c r="T3459" s="1" t="s">
        <v>2288</v>
      </c>
      <c r="U3459" s="1" t="n">
        <v>189.65</v>
      </c>
      <c r="W3459" s="1" t="n">
        <v>189.65</v>
      </c>
      <c r="X3459" s="1" t="s">
        <v>3102</v>
      </c>
      <c r="Z3459" s="1" t="str">
        <f aca="false">IF($T3459="","",IFERROR(INDEX('Resumo Grupos'!$AC$3:$AC$200,MATCH($T3459,'Resumo Grupos'!$AB$3:$AB$200,0)),"n/d"))</f>
        <v>Salários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1</v>
      </c>
      <c r="B3460" s="17" t="n">
        <v>46269</v>
      </c>
      <c r="C3460" s="17" t="n">
        <v>46269</v>
      </c>
      <c r="D3460" s="1" t="n">
        <v>0</v>
      </c>
      <c r="E3460" s="1" t="s">
        <v>33</v>
      </c>
      <c r="F3460" s="1" t="n">
        <v>17</v>
      </c>
      <c r="G3460" s="1" t="s">
        <v>34</v>
      </c>
      <c r="H3460" s="1" t="n">
        <v>1110101</v>
      </c>
      <c r="I3460" s="1" t="s">
        <v>35</v>
      </c>
      <c r="J3460" s="1" t="n">
        <v>1653701</v>
      </c>
      <c r="L3460" s="1" t="n">
        <v>1653701</v>
      </c>
      <c r="M3460" s="1" t="s">
        <v>36</v>
      </c>
      <c r="N3460" s="1" t="s">
        <v>37</v>
      </c>
      <c r="P3460" s="1" t="n">
        <v>101</v>
      </c>
      <c r="Q3460" s="1" t="s">
        <v>107</v>
      </c>
      <c r="R3460" s="1" t="s">
        <v>149</v>
      </c>
      <c r="S3460" s="1" t="n">
        <v>1120602</v>
      </c>
      <c r="T3460" s="1" t="s">
        <v>2288</v>
      </c>
      <c r="U3460" s="1" t="n">
        <v>86.46</v>
      </c>
      <c r="W3460" s="1" t="n">
        <v>86.46</v>
      </c>
      <c r="X3460" s="1" t="s">
        <v>3103</v>
      </c>
      <c r="Z3460" s="1" t="str">
        <f aca="false">IF($T3460="","",IFERROR(INDEX('Resumo Grupos'!$AC$3:$AC$200,MATCH($T3460,'Resumo Grupos'!$AB$3:$AB$200,0)),"n/d"))</f>
        <v>Salários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1</v>
      </c>
      <c r="B3461" s="17" t="n">
        <v>46209</v>
      </c>
      <c r="C3461" s="17" t="n">
        <v>46269</v>
      </c>
      <c r="D3461" s="1" t="n">
        <v>816</v>
      </c>
      <c r="E3461" s="1" t="s">
        <v>274</v>
      </c>
      <c r="F3461" s="1" t="n">
        <v>34</v>
      </c>
      <c r="G3461" s="1" t="s">
        <v>94</v>
      </c>
      <c r="H3461" s="1" t="n">
        <v>2110405</v>
      </c>
      <c r="I3461" s="1" t="s">
        <v>106</v>
      </c>
      <c r="J3461" s="1" t="n">
        <v>480233</v>
      </c>
      <c r="L3461" s="1" t="n">
        <v>216087</v>
      </c>
      <c r="M3461" s="1" t="s">
        <v>457</v>
      </c>
      <c r="N3461" s="1" t="s">
        <v>66</v>
      </c>
      <c r="P3461" s="1" t="n">
        <v>102</v>
      </c>
      <c r="Q3461" s="1" t="s">
        <v>125</v>
      </c>
      <c r="R3461" s="1" t="s">
        <v>112</v>
      </c>
      <c r="S3461" s="1" t="n">
        <v>4220199</v>
      </c>
      <c r="T3461" s="1" t="s">
        <v>113</v>
      </c>
      <c r="U3461" s="1" t="n">
        <v>2000</v>
      </c>
      <c r="W3461" s="1" t="n">
        <v>0</v>
      </c>
      <c r="X3461" s="1" t="s">
        <v>275</v>
      </c>
      <c r="Z3461" s="1" t="str">
        <f aca="false">IF($T3461="","",IFERROR(INDEX('Resumo Grupos'!$AC$3:$AC$200,MATCH($T3461,'Resumo Grupos'!$AB$3:$AB$200,0)),"n/d"))</f>
        <v>Pagamentos outros não operacionais</v>
      </c>
      <c r="AA3461" s="1" t="str">
        <f aca="false">IF($T3461="","",IF(COUNTIF('Resumo Grupos'!$AE$3:$AE$40,$T3461)&gt;0,"NAO","SIM"))</f>
        <v>SIM</v>
      </c>
      <c r="AB3461" s="1"/>
      <c r="AC3461" s="1"/>
    </row>
    <row r="3462" customFormat="false" ht="12.75" hidden="false" customHeight="true" outlineLevel="0" collapsed="false">
      <c r="A3462" s="1" t="n">
        <v>1</v>
      </c>
      <c r="B3462" s="17" t="n">
        <v>46238</v>
      </c>
      <c r="C3462" s="17" t="n">
        <v>46269</v>
      </c>
      <c r="D3462" s="1" t="n">
        <v>862</v>
      </c>
      <c r="E3462" s="1" t="s">
        <v>502</v>
      </c>
      <c r="F3462" s="1" t="n">
        <v>24</v>
      </c>
      <c r="G3462" s="1" t="s">
        <v>57</v>
      </c>
      <c r="H3462" s="1" t="n">
        <v>2110405</v>
      </c>
      <c r="I3462" s="1" t="s">
        <v>106</v>
      </c>
      <c r="J3462" s="1" t="n">
        <v>1498819</v>
      </c>
      <c r="L3462" s="1" t="n">
        <v>614572</v>
      </c>
      <c r="M3462" s="1" t="s">
        <v>59</v>
      </c>
      <c r="N3462" s="1" t="s">
        <v>66</v>
      </c>
      <c r="P3462" s="1" t="n">
        <v>101</v>
      </c>
      <c r="Q3462" s="1" t="s">
        <v>107</v>
      </c>
      <c r="R3462" s="1" t="s">
        <v>39</v>
      </c>
      <c r="S3462" s="1" t="n">
        <v>4210233</v>
      </c>
      <c r="T3462" s="1" t="s">
        <v>313</v>
      </c>
      <c r="U3462" s="1" t="n">
        <v>270.9</v>
      </c>
      <c r="W3462" s="1" t="n">
        <v>0</v>
      </c>
      <c r="X3462" s="1" t="s">
        <v>2242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  <c r="AB3462" s="1"/>
      <c r="AC3462" s="1"/>
    </row>
    <row r="3463" customFormat="false" ht="12.75" hidden="false" customHeight="true" outlineLevel="0" collapsed="false">
      <c r="A3463" s="1" t="n">
        <v>1</v>
      </c>
      <c r="B3463" s="17" t="n">
        <v>46238</v>
      </c>
      <c r="C3463" s="17" t="n">
        <v>46269</v>
      </c>
      <c r="D3463" s="1" t="n">
        <v>17</v>
      </c>
      <c r="E3463" s="1" t="s">
        <v>115</v>
      </c>
      <c r="F3463" s="1" t="n">
        <v>34</v>
      </c>
      <c r="G3463" s="1" t="s">
        <v>94</v>
      </c>
      <c r="H3463" s="1" t="n">
        <v>2110405</v>
      </c>
      <c r="I3463" s="1" t="s">
        <v>106</v>
      </c>
      <c r="J3463" s="1" t="n">
        <v>1500762</v>
      </c>
      <c r="L3463" s="1" t="n">
        <v>615096</v>
      </c>
      <c r="M3463" s="1" t="s">
        <v>59</v>
      </c>
      <c r="N3463" s="1" t="s">
        <v>66</v>
      </c>
      <c r="P3463" s="1" t="n">
        <v>101</v>
      </c>
      <c r="Q3463" s="1" t="s">
        <v>107</v>
      </c>
      <c r="R3463" s="1" t="s">
        <v>39</v>
      </c>
      <c r="S3463" s="1" t="n">
        <v>4210222</v>
      </c>
      <c r="T3463" s="1" t="s">
        <v>2247</v>
      </c>
      <c r="U3463" s="1" t="n">
        <v>514.36</v>
      </c>
      <c r="W3463" s="1" t="n">
        <v>0</v>
      </c>
      <c r="X3463" s="1" t="s">
        <v>2248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" t="n">
        <v>1</v>
      </c>
      <c r="B3464" s="17" t="n">
        <v>46241</v>
      </c>
      <c r="C3464" s="17" t="n">
        <v>46269</v>
      </c>
      <c r="D3464" s="1" t="n">
        <v>1608</v>
      </c>
      <c r="E3464" s="1" t="s">
        <v>75</v>
      </c>
      <c r="F3464" s="1" t="n">
        <v>24</v>
      </c>
      <c r="G3464" s="1" t="s">
        <v>57</v>
      </c>
      <c r="H3464" s="1" t="n">
        <v>2110405</v>
      </c>
      <c r="I3464" s="1" t="s">
        <v>106</v>
      </c>
      <c r="J3464" s="1" t="n">
        <v>1514839</v>
      </c>
      <c r="L3464" s="1" t="n">
        <v>1707352</v>
      </c>
      <c r="M3464" s="1" t="s">
        <v>153</v>
      </c>
      <c r="N3464" s="1" t="s">
        <v>66</v>
      </c>
      <c r="P3464" s="1" t="n">
        <v>103</v>
      </c>
      <c r="Q3464" s="1" t="s">
        <v>61</v>
      </c>
      <c r="R3464" s="1" t="s">
        <v>62</v>
      </c>
      <c r="S3464" s="1" t="n">
        <v>1130101</v>
      </c>
      <c r="T3464" s="1" t="s">
        <v>63</v>
      </c>
      <c r="U3464" s="1" t="n">
        <v>953.13</v>
      </c>
      <c r="W3464" s="1" t="n">
        <v>0</v>
      </c>
      <c r="X3464" s="1" t="s">
        <v>3104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ACHOC TODDY 200G</v>
      </c>
      <c r="AC3464" s="1" t="n">
        <v>1707352</v>
      </c>
    </row>
    <row r="3465" customFormat="false" ht="12.75" hidden="false" customHeight="true" outlineLevel="0" collapsed="false">
      <c r="A3465" s="1" t="n">
        <v>1</v>
      </c>
      <c r="B3465" s="17" t="n">
        <v>46242</v>
      </c>
      <c r="C3465" s="17" t="n">
        <v>46269</v>
      </c>
      <c r="D3465" s="1" t="n">
        <v>1700</v>
      </c>
      <c r="E3465" s="1" t="s">
        <v>2743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1518180</v>
      </c>
      <c r="L3465" s="1" t="n">
        <v>295194</v>
      </c>
      <c r="M3465" s="1" t="s">
        <v>153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687.96</v>
      </c>
      <c r="W3465" s="1" t="n">
        <v>0</v>
      </c>
      <c r="X3465" s="1" t="s">
        <v>3105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SAB BARRA ECON 500G</v>
      </c>
      <c r="AC3465" s="1" t="n">
        <v>295194</v>
      </c>
    </row>
    <row r="3466" customFormat="false" ht="12.75" hidden="false" customHeight="true" outlineLevel="0" collapsed="false">
      <c r="A3466" s="1" t="n">
        <v>1</v>
      </c>
      <c r="B3466" s="17" t="n">
        <v>46242</v>
      </c>
      <c r="C3466" s="17" t="n">
        <v>46269</v>
      </c>
      <c r="D3466" s="1" t="n">
        <v>1107</v>
      </c>
      <c r="E3466" s="1" t="s">
        <v>155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1518289</v>
      </c>
      <c r="L3466" s="1" t="n">
        <v>439388</v>
      </c>
      <c r="M3466" s="1" t="s">
        <v>59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1099.43</v>
      </c>
      <c r="W3466" s="1" t="n">
        <v>0</v>
      </c>
      <c r="X3466" s="1" t="s">
        <v>3106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BOLINHO MORANGO 7308</v>
      </c>
      <c r="AC3466" s="1" t="n">
        <v>439388</v>
      </c>
    </row>
    <row r="3467" customFormat="false" ht="12.75" hidden="false" customHeight="true" outlineLevel="0" collapsed="false">
      <c r="A3467" s="1" t="n">
        <v>1</v>
      </c>
      <c r="B3467" s="17" t="n">
        <v>46244</v>
      </c>
      <c r="C3467" s="17" t="n">
        <v>46269</v>
      </c>
      <c r="D3467" s="1" t="n">
        <v>1612</v>
      </c>
      <c r="E3467" s="1" t="s">
        <v>225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1528938</v>
      </c>
      <c r="L3467" s="1" t="n">
        <v>2308194</v>
      </c>
      <c r="M3467" s="1" t="s">
        <v>153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625.83</v>
      </c>
      <c r="W3467" s="1" t="n">
        <v>0</v>
      </c>
      <c r="X3467" s="1" t="s">
        <v>3107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KIBON CREMOSÍSSIMO NAPOL 1,5L</v>
      </c>
      <c r="AC3467" s="1" t="n">
        <v>2308194</v>
      </c>
    </row>
    <row r="3468" customFormat="false" ht="12.75" hidden="false" customHeight="true" outlineLevel="0" collapsed="false">
      <c r="A3468" s="1" t="n">
        <v>1</v>
      </c>
      <c r="B3468" s="17" t="n">
        <v>46249</v>
      </c>
      <c r="C3468" s="17" t="n">
        <v>46269</v>
      </c>
      <c r="D3468" s="1" t="n">
        <v>1815</v>
      </c>
      <c r="E3468" s="1" t="s">
        <v>626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1552021</v>
      </c>
      <c r="L3468" s="1" t="n">
        <v>397850</v>
      </c>
      <c r="M3468" s="1" t="s">
        <v>153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466</v>
      </c>
      <c r="W3468" s="1" t="n">
        <v>0</v>
      </c>
      <c r="X3468" s="1" t="s">
        <v>3108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12.75" hidden="false" customHeight="true" outlineLevel="0" collapsed="false">
      <c r="A3469" s="1" t="n">
        <v>1</v>
      </c>
      <c r="B3469" s="17" t="n">
        <v>46251</v>
      </c>
      <c r="C3469" s="17" t="n">
        <v>46269</v>
      </c>
      <c r="D3469" s="1" t="n">
        <v>1636</v>
      </c>
      <c r="E3469" s="1" t="s">
        <v>91</v>
      </c>
      <c r="F3469" s="1" t="n">
        <v>24</v>
      </c>
      <c r="G3469" s="1" t="s">
        <v>57</v>
      </c>
      <c r="H3469" s="1" t="n">
        <v>2110405</v>
      </c>
      <c r="I3469" s="1" t="s">
        <v>106</v>
      </c>
      <c r="J3469" s="1" t="n">
        <v>1561641</v>
      </c>
      <c r="L3469" s="1" t="n">
        <v>3237031</v>
      </c>
      <c r="M3469" s="1" t="s">
        <v>59</v>
      </c>
      <c r="N3469" s="1" t="s">
        <v>66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699.99</v>
      </c>
      <c r="W3469" s="1" t="n">
        <v>0</v>
      </c>
      <c r="X3469" s="1" t="s">
        <v>3109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AZEITE MARIA TRAD. 5</v>
      </c>
      <c r="AC3469" s="1" t="n">
        <v>3237031</v>
      </c>
    </row>
    <row r="3470" customFormat="false" ht="12.75" hidden="false" customHeight="true" outlineLevel="0" collapsed="false">
      <c r="A3470" s="1" t="n">
        <v>1</v>
      </c>
      <c r="B3470" s="17" t="n">
        <v>46251</v>
      </c>
      <c r="C3470" s="17" t="n">
        <v>46269</v>
      </c>
      <c r="D3470" s="1" t="n">
        <v>1636</v>
      </c>
      <c r="E3470" s="1" t="s">
        <v>91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1561678</v>
      </c>
      <c r="L3470" s="1" t="n">
        <v>3237032</v>
      </c>
      <c r="M3470" s="1" t="s">
        <v>36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807.06</v>
      </c>
      <c r="W3470" s="1" t="n">
        <v>0</v>
      </c>
      <c r="X3470" s="1" t="s">
        <v>3110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VEJA BANH TIRA LIMO</v>
      </c>
      <c r="AC3470" s="1" t="n">
        <v>3237032</v>
      </c>
    </row>
    <row r="3471" customFormat="false" ht="12.75" hidden="false" customHeight="true" outlineLevel="0" collapsed="false">
      <c r="A3471" s="1" t="n">
        <v>1</v>
      </c>
      <c r="B3471" s="17" t="n">
        <v>46253</v>
      </c>
      <c r="C3471" s="17" t="n">
        <v>46269</v>
      </c>
      <c r="D3471" s="1" t="n">
        <v>1107</v>
      </c>
      <c r="E3471" s="1" t="s">
        <v>155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1570967</v>
      </c>
      <c r="L3471" s="1" t="n">
        <v>443157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584.55</v>
      </c>
      <c r="W3471" s="1" t="n">
        <v>0</v>
      </c>
      <c r="X3471" s="1" t="s">
        <v>3111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SHAMPOO NEUTRO PROCA</v>
      </c>
      <c r="AC3471" s="1" t="n">
        <v>443157</v>
      </c>
    </row>
    <row r="3472" customFormat="false" ht="12.75" hidden="false" customHeight="true" outlineLevel="0" collapsed="false">
      <c r="A3472" s="1" t="n">
        <v>1</v>
      </c>
      <c r="B3472" s="17" t="n">
        <v>46253</v>
      </c>
      <c r="C3472" s="17" t="n">
        <v>46269</v>
      </c>
      <c r="D3472" s="1" t="n">
        <v>10017</v>
      </c>
      <c r="E3472" s="1" t="s">
        <v>871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1571575</v>
      </c>
      <c r="L3472" s="1" t="n">
        <v>195456</v>
      </c>
      <c r="M3472" s="1" t="s">
        <v>59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792.22</v>
      </c>
      <c r="W3472" s="1" t="n">
        <v>0</v>
      </c>
      <c r="X3472" s="1" t="s">
        <v>3112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FEIJOADA BORDON 830G</v>
      </c>
      <c r="AC3472" s="1" t="n">
        <v>195456</v>
      </c>
    </row>
    <row r="3473" customFormat="false" ht="12.75" hidden="false" customHeight="true" outlineLevel="0" collapsed="false">
      <c r="A3473" s="1" t="n">
        <v>1</v>
      </c>
      <c r="B3473" s="17" t="n">
        <v>46254</v>
      </c>
      <c r="C3473" s="17" t="n">
        <v>46269</v>
      </c>
      <c r="D3473" s="1" t="n">
        <v>1608</v>
      </c>
      <c r="E3473" s="1" t="s">
        <v>75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1575885</v>
      </c>
      <c r="L3473" s="1" t="n">
        <v>1711227</v>
      </c>
      <c r="M3473" s="1" t="s">
        <v>59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753.33</v>
      </c>
      <c r="W3473" s="1" t="n">
        <v>0</v>
      </c>
      <c r="X3473" s="1" t="s">
        <v>3113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BATATA RUFFLES CHURR</v>
      </c>
      <c r="AC3473" s="1" t="n">
        <v>1711227</v>
      </c>
    </row>
    <row r="3474" customFormat="false" ht="12.75" hidden="false" customHeight="true" outlineLevel="0" collapsed="false">
      <c r="A3474" s="1" t="n">
        <v>1</v>
      </c>
      <c r="B3474" s="17" t="n">
        <v>46255</v>
      </c>
      <c r="C3474" s="17" t="n">
        <v>46269</v>
      </c>
      <c r="D3474" s="1" t="n">
        <v>1634</v>
      </c>
      <c r="E3474" s="1" t="s">
        <v>2623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1582023</v>
      </c>
      <c r="L3474" s="1" t="n">
        <v>330734</v>
      </c>
      <c r="M3474" s="1" t="s">
        <v>36</v>
      </c>
      <c r="N3474" s="1" t="s">
        <v>66</v>
      </c>
      <c r="P3474" s="1" t="n">
        <v>103</v>
      </c>
      <c r="Q3474" s="1" t="s">
        <v>61</v>
      </c>
      <c r="R3474" s="1" t="s">
        <v>62</v>
      </c>
      <c r="S3474" s="1" t="n">
        <v>1130101</v>
      </c>
      <c r="T3474" s="1" t="s">
        <v>63</v>
      </c>
      <c r="U3474" s="1" t="n">
        <v>1232.16</v>
      </c>
      <c r="W3474" s="1" t="n">
        <v>0</v>
      </c>
      <c r="X3474" s="1" t="s">
        <v>3114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AMACIANTE NOVO AMA</v>
      </c>
      <c r="AC3474" s="1" t="n">
        <v>330734</v>
      </c>
    </row>
    <row r="3475" customFormat="false" ht="12.75" hidden="false" customHeight="true" outlineLevel="0" collapsed="false">
      <c r="A3475" s="1" t="n">
        <v>1</v>
      </c>
      <c r="B3475" s="17" t="n">
        <v>46255</v>
      </c>
      <c r="C3475" s="17" t="n">
        <v>46269</v>
      </c>
      <c r="D3475" s="1" t="n">
        <v>703</v>
      </c>
      <c r="E3475" s="1" t="s">
        <v>1627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1582062</v>
      </c>
      <c r="L3475" s="1" t="n">
        <v>103073</v>
      </c>
      <c r="M3475" s="1" t="s">
        <v>36</v>
      </c>
      <c r="N3475" s="1" t="s">
        <v>66</v>
      </c>
      <c r="P3475" s="1" t="n">
        <v>103</v>
      </c>
      <c r="Q3475" s="1" t="s">
        <v>61</v>
      </c>
      <c r="R3475" s="1" t="s">
        <v>62</v>
      </c>
      <c r="S3475" s="1" t="n">
        <v>1130101</v>
      </c>
      <c r="T3475" s="1" t="s">
        <v>63</v>
      </c>
      <c r="U3475" s="1" t="n">
        <v>431.28</v>
      </c>
      <c r="W3475" s="1" t="n">
        <v>0</v>
      </c>
      <c r="X3475" s="1" t="s">
        <v>3115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SUCO DAFRUTA LARANJA</v>
      </c>
      <c r="AC3475" s="1" t="n">
        <v>103073</v>
      </c>
    </row>
    <row r="3476" customFormat="false" ht="12.75" hidden="false" customHeight="true" outlineLevel="0" collapsed="false">
      <c r="A3476" s="1" t="n">
        <v>1</v>
      </c>
      <c r="B3476" s="17" t="n">
        <v>46256</v>
      </c>
      <c r="C3476" s="17" t="n">
        <v>46269</v>
      </c>
      <c r="D3476" s="1" t="n">
        <v>1659</v>
      </c>
      <c r="E3476" s="1" t="s">
        <v>78</v>
      </c>
      <c r="F3476" s="1" t="n">
        <v>24</v>
      </c>
      <c r="G3476" s="1" t="s">
        <v>57</v>
      </c>
      <c r="H3476" s="1" t="n">
        <v>2110405</v>
      </c>
      <c r="I3476" s="1" t="s">
        <v>106</v>
      </c>
      <c r="J3476" s="1" t="n">
        <v>1585364</v>
      </c>
      <c r="L3476" s="1" t="n">
        <v>891630</v>
      </c>
      <c r="M3476" s="1" t="s">
        <v>36</v>
      </c>
      <c r="N3476" s="1" t="s">
        <v>66</v>
      </c>
      <c r="P3476" s="1" t="n">
        <v>103</v>
      </c>
      <c r="Q3476" s="1" t="s">
        <v>61</v>
      </c>
      <c r="R3476" s="1" t="s">
        <v>62</v>
      </c>
      <c r="S3476" s="1" t="n">
        <v>1130101</v>
      </c>
      <c r="T3476" s="1" t="s">
        <v>63</v>
      </c>
      <c r="U3476" s="1" t="n">
        <v>1167.28</v>
      </c>
      <c r="W3476" s="1" t="n">
        <v>0</v>
      </c>
      <c r="X3476" s="1" t="s">
        <v>3116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QUEIJO RALADO MOCOCA</v>
      </c>
      <c r="AC3476" s="1" t="n">
        <v>891630</v>
      </c>
    </row>
    <row r="3477" customFormat="false" ht="12.75" hidden="false" customHeight="true" outlineLevel="0" collapsed="false">
      <c r="A3477" s="1" t="n">
        <v>1</v>
      </c>
      <c r="B3477" s="17" t="n">
        <v>46256</v>
      </c>
      <c r="C3477" s="17" t="n">
        <v>46269</v>
      </c>
      <c r="D3477" s="1" t="n">
        <v>1667</v>
      </c>
      <c r="E3477" s="1" t="s">
        <v>65</v>
      </c>
      <c r="F3477" s="1" t="n">
        <v>24</v>
      </c>
      <c r="G3477" s="1" t="s">
        <v>57</v>
      </c>
      <c r="H3477" s="1" t="n">
        <v>2110405</v>
      </c>
      <c r="I3477" s="1" t="s">
        <v>106</v>
      </c>
      <c r="J3477" s="1" t="n">
        <v>1585385</v>
      </c>
      <c r="L3477" s="1" t="n">
        <v>398654</v>
      </c>
      <c r="M3477" s="1" t="s">
        <v>36</v>
      </c>
      <c r="N3477" s="1" t="s">
        <v>66</v>
      </c>
      <c r="P3477" s="1" t="n">
        <v>103</v>
      </c>
      <c r="Q3477" s="1" t="s">
        <v>61</v>
      </c>
      <c r="R3477" s="1" t="s">
        <v>62</v>
      </c>
      <c r="S3477" s="1" t="n">
        <v>1130101</v>
      </c>
      <c r="T3477" s="1" t="s">
        <v>63</v>
      </c>
      <c r="U3477" s="1" t="n">
        <v>684.25</v>
      </c>
      <c r="W3477" s="1" t="n">
        <v>0</v>
      </c>
      <c r="X3477" s="1" t="s">
        <v>3117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CAFE MARATA 250G</v>
      </c>
      <c r="AC3477" s="1" t="n">
        <v>398654</v>
      </c>
    </row>
    <row r="3478" customFormat="false" ht="12.75" hidden="false" customHeight="true" outlineLevel="0" collapsed="false">
      <c r="A3478" s="1" t="n">
        <v>1</v>
      </c>
      <c r="B3478" s="17" t="n">
        <v>46256</v>
      </c>
      <c r="C3478" s="17" t="n">
        <v>46269</v>
      </c>
      <c r="D3478" s="1" t="n">
        <v>1666</v>
      </c>
      <c r="E3478" s="1" t="s">
        <v>56</v>
      </c>
      <c r="F3478" s="1" t="n">
        <v>24</v>
      </c>
      <c r="G3478" s="1" t="s">
        <v>57</v>
      </c>
      <c r="H3478" s="1" t="n">
        <v>2110405</v>
      </c>
      <c r="I3478" s="1" t="s">
        <v>106</v>
      </c>
      <c r="J3478" s="1" t="n">
        <v>1585825</v>
      </c>
      <c r="L3478" s="1" t="n">
        <v>571038</v>
      </c>
      <c r="M3478" s="1" t="s">
        <v>36</v>
      </c>
      <c r="N3478" s="1" t="s">
        <v>66</v>
      </c>
      <c r="P3478" s="1" t="n">
        <v>103</v>
      </c>
      <c r="Q3478" s="1" t="s">
        <v>61</v>
      </c>
      <c r="R3478" s="1" t="s">
        <v>62</v>
      </c>
      <c r="S3478" s="1" t="n">
        <v>1130101</v>
      </c>
      <c r="T3478" s="1" t="s">
        <v>63</v>
      </c>
      <c r="U3478" s="1" t="n">
        <v>963.49</v>
      </c>
      <c r="W3478" s="1" t="n">
        <v>0</v>
      </c>
      <c r="X3478" s="1" t="s">
        <v>3118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LUCKY  STRIKE DOUBLE ICE</v>
      </c>
      <c r="AC3478" s="1" t="n">
        <v>571038</v>
      </c>
    </row>
    <row r="3479" customFormat="false" ht="12.75" hidden="false" customHeight="true" outlineLevel="0" collapsed="false">
      <c r="A3479" s="1" t="n">
        <v>1</v>
      </c>
      <c r="B3479" s="17" t="n">
        <v>46256</v>
      </c>
      <c r="C3479" s="17" t="n">
        <v>46269</v>
      </c>
      <c r="D3479" s="1" t="n">
        <v>1114</v>
      </c>
      <c r="E3479" s="1" t="s">
        <v>169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1585897</v>
      </c>
      <c r="L3479" s="1" t="n">
        <v>44559</v>
      </c>
      <c r="M3479" s="1" t="s">
        <v>36</v>
      </c>
      <c r="N3479" s="1" t="s">
        <v>66</v>
      </c>
      <c r="P3479" s="1" t="n">
        <v>103</v>
      </c>
      <c r="Q3479" s="1" t="s">
        <v>61</v>
      </c>
      <c r="R3479" s="1" t="s">
        <v>62</v>
      </c>
      <c r="S3479" s="1" t="n">
        <v>1130101</v>
      </c>
      <c r="T3479" s="1" t="s">
        <v>63</v>
      </c>
      <c r="U3479" s="1" t="n">
        <v>4339.8</v>
      </c>
      <c r="W3479" s="1" t="n">
        <v>0</v>
      </c>
      <c r="X3479" s="1" t="s">
        <v>3119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12.75" hidden="false" customHeight="true" outlineLevel="0" collapsed="false">
      <c r="A3480" s="1" t="n">
        <v>1</v>
      </c>
      <c r="B3480" s="17" t="n">
        <v>46259</v>
      </c>
      <c r="C3480" s="17" t="n">
        <v>46269</v>
      </c>
      <c r="D3480" s="1" t="n">
        <v>1723</v>
      </c>
      <c r="E3480" s="1" t="s">
        <v>302</v>
      </c>
      <c r="F3480" s="1" t="n">
        <v>24</v>
      </c>
      <c r="G3480" s="1" t="s">
        <v>57</v>
      </c>
      <c r="H3480" s="1" t="n">
        <v>2110405</v>
      </c>
      <c r="I3480" s="1" t="s">
        <v>106</v>
      </c>
      <c r="J3480" s="1" t="n">
        <v>1600814</v>
      </c>
      <c r="L3480" s="1" t="n">
        <v>175397</v>
      </c>
      <c r="M3480" s="1" t="s">
        <v>36</v>
      </c>
      <c r="N3480" s="1" t="s">
        <v>66</v>
      </c>
      <c r="P3480" s="1" t="n">
        <v>103</v>
      </c>
      <c r="Q3480" s="1" t="s">
        <v>61</v>
      </c>
      <c r="R3480" s="1" t="s">
        <v>62</v>
      </c>
      <c r="S3480" s="1" t="n">
        <v>1130101</v>
      </c>
      <c r="T3480" s="1" t="s">
        <v>63</v>
      </c>
      <c r="U3480" s="1" t="n">
        <v>6984.1</v>
      </c>
      <c r="W3480" s="1" t="n">
        <v>0</v>
      </c>
      <c r="X3480" s="1" t="s">
        <v>3120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 t="str">
        <f aca="false">IFERROR(INDEX('Mov Entradas (Rel 10497)'!$L:$L,MATCH(AC3480,'Mov Entradas (Rel 10497)'!$I:$I,0)),"nao encontrado")</f>
        <v>TRASEIRO DE BOI L1</v>
      </c>
      <c r="AC3480" s="1" t="n">
        <v>175397</v>
      </c>
    </row>
    <row r="3481" customFormat="false" ht="12.75" hidden="false" customHeight="true" outlineLevel="0" collapsed="false">
      <c r="A3481" s="1" t="n">
        <v>1</v>
      </c>
      <c r="B3481" s="17" t="n">
        <v>46262</v>
      </c>
      <c r="C3481" s="17" t="n">
        <v>46269</v>
      </c>
      <c r="D3481" s="1" t="n">
        <v>33</v>
      </c>
      <c r="E3481" s="1" t="s">
        <v>93</v>
      </c>
      <c r="F3481" s="1" t="n">
        <v>34</v>
      </c>
      <c r="G3481" s="1" t="s">
        <v>94</v>
      </c>
      <c r="H3481" s="1" t="n">
        <v>2110101</v>
      </c>
      <c r="I3481" s="1" t="s">
        <v>58</v>
      </c>
      <c r="J3481" s="1" t="n">
        <v>1614817</v>
      </c>
      <c r="L3481" s="1" t="n">
        <v>5568</v>
      </c>
      <c r="M3481" s="1" t="s">
        <v>36</v>
      </c>
      <c r="N3481" s="1" t="s">
        <v>60</v>
      </c>
      <c r="P3481" s="1" t="n">
        <v>103</v>
      </c>
      <c r="Q3481" s="1" t="s">
        <v>61</v>
      </c>
      <c r="R3481" s="1" t="s">
        <v>62</v>
      </c>
      <c r="S3481" s="1" t="n">
        <v>1130101</v>
      </c>
      <c r="T3481" s="1" t="s">
        <v>63</v>
      </c>
      <c r="U3481" s="1" t="n">
        <v>2055</v>
      </c>
      <c r="W3481" s="1" t="n">
        <v>0</v>
      </c>
      <c r="X3481" s="1" t="s">
        <v>3121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</row>
    <row r="3482" customFormat="false" ht="12.75" hidden="false" customHeight="true" outlineLevel="0" collapsed="false">
      <c r="A3482" s="1" t="n">
        <v>1</v>
      </c>
      <c r="B3482" s="17" t="n">
        <v>46262</v>
      </c>
      <c r="C3482" s="17" t="n">
        <v>46269</v>
      </c>
      <c r="D3482" s="1" t="n">
        <v>1625</v>
      </c>
      <c r="E3482" s="1" t="s">
        <v>243</v>
      </c>
      <c r="F3482" s="1" t="n">
        <v>24</v>
      </c>
      <c r="G3482" s="1" t="s">
        <v>57</v>
      </c>
      <c r="H3482" s="1" t="n">
        <v>2110405</v>
      </c>
      <c r="I3482" s="1" t="s">
        <v>106</v>
      </c>
      <c r="J3482" s="1" t="n">
        <v>1614931</v>
      </c>
      <c r="L3482" s="1" t="n">
        <v>15195</v>
      </c>
      <c r="M3482" s="1" t="s">
        <v>36</v>
      </c>
      <c r="N3482" s="1" t="s">
        <v>66</v>
      </c>
      <c r="P3482" s="1" t="n">
        <v>103</v>
      </c>
      <c r="Q3482" s="1" t="s">
        <v>61</v>
      </c>
      <c r="R3482" s="1" t="s">
        <v>62</v>
      </c>
      <c r="S3482" s="1" t="n">
        <v>1130101</v>
      </c>
      <c r="T3482" s="1" t="s">
        <v>63</v>
      </c>
      <c r="U3482" s="1" t="n">
        <v>6048</v>
      </c>
      <c r="W3482" s="1" t="n">
        <v>0</v>
      </c>
      <c r="X3482" s="1" t="s">
        <v>3122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 t="str">
        <f aca="false">IFERROR(INDEX('Mov Entradas (Rel 10497)'!$L:$L,MATCH(AC3482,'Mov Entradas (Rel 10497)'!$I:$I,0)),"nao encontrado")</f>
        <v>TRASEIRO DE BOI L1</v>
      </c>
      <c r="AC3482" s="1" t="n">
        <v>15195</v>
      </c>
    </row>
    <row r="3483" customFormat="false" ht="12.75" hidden="false" customHeight="true" outlineLevel="0" collapsed="false">
      <c r="A3483" s="1" t="n">
        <v>1</v>
      </c>
      <c r="B3483" s="17" t="n">
        <v>46261</v>
      </c>
      <c r="C3483" s="17" t="n">
        <v>46269</v>
      </c>
      <c r="D3483" s="1" t="n">
        <v>1286</v>
      </c>
      <c r="E3483" s="1" t="s">
        <v>359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1619062</v>
      </c>
      <c r="L3483" s="1" t="n">
        <v>10654</v>
      </c>
      <c r="M3483" s="1" t="s">
        <v>36</v>
      </c>
      <c r="N3483" s="1" t="s">
        <v>66</v>
      </c>
      <c r="P3483" s="1" t="n">
        <v>103</v>
      </c>
      <c r="Q3483" s="1" t="s">
        <v>61</v>
      </c>
      <c r="R3483" s="1" t="s">
        <v>62</v>
      </c>
      <c r="S3483" s="1" t="n">
        <v>1130101</v>
      </c>
      <c r="T3483" s="1" t="s">
        <v>63</v>
      </c>
      <c r="U3483" s="1" t="n">
        <v>648</v>
      </c>
      <c r="W3483" s="1" t="n">
        <v>0</v>
      </c>
      <c r="X3483" s="1" t="s">
        <v>3123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PAO FRANCES CONG 80G</v>
      </c>
      <c r="AC3483" s="1" t="n">
        <v>10654</v>
      </c>
    </row>
    <row r="3484" customFormat="false" ht="12.75" hidden="false" customHeight="true" outlineLevel="0" collapsed="false">
      <c r="A3484" s="1" t="n">
        <v>1</v>
      </c>
      <c r="B3484" s="17" t="n">
        <v>46261</v>
      </c>
      <c r="C3484" s="17" t="n">
        <v>46269</v>
      </c>
      <c r="D3484" s="1" t="n">
        <v>1815</v>
      </c>
      <c r="E3484" s="1" t="s">
        <v>626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1619367</v>
      </c>
      <c r="L3484" s="1" t="n">
        <v>400165</v>
      </c>
      <c r="M3484" s="1" t="s">
        <v>36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1453.88</v>
      </c>
      <c r="W3484" s="1" t="n">
        <v>0</v>
      </c>
      <c r="X3484" s="1" t="s">
        <v>3124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12.75" hidden="false" customHeight="true" outlineLevel="0" collapsed="false">
      <c r="A3485" s="1" t="n">
        <v>1</v>
      </c>
      <c r="B3485" s="17" t="n">
        <v>46261</v>
      </c>
      <c r="C3485" s="17" t="n">
        <v>46269</v>
      </c>
      <c r="D3485" s="1" t="n">
        <v>1642</v>
      </c>
      <c r="E3485" s="1" t="s">
        <v>184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1619468</v>
      </c>
      <c r="L3485" s="1" t="n">
        <v>1039185</v>
      </c>
      <c r="M3485" s="1" t="s">
        <v>36</v>
      </c>
      <c r="N3485" s="1" t="s">
        <v>66</v>
      </c>
      <c r="P3485" s="1" t="n">
        <v>103</v>
      </c>
      <c r="Q3485" s="1" t="s">
        <v>61</v>
      </c>
      <c r="R3485" s="1" t="s">
        <v>62</v>
      </c>
      <c r="S3485" s="1" t="n">
        <v>1130101</v>
      </c>
      <c r="T3485" s="1" t="s">
        <v>63</v>
      </c>
      <c r="U3485" s="1" t="n">
        <v>744.32</v>
      </c>
      <c r="W3485" s="1" t="n">
        <v>0</v>
      </c>
      <c r="X3485" s="1" t="s">
        <v>3125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 t="str">
        <f aca="false">IFERROR(INDEX('Mov Entradas (Rel 10497)'!$L:$L,MATCH(AC3485,'Mov Entradas (Rel 10497)'!$I:$I,0)),"nao encontrado")</f>
        <v>TOR INTEGRAL BROTHER</v>
      </c>
      <c r="AC3485" s="1" t="n">
        <v>1039185</v>
      </c>
    </row>
    <row r="3486" customFormat="false" ht="12.75" hidden="false" customHeight="true" outlineLevel="0" collapsed="false">
      <c r="A3486" s="1" t="n">
        <v>1</v>
      </c>
      <c r="B3486" s="17" t="n">
        <v>46269</v>
      </c>
      <c r="C3486" s="17" t="n">
        <v>46269</v>
      </c>
      <c r="D3486" s="1" t="n">
        <v>1137</v>
      </c>
      <c r="E3486" s="1" t="s">
        <v>105</v>
      </c>
      <c r="F3486" s="1" t="n">
        <v>34</v>
      </c>
      <c r="G3486" s="1" t="s">
        <v>94</v>
      </c>
      <c r="H3486" s="1" t="n">
        <v>2110405</v>
      </c>
      <c r="I3486" s="1" t="s">
        <v>106</v>
      </c>
      <c r="J3486" s="1" t="n">
        <v>1652612</v>
      </c>
      <c r="L3486" s="1" t="n">
        <v>672157</v>
      </c>
      <c r="M3486" s="1" t="s">
        <v>36</v>
      </c>
      <c r="N3486" s="1" t="s">
        <v>66</v>
      </c>
      <c r="P3486" s="1" t="n">
        <v>101</v>
      </c>
      <c r="Q3486" s="1" t="s">
        <v>107</v>
      </c>
      <c r="R3486" s="1" t="s">
        <v>43</v>
      </c>
      <c r="S3486" s="1" t="n">
        <v>4210301</v>
      </c>
      <c r="T3486" s="1" t="s">
        <v>333</v>
      </c>
      <c r="U3486" s="1" t="n">
        <v>1881.75</v>
      </c>
      <c r="W3486" s="1" t="n">
        <v>0</v>
      </c>
      <c r="X3486" s="1" t="s">
        <v>3126</v>
      </c>
      <c r="Z3486" s="1" t="str">
        <f aca="false">IF($T3486="","",IFERROR(INDEX('Resumo Grupos'!$AC$3:$AC$200,MATCH($T3486,'Resumo Grupos'!$AB$3:$AB$200,0)),"n/d"))</f>
        <v>Salários</v>
      </c>
      <c r="AA3486" s="1" t="str">
        <f aca="false">IF($T3486="","",IF(COUNTIF('Resumo Grupos'!$AE$3:$AE$40,$T3486)&gt;0,"NAO","SIM"))</f>
        <v>SIM</v>
      </c>
      <c r="AB3486" s="1"/>
      <c r="AC3486" s="1"/>
    </row>
    <row r="3487" customFormat="false" ht="12.75" hidden="false" customHeight="true" outlineLevel="0" collapsed="false">
      <c r="A3487" s="1" t="n">
        <v>1</v>
      </c>
      <c r="B3487" s="17" t="n">
        <v>46255</v>
      </c>
      <c r="C3487" s="17" t="n">
        <v>46269</v>
      </c>
      <c r="D3487" s="1" t="n">
        <v>794</v>
      </c>
      <c r="E3487" s="1" t="s">
        <v>365</v>
      </c>
      <c r="F3487" s="1" t="n">
        <v>24</v>
      </c>
      <c r="G3487" s="1" t="s">
        <v>57</v>
      </c>
      <c r="H3487" s="1" t="n">
        <v>2110405</v>
      </c>
      <c r="I3487" s="1" t="s">
        <v>106</v>
      </c>
      <c r="J3487" s="1" t="n">
        <v>1635283</v>
      </c>
      <c r="L3487" s="1" t="n">
        <v>8725</v>
      </c>
      <c r="M3487" s="1" t="s">
        <v>36</v>
      </c>
      <c r="N3487" s="1" t="s">
        <v>66</v>
      </c>
      <c r="P3487" s="1" t="n">
        <v>103</v>
      </c>
      <c r="Q3487" s="1" t="s">
        <v>61</v>
      </c>
      <c r="R3487" s="1" t="s">
        <v>39</v>
      </c>
      <c r="S3487" s="1" t="n">
        <v>4210227</v>
      </c>
      <c r="T3487" s="1" t="s">
        <v>40</v>
      </c>
      <c r="U3487" s="1" t="n">
        <v>370</v>
      </c>
      <c r="W3487" s="1" t="n">
        <v>0</v>
      </c>
      <c r="X3487" s="1" t="s">
        <v>3127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 t="str">
        <f aca="false">IFERROR(INDEX('Mov Entradas (Rel 10497)'!$L:$L,MATCH(AC3487,'Mov Entradas (Rel 10497)'!$I:$I,0)),"nao encontrado")</f>
        <v>SACO P/ LIXO 200L TRANSPARENTE C/250</v>
      </c>
      <c r="AC3487" s="1" t="n">
        <v>8725</v>
      </c>
    </row>
    <row r="3488" customFormat="false" ht="12.75" hidden="false" customHeight="true" outlineLevel="0" collapsed="false">
      <c r="A3488" s="1" t="n">
        <v>1</v>
      </c>
      <c r="B3488" s="17" t="n">
        <v>46265</v>
      </c>
      <c r="C3488" s="17" t="n">
        <v>46269</v>
      </c>
      <c r="D3488" s="1" t="n">
        <v>1899</v>
      </c>
      <c r="E3488" s="1" t="s">
        <v>97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1638394</v>
      </c>
      <c r="L3488" s="1" t="n">
        <v>781</v>
      </c>
      <c r="M3488" s="1" t="s">
        <v>36</v>
      </c>
      <c r="N3488" s="1" t="s">
        <v>66</v>
      </c>
      <c r="P3488" s="1" t="n">
        <v>104</v>
      </c>
      <c r="Q3488" s="1" t="s">
        <v>38</v>
      </c>
      <c r="R3488" s="1" t="s">
        <v>62</v>
      </c>
      <c r="S3488" s="1" t="n">
        <v>1130101</v>
      </c>
      <c r="T3488" s="1" t="s">
        <v>63</v>
      </c>
      <c r="U3488" s="1" t="n">
        <v>840</v>
      </c>
      <c r="W3488" s="1" t="n">
        <v>0</v>
      </c>
      <c r="X3488" s="1" t="s">
        <v>3128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PAO CASEIRO AMANT</v>
      </c>
      <c r="AC3488" s="1" t="n">
        <v>781</v>
      </c>
    </row>
    <row r="3489" customFormat="false" ht="12.75" hidden="false" customHeight="true" outlineLevel="0" collapsed="false">
      <c r="A3489" s="1" t="n">
        <v>1</v>
      </c>
      <c r="B3489" s="17" t="n">
        <v>46269</v>
      </c>
      <c r="C3489" s="17" t="n">
        <v>46269</v>
      </c>
      <c r="D3489" s="1" t="n">
        <v>33</v>
      </c>
      <c r="E3489" s="1" t="s">
        <v>93</v>
      </c>
      <c r="F3489" s="1" t="n">
        <v>34</v>
      </c>
      <c r="G3489" s="1" t="s">
        <v>94</v>
      </c>
      <c r="H3489" s="1" t="n">
        <v>2110101</v>
      </c>
      <c r="I3489" s="1" t="s">
        <v>58</v>
      </c>
      <c r="J3489" s="1" t="n">
        <v>1652009</v>
      </c>
      <c r="L3489" s="1" t="n">
        <v>5614</v>
      </c>
      <c r="M3489" s="1" t="s">
        <v>36</v>
      </c>
      <c r="N3489" s="1" t="s">
        <v>60</v>
      </c>
      <c r="P3489" s="1" t="n">
        <v>104</v>
      </c>
      <c r="Q3489" s="1" t="s">
        <v>38</v>
      </c>
      <c r="R3489" s="1" t="s">
        <v>62</v>
      </c>
      <c r="S3489" s="1" t="n">
        <v>1130101</v>
      </c>
      <c r="T3489" s="1" t="s">
        <v>63</v>
      </c>
      <c r="U3489" s="1" t="n">
        <v>3315</v>
      </c>
      <c r="W3489" s="1" t="n">
        <v>0</v>
      </c>
      <c r="X3489" s="1" t="s">
        <v>252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/>
      <c r="AC3489" s="1"/>
    </row>
    <row r="3490" customFormat="false" ht="12.75" hidden="false" customHeight="true" outlineLevel="0" collapsed="false">
      <c r="A3490" s="1" t="n">
        <v>1</v>
      </c>
      <c r="B3490" s="17" t="n">
        <v>46269</v>
      </c>
      <c r="C3490" s="17" t="n">
        <v>46269</v>
      </c>
      <c r="D3490" s="1" t="n">
        <v>33</v>
      </c>
      <c r="E3490" s="1" t="s">
        <v>93</v>
      </c>
      <c r="F3490" s="1" t="n">
        <v>34</v>
      </c>
      <c r="G3490" s="1" t="s">
        <v>94</v>
      </c>
      <c r="H3490" s="1" t="n">
        <v>2110405</v>
      </c>
      <c r="I3490" s="1" t="s">
        <v>106</v>
      </c>
      <c r="J3490" s="1" t="n">
        <v>1652031</v>
      </c>
      <c r="L3490" s="1" t="n">
        <v>672021</v>
      </c>
      <c r="M3490" s="1" t="s">
        <v>36</v>
      </c>
      <c r="N3490" s="1" t="s">
        <v>66</v>
      </c>
      <c r="P3490" s="1" t="n">
        <v>104</v>
      </c>
      <c r="Q3490" s="1" t="s">
        <v>38</v>
      </c>
      <c r="R3490" s="1" t="s">
        <v>62</v>
      </c>
      <c r="S3490" s="1" t="n">
        <v>1130101</v>
      </c>
      <c r="T3490" s="1" t="s">
        <v>63</v>
      </c>
      <c r="U3490" s="1" t="n">
        <v>35</v>
      </c>
      <c r="W3490" s="1" t="n">
        <v>0</v>
      </c>
      <c r="X3490" s="1" t="s">
        <v>2163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12.75" hidden="false" customHeight="true" outlineLevel="0" collapsed="false">
      <c r="A3491" s="1" t="n">
        <v>1</v>
      </c>
      <c r="B3491" s="17" t="n">
        <v>46269</v>
      </c>
      <c r="C3491" s="17" t="n">
        <v>46269</v>
      </c>
      <c r="D3491" s="1" t="n">
        <v>1615</v>
      </c>
      <c r="E3491" s="1" t="s">
        <v>253</v>
      </c>
      <c r="F3491" s="1" t="n">
        <v>34</v>
      </c>
      <c r="G3491" s="1" t="s">
        <v>94</v>
      </c>
      <c r="H3491" s="1" t="n">
        <v>2110101</v>
      </c>
      <c r="I3491" s="1" t="s">
        <v>58</v>
      </c>
      <c r="J3491" s="1" t="n">
        <v>1652042</v>
      </c>
      <c r="L3491" s="1" t="n">
        <v>15257</v>
      </c>
      <c r="M3491" s="1" t="s">
        <v>36</v>
      </c>
      <c r="N3491" s="1" t="s">
        <v>60</v>
      </c>
      <c r="P3491" s="1" t="n">
        <v>104</v>
      </c>
      <c r="Q3491" s="1" t="s">
        <v>38</v>
      </c>
      <c r="R3491" s="1" t="s">
        <v>62</v>
      </c>
      <c r="S3491" s="1" t="n">
        <v>1130101</v>
      </c>
      <c r="T3491" s="1" t="s">
        <v>63</v>
      </c>
      <c r="U3491" s="1" t="n">
        <v>1320</v>
      </c>
      <c r="W3491" s="1" t="n">
        <v>0</v>
      </c>
      <c r="X3491" s="1" t="s">
        <v>3129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ALHO KG</v>
      </c>
      <c r="AC3491" s="1" t="n">
        <v>15257</v>
      </c>
    </row>
    <row r="3492" customFormat="false" ht="12.75" hidden="false" customHeight="true" outlineLevel="0" collapsed="false">
      <c r="A3492" s="1" t="n">
        <v>1</v>
      </c>
      <c r="B3492" s="17" t="n">
        <v>46269</v>
      </c>
      <c r="C3492" s="17" t="n">
        <v>46269</v>
      </c>
      <c r="D3492" s="1" t="n">
        <v>33</v>
      </c>
      <c r="E3492" s="1" t="s">
        <v>93</v>
      </c>
      <c r="F3492" s="1" t="n">
        <v>34</v>
      </c>
      <c r="G3492" s="1" t="s">
        <v>94</v>
      </c>
      <c r="H3492" s="1" t="n">
        <v>2110101</v>
      </c>
      <c r="I3492" s="1" t="s">
        <v>58</v>
      </c>
      <c r="J3492" s="1" t="n">
        <v>1652520</v>
      </c>
      <c r="L3492" s="1" t="n">
        <v>5615</v>
      </c>
      <c r="M3492" s="1" t="s">
        <v>36</v>
      </c>
      <c r="N3492" s="1" t="s">
        <v>60</v>
      </c>
      <c r="P3492" s="1" t="n">
        <v>104</v>
      </c>
      <c r="Q3492" s="1" t="s">
        <v>38</v>
      </c>
      <c r="R3492" s="1" t="s">
        <v>62</v>
      </c>
      <c r="S3492" s="1" t="n">
        <v>1130101</v>
      </c>
      <c r="T3492" s="1" t="s">
        <v>63</v>
      </c>
      <c r="U3492" s="1" t="n">
        <v>1000</v>
      </c>
      <c r="W3492" s="1" t="n">
        <v>0</v>
      </c>
      <c r="X3492" s="1" t="s">
        <v>3130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</row>
    <row r="3493" customFormat="false" ht="12.75" hidden="false" customHeight="true" outlineLevel="0" collapsed="false">
      <c r="A3493" s="1" t="n">
        <v>1</v>
      </c>
      <c r="B3493" s="17" t="n">
        <v>46269</v>
      </c>
      <c r="C3493" s="17" t="n">
        <v>46269</v>
      </c>
      <c r="D3493" s="1" t="n">
        <v>33</v>
      </c>
      <c r="E3493" s="1" t="s">
        <v>93</v>
      </c>
      <c r="F3493" s="1" t="n">
        <v>34</v>
      </c>
      <c r="G3493" s="1" t="s">
        <v>94</v>
      </c>
      <c r="H3493" s="1" t="n">
        <v>2110101</v>
      </c>
      <c r="I3493" s="1" t="s">
        <v>58</v>
      </c>
      <c r="J3493" s="1" t="n">
        <v>1653504</v>
      </c>
      <c r="L3493" s="1" t="n">
        <v>5616</v>
      </c>
      <c r="M3493" s="1" t="s">
        <v>36</v>
      </c>
      <c r="N3493" s="1" t="s">
        <v>60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3767</v>
      </c>
      <c r="W3493" s="1" t="n">
        <v>0</v>
      </c>
      <c r="X3493" s="1" t="s">
        <v>197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/>
      <c r="AC3493" s="1"/>
    </row>
    <row r="3494" customFormat="false" ht="12.75" hidden="false" customHeight="true" outlineLevel="0" collapsed="false">
      <c r="A3494" s="1" t="n">
        <v>1</v>
      </c>
      <c r="B3494" s="17" t="n">
        <v>46269</v>
      </c>
      <c r="C3494" s="17" t="n">
        <v>46269</v>
      </c>
      <c r="D3494" s="1" t="n">
        <v>1137</v>
      </c>
      <c r="E3494" s="1" t="s">
        <v>105</v>
      </c>
      <c r="F3494" s="1" t="n">
        <v>34</v>
      </c>
      <c r="G3494" s="1" t="s">
        <v>94</v>
      </c>
      <c r="H3494" s="1" t="n">
        <v>2110405</v>
      </c>
      <c r="I3494" s="1" t="s">
        <v>106</v>
      </c>
      <c r="J3494" s="1" t="n">
        <v>1653751</v>
      </c>
      <c r="L3494" s="1" t="n">
        <v>672463</v>
      </c>
      <c r="M3494" s="1" t="s">
        <v>36</v>
      </c>
      <c r="N3494" s="1" t="s">
        <v>66</v>
      </c>
      <c r="P3494" s="1" t="n">
        <v>101</v>
      </c>
      <c r="Q3494" s="1" t="s">
        <v>107</v>
      </c>
      <c r="R3494" s="1" t="s">
        <v>43</v>
      </c>
      <c r="S3494" s="1" t="n">
        <v>4210301</v>
      </c>
      <c r="T3494" s="1" t="s">
        <v>333</v>
      </c>
      <c r="U3494" s="1" t="n">
        <v>20753.84</v>
      </c>
      <c r="W3494" s="1" t="n">
        <v>0</v>
      </c>
      <c r="X3494" s="1" t="s">
        <v>3131</v>
      </c>
      <c r="Z3494" s="1" t="str">
        <f aca="false">IF($T3494="","",IFERROR(INDEX('Resumo Grupos'!$AC$3:$AC$200,MATCH($T3494,'Resumo Grupos'!$AB$3:$AB$200,0)),"n/d"))</f>
        <v>Salários</v>
      </c>
      <c r="AA3494" s="1" t="str">
        <f aca="false">IF($T3494="","",IF(COUNTIF('Resumo Grupos'!$AE$3:$AE$40,$T3494)&gt;0,"NAO","SIM"))</f>
        <v>SIM</v>
      </c>
      <c r="AB3494" s="1"/>
      <c r="AC3494" s="1"/>
    </row>
    <row r="3495" customFormat="false" ht="12.75" hidden="false" customHeight="true" outlineLevel="0" collapsed="false">
      <c r="A3495" s="1" t="n">
        <v>1</v>
      </c>
      <c r="B3495" s="17" t="n">
        <v>46269</v>
      </c>
      <c r="C3495" s="17" t="n">
        <v>46269</v>
      </c>
      <c r="D3495" s="1" t="n">
        <v>33</v>
      </c>
      <c r="E3495" s="1" t="s">
        <v>93</v>
      </c>
      <c r="F3495" s="1" t="n">
        <v>13</v>
      </c>
      <c r="G3495" s="1" t="s">
        <v>119</v>
      </c>
      <c r="H3495" s="1" t="n">
        <v>2110101</v>
      </c>
      <c r="I3495" s="1" t="s">
        <v>58</v>
      </c>
      <c r="J3495" s="1" t="n">
        <v>1653855</v>
      </c>
      <c r="L3495" s="1" t="n">
        <v>5617</v>
      </c>
      <c r="M3495" s="1" t="s">
        <v>36</v>
      </c>
      <c r="N3495" s="1" t="s">
        <v>60</v>
      </c>
      <c r="P3495" s="1" t="n">
        <v>104</v>
      </c>
      <c r="Q3495" s="1" t="s">
        <v>38</v>
      </c>
      <c r="R3495" s="1" t="s">
        <v>62</v>
      </c>
      <c r="S3495" s="1" t="n">
        <v>1130101</v>
      </c>
      <c r="T3495" s="1" t="s">
        <v>63</v>
      </c>
      <c r="U3495" s="1" t="n">
        <v>300</v>
      </c>
      <c r="W3495" s="1" t="n">
        <v>0</v>
      </c>
      <c r="X3495" s="1" t="s">
        <v>121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/>
      <c r="AC3495" s="1"/>
    </row>
    <row r="3496" customFormat="false" ht="12.75" hidden="false" customHeight="true" outlineLevel="0" collapsed="false">
      <c r="A3496" s="1" t="n">
        <v>1</v>
      </c>
      <c r="B3496" s="17" t="n">
        <v>46269</v>
      </c>
      <c r="C3496" s="17" t="n">
        <v>46269</v>
      </c>
      <c r="D3496" s="1" t="n">
        <v>17</v>
      </c>
      <c r="E3496" s="1" t="s">
        <v>115</v>
      </c>
      <c r="F3496" s="1" t="n">
        <v>34</v>
      </c>
      <c r="G3496" s="1" t="s">
        <v>94</v>
      </c>
      <c r="H3496" s="1" t="n">
        <v>2110405</v>
      </c>
      <c r="I3496" s="1" t="s">
        <v>106</v>
      </c>
      <c r="J3496" s="1" t="n">
        <v>1656504</v>
      </c>
      <c r="L3496" s="1" t="n">
        <v>673589</v>
      </c>
      <c r="M3496" s="1" t="s">
        <v>36</v>
      </c>
      <c r="N3496" s="1" t="s">
        <v>66</v>
      </c>
      <c r="P3496" s="1" t="n">
        <v>101</v>
      </c>
      <c r="Q3496" s="1" t="s">
        <v>107</v>
      </c>
      <c r="R3496" s="1" t="s">
        <v>112</v>
      </c>
      <c r="S3496" s="1" t="n">
        <v>4220199</v>
      </c>
      <c r="T3496" s="1" t="s">
        <v>113</v>
      </c>
      <c r="U3496" s="1" t="n">
        <v>1507.62</v>
      </c>
      <c r="W3496" s="1" t="n">
        <v>0</v>
      </c>
      <c r="X3496" s="1" t="s">
        <v>3132</v>
      </c>
      <c r="Z3496" s="1" t="str">
        <f aca="false">IF($T3496="","",IFERROR(INDEX('Resumo Grupos'!$AC$3:$AC$200,MATCH($T3496,'Resumo Grupos'!$AB$3:$AB$200,0)),"n/d"))</f>
        <v>Pagamentos outros não operacionais</v>
      </c>
      <c r="AA3496" s="1" t="str">
        <f aca="false">IF($T3496="","",IF(COUNTIF('Resumo Grupos'!$AE$3:$AE$40,$T3496)&gt;0,"NAO","SIM"))</f>
        <v>SIM</v>
      </c>
      <c r="AB3496" s="1"/>
      <c r="AC3496" s="1"/>
    </row>
    <row r="3497" customFormat="false" ht="12.75" hidden="false" customHeight="true" outlineLevel="0" collapsed="false">
      <c r="A3497" s="1" t="n">
        <v>1</v>
      </c>
      <c r="B3497" s="17" t="n">
        <v>46269</v>
      </c>
      <c r="C3497" s="17" t="n">
        <v>46269</v>
      </c>
      <c r="D3497" s="1" t="n">
        <v>28</v>
      </c>
      <c r="E3497" s="1" t="s">
        <v>1325</v>
      </c>
      <c r="F3497" s="1" t="n">
        <v>34</v>
      </c>
      <c r="G3497" s="1" t="s">
        <v>94</v>
      </c>
      <c r="H3497" s="1" t="n">
        <v>2110405</v>
      </c>
      <c r="I3497" s="1" t="s">
        <v>106</v>
      </c>
      <c r="J3497" s="1" t="n">
        <v>1656656</v>
      </c>
      <c r="L3497" s="1" t="n">
        <v>673637</v>
      </c>
      <c r="M3497" s="1" t="s">
        <v>36</v>
      </c>
      <c r="N3497" s="1" t="s">
        <v>66</v>
      </c>
      <c r="P3497" s="1" t="n">
        <v>101</v>
      </c>
      <c r="Q3497" s="1" t="s">
        <v>107</v>
      </c>
      <c r="R3497" s="1" t="s">
        <v>39</v>
      </c>
      <c r="S3497" s="1" t="n">
        <v>4210231</v>
      </c>
      <c r="T3497" s="1" t="s">
        <v>1327</v>
      </c>
      <c r="U3497" s="1" t="n">
        <v>1908.96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12.75" hidden="false" customHeight="true" outlineLevel="0" collapsed="false">
      <c r="A3498" s="1" t="n">
        <v>1</v>
      </c>
      <c r="B3498" s="17" t="n">
        <v>46270</v>
      </c>
      <c r="C3498" s="17" t="n">
        <v>46270</v>
      </c>
      <c r="D3498" s="1" t="n">
        <v>0</v>
      </c>
      <c r="E3498" s="1" t="s">
        <v>33</v>
      </c>
      <c r="F3498" s="1" t="n">
        <v>17</v>
      </c>
      <c r="G3498" s="1" t="s">
        <v>34</v>
      </c>
      <c r="H3498" s="1" t="n">
        <v>1110101</v>
      </c>
      <c r="I3498" s="1" t="s">
        <v>35</v>
      </c>
      <c r="J3498" s="1" t="n">
        <v>1656628</v>
      </c>
      <c r="L3498" s="1" t="n">
        <v>1656628</v>
      </c>
      <c r="M3498" s="1" t="s">
        <v>36</v>
      </c>
      <c r="N3498" s="1" t="s">
        <v>37</v>
      </c>
      <c r="P3498" s="1" t="n">
        <v>101</v>
      </c>
      <c r="Q3498" s="1" t="s">
        <v>107</v>
      </c>
      <c r="R3498" s="1" t="s">
        <v>149</v>
      </c>
      <c r="S3498" s="1" t="n">
        <v>1120602</v>
      </c>
      <c r="T3498" s="1" t="s">
        <v>2288</v>
      </c>
      <c r="U3498" s="1" t="n">
        <v>1961.06</v>
      </c>
      <c r="W3498" s="1" t="n">
        <v>1961.06</v>
      </c>
      <c r="X3498" s="1" t="s">
        <v>3134</v>
      </c>
      <c r="Z3498" s="1" t="str">
        <f aca="false">IF($T3498="","",IFERROR(INDEX('Resumo Grupos'!$AC$3:$AC$200,MATCH($T3498,'Resumo Grupos'!$AB$3:$AB$200,0)),"n/d"))</f>
        <v>Salários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12.75" hidden="false" customHeight="true" outlineLevel="0" collapsed="false">
      <c r="A3499" s="1" t="n">
        <v>1</v>
      </c>
      <c r="B3499" s="17" t="n">
        <v>46185</v>
      </c>
      <c r="C3499" s="17" t="n">
        <v>46270</v>
      </c>
      <c r="D3499" s="1" t="n">
        <v>1768</v>
      </c>
      <c r="E3499" s="1" t="s">
        <v>628</v>
      </c>
      <c r="F3499" s="1" t="n">
        <v>34</v>
      </c>
      <c r="G3499" s="1" t="s">
        <v>94</v>
      </c>
      <c r="H3499" s="1" t="n">
        <v>2110405</v>
      </c>
      <c r="I3499" s="1" t="s">
        <v>106</v>
      </c>
      <c r="J3499" s="1" t="n">
        <v>1240158</v>
      </c>
      <c r="L3499" s="1" t="n">
        <v>515079</v>
      </c>
      <c r="M3499" s="1" t="s">
        <v>153</v>
      </c>
      <c r="N3499" s="1" t="s">
        <v>66</v>
      </c>
      <c r="P3499" s="1" t="n">
        <v>102</v>
      </c>
      <c r="Q3499" s="1" t="s">
        <v>125</v>
      </c>
      <c r="R3499" s="1" t="s">
        <v>39</v>
      </c>
      <c r="S3499" s="1" t="n">
        <v>4210202</v>
      </c>
      <c r="T3499" s="1" t="s">
        <v>629</v>
      </c>
      <c r="U3499" s="1" t="n">
        <v>2431.5</v>
      </c>
      <c r="W3499" s="1" t="n">
        <v>0</v>
      </c>
      <c r="X3499" s="1" t="s">
        <v>630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12.75" hidden="false" customHeight="true" outlineLevel="0" collapsed="false">
      <c r="A3500" s="1" t="n">
        <v>1</v>
      </c>
      <c r="B3500" s="17" t="n">
        <v>46209</v>
      </c>
      <c r="C3500" s="17" t="n">
        <v>46270</v>
      </c>
      <c r="D3500" s="1" t="n">
        <v>714</v>
      </c>
      <c r="E3500" s="1" t="s">
        <v>370</v>
      </c>
      <c r="F3500" s="1" t="n">
        <v>34</v>
      </c>
      <c r="G3500" s="1" t="s">
        <v>94</v>
      </c>
      <c r="H3500" s="1" t="n">
        <v>2110405</v>
      </c>
      <c r="I3500" s="1" t="s">
        <v>106</v>
      </c>
      <c r="J3500" s="1" t="n">
        <v>1207135</v>
      </c>
      <c r="L3500" s="1" t="n">
        <v>502146</v>
      </c>
      <c r="M3500" s="1" t="s">
        <v>460</v>
      </c>
      <c r="N3500" s="1" t="s">
        <v>66</v>
      </c>
      <c r="P3500" s="1" t="n">
        <v>102</v>
      </c>
      <c r="Q3500" s="1" t="s">
        <v>125</v>
      </c>
      <c r="R3500" s="1" t="s">
        <v>328</v>
      </c>
      <c r="S3500" s="1" t="n">
        <v>4210111</v>
      </c>
      <c r="T3500" s="1" t="s">
        <v>329</v>
      </c>
      <c r="U3500" s="1" t="n">
        <v>3000</v>
      </c>
      <c r="W3500" s="1" t="n">
        <v>0</v>
      </c>
      <c r="X3500" s="1" t="s">
        <v>371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12.75" hidden="false" customHeight="true" outlineLevel="0" collapsed="false">
      <c r="A3501" s="1" t="n">
        <v>1</v>
      </c>
      <c r="B3501" s="17" t="n">
        <v>46209</v>
      </c>
      <c r="C3501" s="17" t="n">
        <v>46270</v>
      </c>
      <c r="D3501" s="1" t="n">
        <v>16</v>
      </c>
      <c r="E3501" s="1" t="s">
        <v>111</v>
      </c>
      <c r="F3501" s="1" t="n">
        <v>34</v>
      </c>
      <c r="G3501" s="1" t="s">
        <v>94</v>
      </c>
      <c r="H3501" s="1" t="n">
        <v>2110405</v>
      </c>
      <c r="I3501" s="1" t="s">
        <v>106</v>
      </c>
      <c r="J3501" s="1" t="n">
        <v>1207139</v>
      </c>
      <c r="L3501" s="1" t="n">
        <v>502148</v>
      </c>
      <c r="M3501" s="1" t="s">
        <v>460</v>
      </c>
      <c r="N3501" s="1" t="s">
        <v>66</v>
      </c>
      <c r="P3501" s="1" t="n">
        <v>102</v>
      </c>
      <c r="Q3501" s="1" t="s">
        <v>125</v>
      </c>
      <c r="R3501" s="1" t="s">
        <v>112</v>
      </c>
      <c r="S3501" s="1" t="n">
        <v>4220199</v>
      </c>
      <c r="T3501" s="1" t="s">
        <v>113</v>
      </c>
      <c r="U3501" s="1" t="n">
        <v>350</v>
      </c>
      <c r="W3501" s="1" t="n">
        <v>0</v>
      </c>
      <c r="X3501" s="1" t="s">
        <v>373</v>
      </c>
      <c r="Z3501" s="1" t="str">
        <f aca="false">IF($T3501="","",IFERROR(INDEX('Resumo Grupos'!$AC$3:$AC$200,MATCH($T3501,'Resumo Grupos'!$AB$3:$AB$200,0)),"n/d"))</f>
        <v>Pagamentos outros não operacionais</v>
      </c>
      <c r="AA3501" s="1" t="str">
        <f aca="false">IF($T3501="","",IF(COUNTIF('Resumo Grupos'!$AE$3:$AE$40,$T3501)&gt;0,"NAO","SIM"))</f>
        <v>SIM</v>
      </c>
      <c r="AB3501" s="1"/>
      <c r="AC3501" s="1"/>
    </row>
    <row r="3502" customFormat="false" ht="12.75" hidden="false" customHeight="true" outlineLevel="0" collapsed="false">
      <c r="A3502" s="1" t="n">
        <v>1</v>
      </c>
      <c r="B3502" s="17" t="n">
        <v>46226</v>
      </c>
      <c r="C3502" s="17" t="n">
        <v>46270</v>
      </c>
      <c r="D3502" s="1" t="n">
        <v>10011</v>
      </c>
      <c r="E3502" s="1" t="s">
        <v>221</v>
      </c>
      <c r="F3502" s="1" t="n">
        <v>24</v>
      </c>
      <c r="G3502" s="1" t="s">
        <v>57</v>
      </c>
      <c r="H3502" s="1" t="n">
        <v>2110405</v>
      </c>
      <c r="I3502" s="1" t="s">
        <v>106</v>
      </c>
      <c r="J3502" s="1" t="n">
        <v>1440273</v>
      </c>
      <c r="L3502" s="1" t="n">
        <v>592643</v>
      </c>
      <c r="M3502" s="1" t="s">
        <v>153</v>
      </c>
      <c r="N3502" s="1" t="s">
        <v>66</v>
      </c>
      <c r="P3502" s="1" t="n">
        <v>104</v>
      </c>
      <c r="Q3502" s="1" t="s">
        <v>38</v>
      </c>
      <c r="R3502" s="1" t="s">
        <v>62</v>
      </c>
      <c r="S3502" s="1" t="n">
        <v>1130101</v>
      </c>
      <c r="T3502" s="1" t="s">
        <v>63</v>
      </c>
      <c r="U3502" s="1" t="n">
        <v>562.93</v>
      </c>
      <c r="W3502" s="1" t="n">
        <v>0</v>
      </c>
      <c r="X3502" s="1" t="s">
        <v>2619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GP GOURMET CAO AD MG OVELHA ARROZ KG</v>
      </c>
      <c r="AC3502" s="1" t="n">
        <v>34780</v>
      </c>
    </row>
    <row r="3503" customFormat="false" ht="12.75" hidden="false" customHeight="true" outlineLevel="0" collapsed="false">
      <c r="A3503" s="1" t="n">
        <v>1</v>
      </c>
      <c r="B3503" s="17" t="n">
        <v>46228</v>
      </c>
      <c r="C3503" s="17" t="n">
        <v>46270</v>
      </c>
      <c r="D3503" s="1" t="n">
        <v>1061</v>
      </c>
      <c r="E3503" s="1" t="s">
        <v>331</v>
      </c>
      <c r="F3503" s="1" t="n">
        <v>34</v>
      </c>
      <c r="G3503" s="1" t="s">
        <v>94</v>
      </c>
      <c r="H3503" s="1" t="n">
        <v>2110405</v>
      </c>
      <c r="I3503" s="1" t="s">
        <v>106</v>
      </c>
      <c r="J3503" s="1" t="n">
        <v>1448839</v>
      </c>
      <c r="L3503" s="1" t="n">
        <v>596058</v>
      </c>
      <c r="M3503" s="1" t="s">
        <v>59</v>
      </c>
      <c r="N3503" s="1" t="s">
        <v>66</v>
      </c>
      <c r="P3503" s="1" t="n">
        <v>101</v>
      </c>
      <c r="Q3503" s="1" t="s">
        <v>107</v>
      </c>
      <c r="R3503" s="1" t="s">
        <v>112</v>
      </c>
      <c r="S3503" s="1" t="n">
        <v>4220199</v>
      </c>
      <c r="T3503" s="1" t="s">
        <v>113</v>
      </c>
      <c r="U3503" s="1" t="n">
        <v>1500</v>
      </c>
      <c r="W3503" s="1" t="n">
        <v>0</v>
      </c>
      <c r="X3503" s="1" t="s">
        <v>332</v>
      </c>
      <c r="Z3503" s="1" t="str">
        <f aca="false">IF($T3503="","",IFERROR(INDEX('Resumo Grupos'!$AC$3:$AC$200,MATCH($T3503,'Resumo Grupos'!$AB$3:$AB$200,0)),"n/d"))</f>
        <v>Pagamentos outros não operacionais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true" outlineLevel="0" collapsed="false">
      <c r="A3504" s="1" t="n">
        <v>1</v>
      </c>
      <c r="B3504" s="17" t="n">
        <v>46228</v>
      </c>
      <c r="C3504" s="17" t="n">
        <v>46270</v>
      </c>
      <c r="D3504" s="1" t="n">
        <v>16</v>
      </c>
      <c r="E3504" s="1" t="s">
        <v>111</v>
      </c>
      <c r="F3504" s="1" t="n">
        <v>34</v>
      </c>
      <c r="G3504" s="1" t="s">
        <v>94</v>
      </c>
      <c r="H3504" s="1" t="n">
        <v>2110405</v>
      </c>
      <c r="I3504" s="1" t="s">
        <v>106</v>
      </c>
      <c r="J3504" s="1" t="n">
        <v>1448856</v>
      </c>
      <c r="L3504" s="1" t="n">
        <v>596062</v>
      </c>
      <c r="M3504" s="1" t="s">
        <v>59</v>
      </c>
      <c r="N3504" s="1" t="s">
        <v>66</v>
      </c>
      <c r="P3504" s="1" t="n">
        <v>101</v>
      </c>
      <c r="Q3504" s="1" t="s">
        <v>107</v>
      </c>
      <c r="R3504" s="1" t="s">
        <v>43</v>
      </c>
      <c r="S3504" s="1" t="n">
        <v>4210301</v>
      </c>
      <c r="T3504" s="1" t="s">
        <v>333</v>
      </c>
      <c r="U3504" s="1" t="n">
        <v>500</v>
      </c>
      <c r="W3504" s="1" t="n">
        <v>0</v>
      </c>
      <c r="X3504" s="1" t="s">
        <v>3135</v>
      </c>
      <c r="Z3504" s="1" t="str">
        <f aca="false">IF($T3504="","",IFERROR(INDEX('Resumo Grupos'!$AC$3:$AC$200,MATCH($T3504,'Resumo Grupos'!$AB$3:$AB$200,0)),"n/d"))</f>
        <v>Salários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true" outlineLevel="0" collapsed="false">
      <c r="A3505" s="1" t="n">
        <v>1</v>
      </c>
      <c r="B3505" s="17" t="n">
        <v>46232</v>
      </c>
      <c r="C3505" s="17" t="n">
        <v>46270</v>
      </c>
      <c r="D3505" s="1" t="n">
        <v>714</v>
      </c>
      <c r="E3505" s="1" t="s">
        <v>370</v>
      </c>
      <c r="F3505" s="1" t="n">
        <v>34</v>
      </c>
      <c r="G3505" s="1" t="s">
        <v>94</v>
      </c>
      <c r="H3505" s="1" t="n">
        <v>2110405</v>
      </c>
      <c r="I3505" s="1" t="s">
        <v>106</v>
      </c>
      <c r="J3505" s="1" t="n">
        <v>1470158</v>
      </c>
      <c r="L3505" s="1" t="n">
        <v>604127</v>
      </c>
      <c r="M3505" s="1" t="s">
        <v>59</v>
      </c>
      <c r="N3505" s="1" t="s">
        <v>66</v>
      </c>
      <c r="P3505" s="1" t="n">
        <v>101</v>
      </c>
      <c r="Q3505" s="1" t="s">
        <v>107</v>
      </c>
      <c r="R3505" s="1" t="s">
        <v>112</v>
      </c>
      <c r="S3505" s="1" t="n">
        <v>4220199</v>
      </c>
      <c r="T3505" s="1" t="s">
        <v>113</v>
      </c>
      <c r="U3505" s="1" t="n">
        <v>6150</v>
      </c>
      <c r="W3505" s="1" t="n">
        <v>0</v>
      </c>
      <c r="X3505" s="1" t="s">
        <v>372</v>
      </c>
      <c r="Z3505" s="1" t="str">
        <f aca="false">IF($T3505="","",IFERROR(INDEX('Resumo Grupos'!$AC$3:$AC$200,MATCH($T3505,'Resumo Grupos'!$AB$3:$AB$200,0)),"n/d"))</f>
        <v>Pagamentos outros não operacionais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12.75" hidden="false" customHeight="true" outlineLevel="0" collapsed="false">
      <c r="A3506" s="1" t="n">
        <v>1</v>
      </c>
      <c r="B3506" s="17" t="n">
        <v>46239</v>
      </c>
      <c r="C3506" s="17" t="n">
        <v>46270</v>
      </c>
      <c r="D3506" s="1" t="n">
        <v>17</v>
      </c>
      <c r="E3506" s="1" t="s">
        <v>115</v>
      </c>
      <c r="F3506" s="1" t="n">
        <v>24</v>
      </c>
      <c r="G3506" s="1" t="s">
        <v>57</v>
      </c>
      <c r="H3506" s="1" t="n">
        <v>2110405</v>
      </c>
      <c r="I3506" s="1" t="s">
        <v>106</v>
      </c>
      <c r="J3506" s="1" t="n">
        <v>1359969</v>
      </c>
      <c r="L3506" s="1" t="n">
        <v>561604</v>
      </c>
      <c r="M3506" s="1" t="s">
        <v>153</v>
      </c>
      <c r="N3506" s="1" t="s">
        <v>66</v>
      </c>
      <c r="P3506" s="1" t="n">
        <v>102</v>
      </c>
      <c r="Q3506" s="1" t="s">
        <v>125</v>
      </c>
      <c r="R3506" s="1" t="s">
        <v>112</v>
      </c>
      <c r="S3506" s="1" t="n">
        <v>4220199</v>
      </c>
      <c r="T3506" s="1" t="s">
        <v>113</v>
      </c>
      <c r="U3506" s="1" t="n">
        <v>631.05</v>
      </c>
      <c r="W3506" s="1" t="n">
        <v>0</v>
      </c>
      <c r="X3506" s="1" t="s">
        <v>3136</v>
      </c>
      <c r="Z3506" s="1" t="str">
        <f aca="false">IF($T3506="","",IFERROR(INDEX('Resumo Grupos'!$AC$3:$AC$200,MATCH($T3506,'Resumo Grupos'!$AB$3:$AB$200,0)),"n/d"))</f>
        <v>Pagamentos outros não operacionais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12.75" hidden="false" customHeight="true" outlineLevel="0" collapsed="false">
      <c r="A3507" s="1" t="n">
        <v>1</v>
      </c>
      <c r="B3507" s="17" t="n">
        <v>46240</v>
      </c>
      <c r="C3507" s="17" t="n">
        <v>46270</v>
      </c>
      <c r="D3507" s="1" t="n">
        <v>1659</v>
      </c>
      <c r="E3507" s="1" t="s">
        <v>78</v>
      </c>
      <c r="F3507" s="1" t="n">
        <v>24</v>
      </c>
      <c r="G3507" s="1" t="s">
        <v>57</v>
      </c>
      <c r="H3507" s="1" t="n">
        <v>2110405</v>
      </c>
      <c r="I3507" s="1" t="s">
        <v>106</v>
      </c>
      <c r="J3507" s="1" t="n">
        <v>1508900</v>
      </c>
      <c r="L3507" s="1" t="n">
        <v>889410</v>
      </c>
      <c r="M3507" s="1" t="s">
        <v>153</v>
      </c>
      <c r="N3507" s="1" t="s">
        <v>66</v>
      </c>
      <c r="P3507" s="1" t="n">
        <v>103</v>
      </c>
      <c r="Q3507" s="1" t="s">
        <v>61</v>
      </c>
      <c r="R3507" s="1" t="s">
        <v>62</v>
      </c>
      <c r="S3507" s="1" t="n">
        <v>1130101</v>
      </c>
      <c r="T3507" s="1" t="s">
        <v>63</v>
      </c>
      <c r="U3507" s="1" t="n">
        <v>1452.44</v>
      </c>
      <c r="W3507" s="1" t="n">
        <v>0</v>
      </c>
      <c r="X3507" s="1" t="s">
        <v>3137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MOCOQUINHA 200ML</v>
      </c>
      <c r="AC3507" s="1" t="n">
        <v>889410</v>
      </c>
    </row>
    <row r="3508" customFormat="false" ht="12.75" hidden="false" customHeight="true" outlineLevel="0" collapsed="false">
      <c r="A3508" s="1" t="n">
        <v>1</v>
      </c>
      <c r="B3508" s="17" t="n">
        <v>46241</v>
      </c>
      <c r="C3508" s="17" t="n">
        <v>46270</v>
      </c>
      <c r="D3508" s="1" t="n">
        <v>1195</v>
      </c>
      <c r="E3508" s="1" t="s">
        <v>338</v>
      </c>
      <c r="F3508" s="1" t="n">
        <v>24</v>
      </c>
      <c r="G3508" s="1" t="s">
        <v>57</v>
      </c>
      <c r="H3508" s="1" t="n">
        <v>2110405</v>
      </c>
      <c r="I3508" s="1" t="s">
        <v>106</v>
      </c>
      <c r="J3508" s="1" t="n">
        <v>1152372</v>
      </c>
      <c r="L3508" s="1" t="n">
        <v>480964</v>
      </c>
      <c r="M3508" s="1" t="s">
        <v>153</v>
      </c>
      <c r="N3508" s="1" t="s">
        <v>66</v>
      </c>
      <c r="P3508" s="1" t="n">
        <v>102</v>
      </c>
      <c r="Q3508" s="1" t="s">
        <v>125</v>
      </c>
      <c r="R3508" s="1" t="s">
        <v>43</v>
      </c>
      <c r="S3508" s="1" t="n">
        <v>4210311</v>
      </c>
      <c r="T3508" s="1" t="s">
        <v>339</v>
      </c>
      <c r="U3508" s="1" t="n">
        <v>3001.44</v>
      </c>
      <c r="W3508" s="1" t="n">
        <v>0</v>
      </c>
      <c r="X3508" s="1" t="s">
        <v>1289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12.75" hidden="false" customHeight="true" outlineLevel="0" collapsed="false">
      <c r="A3509" s="1" t="n">
        <v>1</v>
      </c>
      <c r="B3509" s="17" t="n">
        <v>46242</v>
      </c>
      <c r="C3509" s="17" t="n">
        <v>46270</v>
      </c>
      <c r="D3509" s="1" t="n">
        <v>1708</v>
      </c>
      <c r="E3509" s="1" t="s">
        <v>178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1518534</v>
      </c>
      <c r="L3509" s="1" t="n">
        <v>264963</v>
      </c>
      <c r="M3509" s="1" t="s">
        <v>153</v>
      </c>
      <c r="N3509" s="1" t="s">
        <v>66</v>
      </c>
      <c r="P3509" s="1" t="n">
        <v>103</v>
      </c>
      <c r="Q3509" s="1" t="s">
        <v>61</v>
      </c>
      <c r="R3509" s="1" t="s">
        <v>62</v>
      </c>
      <c r="S3509" s="1" t="n">
        <v>1130101</v>
      </c>
      <c r="T3509" s="1" t="s">
        <v>63</v>
      </c>
      <c r="U3509" s="1" t="n">
        <v>721.52</v>
      </c>
      <c r="W3509" s="1" t="n">
        <v>0</v>
      </c>
      <c r="X3509" s="1" t="s">
        <v>3138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VELAS BRANCA N7 REGINA</v>
      </c>
      <c r="AC3509" s="1" t="n">
        <v>264963</v>
      </c>
    </row>
    <row r="3510" customFormat="false" ht="12.75" hidden="false" customHeight="true" outlineLevel="0" collapsed="false">
      <c r="A3510" s="1" t="n">
        <v>1</v>
      </c>
      <c r="B3510" s="17" t="n">
        <v>46244</v>
      </c>
      <c r="C3510" s="17" t="n">
        <v>46270</v>
      </c>
      <c r="D3510" s="1" t="n">
        <v>1061</v>
      </c>
      <c r="E3510" s="1" t="s">
        <v>331</v>
      </c>
      <c r="F3510" s="1" t="n">
        <v>34</v>
      </c>
      <c r="G3510" s="1" t="s">
        <v>94</v>
      </c>
      <c r="H3510" s="1" t="n">
        <v>2110405</v>
      </c>
      <c r="I3510" s="1" t="s">
        <v>106</v>
      </c>
      <c r="J3510" s="1" t="n">
        <v>1448819</v>
      </c>
      <c r="L3510" s="1" t="n">
        <v>596052</v>
      </c>
      <c r="M3510" s="1" t="s">
        <v>153</v>
      </c>
      <c r="N3510" s="1" t="s">
        <v>66</v>
      </c>
      <c r="P3510" s="1" t="n">
        <v>101</v>
      </c>
      <c r="Q3510" s="1" t="s">
        <v>107</v>
      </c>
      <c r="R3510" s="1" t="s">
        <v>43</v>
      </c>
      <c r="S3510" s="1" t="n">
        <v>4210301</v>
      </c>
      <c r="T3510" s="1" t="s">
        <v>333</v>
      </c>
      <c r="U3510" s="1" t="n">
        <v>750.97</v>
      </c>
      <c r="W3510" s="1" t="n">
        <v>0</v>
      </c>
      <c r="X3510" s="1" t="s">
        <v>3139</v>
      </c>
      <c r="Z3510" s="1" t="str">
        <f aca="false">IF($T3510="","",IFERROR(INDEX('Resumo Grupos'!$AC$3:$AC$200,MATCH($T3510,'Resumo Grupos'!$AB$3:$AB$200,0)),"n/d"))</f>
        <v>Salários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12.75" hidden="false" customHeight="true" outlineLevel="0" collapsed="false">
      <c r="A3511" s="1" t="n">
        <v>1</v>
      </c>
      <c r="B3511" s="17" t="n">
        <v>46255</v>
      </c>
      <c r="C3511" s="17" t="n">
        <v>46270</v>
      </c>
      <c r="D3511" s="1" t="n">
        <v>1718</v>
      </c>
      <c r="E3511" s="1" t="s">
        <v>159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1581946</v>
      </c>
      <c r="L3511" s="1" t="n">
        <v>690674</v>
      </c>
      <c r="M3511" s="1" t="s">
        <v>36</v>
      </c>
      <c r="N3511" s="1" t="s">
        <v>66</v>
      </c>
      <c r="P3511" s="1" t="n">
        <v>103</v>
      </c>
      <c r="Q3511" s="1" t="s">
        <v>61</v>
      </c>
      <c r="R3511" s="1" t="s">
        <v>62</v>
      </c>
      <c r="S3511" s="1" t="n">
        <v>1130101</v>
      </c>
      <c r="T3511" s="1" t="s">
        <v>63</v>
      </c>
      <c r="U3511" s="1" t="n">
        <v>396.53</v>
      </c>
      <c r="W3511" s="1" t="n">
        <v>0</v>
      </c>
      <c r="X3511" s="1" t="s">
        <v>3140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true" outlineLevel="0" collapsed="false">
      <c r="A3512" s="1" t="n">
        <v>1</v>
      </c>
      <c r="B3512" s="17" t="n">
        <v>46255</v>
      </c>
      <c r="C3512" s="17" t="n">
        <v>46270</v>
      </c>
      <c r="D3512" s="1" t="n">
        <v>10011</v>
      </c>
      <c r="E3512" s="1" t="s">
        <v>221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1600231</v>
      </c>
      <c r="L3512" s="1" t="n">
        <v>35265</v>
      </c>
      <c r="M3512" s="1" t="s">
        <v>36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3767.79</v>
      </c>
      <c r="W3512" s="1" t="n">
        <v>0</v>
      </c>
      <c r="X3512" s="1" t="s">
        <v>3141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RC GRANPLUS GT CAST SAL ARR KG</v>
      </c>
      <c r="AC3512" s="1" t="n">
        <v>35265</v>
      </c>
    </row>
    <row r="3513" customFormat="false" ht="12.75" hidden="false" customHeight="true" outlineLevel="0" collapsed="false">
      <c r="A3513" s="1" t="n">
        <v>1</v>
      </c>
      <c r="B3513" s="17" t="n">
        <v>46260</v>
      </c>
      <c r="C3513" s="17" t="n">
        <v>46270</v>
      </c>
      <c r="D3513" s="1" t="n">
        <v>1609</v>
      </c>
      <c r="E3513" s="1" t="s">
        <v>87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1618905</v>
      </c>
      <c r="L3513" s="1" t="n">
        <v>6039</v>
      </c>
      <c r="M3513" s="1" t="s">
        <v>36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1525.95</v>
      </c>
      <c r="W3513" s="1" t="n">
        <v>0</v>
      </c>
      <c r="X3513" s="1" t="s">
        <v>3142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SUCO YOFRUT COPO 300</v>
      </c>
      <c r="AC3513" s="1" t="n">
        <v>6039</v>
      </c>
    </row>
    <row r="3514" customFormat="false" ht="12.75" hidden="false" customHeight="true" outlineLevel="0" collapsed="false">
      <c r="A3514" s="1" t="n">
        <v>1</v>
      </c>
      <c r="B3514" s="17" t="n">
        <v>46263</v>
      </c>
      <c r="C3514" s="17" t="n">
        <v>46270</v>
      </c>
      <c r="D3514" s="1" t="n">
        <v>1625</v>
      </c>
      <c r="E3514" s="1" t="s">
        <v>243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1629019</v>
      </c>
      <c r="L3514" s="1" t="n">
        <v>15212</v>
      </c>
      <c r="M3514" s="1" t="s">
        <v>36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10705.2</v>
      </c>
      <c r="W3514" s="1" t="n">
        <v>0</v>
      </c>
      <c r="X3514" s="1" t="s">
        <v>3143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15212</v>
      </c>
    </row>
    <row r="3515" customFormat="false" ht="12.75" hidden="false" customHeight="true" outlineLevel="0" collapsed="false">
      <c r="A3515" s="1" t="n">
        <v>1</v>
      </c>
      <c r="B3515" s="17" t="n">
        <v>46265</v>
      </c>
      <c r="C3515" s="17" t="n">
        <v>46270</v>
      </c>
      <c r="D3515" s="1" t="n">
        <v>1778</v>
      </c>
      <c r="E3515" s="1" t="s">
        <v>304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1469191</v>
      </c>
      <c r="L3515" s="1" t="n">
        <v>124472855</v>
      </c>
      <c r="M3515" s="1" t="s">
        <v>59</v>
      </c>
      <c r="N3515" s="1" t="s">
        <v>66</v>
      </c>
      <c r="P3515" s="1" t="n">
        <v>101</v>
      </c>
      <c r="Q3515" s="1" t="s">
        <v>107</v>
      </c>
      <c r="R3515" s="1" t="s">
        <v>39</v>
      </c>
      <c r="S3515" s="1" t="n">
        <v>4210207</v>
      </c>
      <c r="T3515" s="1" t="s">
        <v>305</v>
      </c>
      <c r="U3515" s="1" t="n">
        <v>192.47</v>
      </c>
      <c r="W3515" s="1" t="n">
        <v>0</v>
      </c>
      <c r="X3515" s="1" t="s">
        <v>2277</v>
      </c>
      <c r="Z3515" s="1" t="str">
        <f aca="false">IF($T3515="","",IFERROR(INDEX('Resumo Grupos'!$AC$3:$AC$200,MATCH($T3515,'Resumo Grupos'!$AB$3:$AB$200,0)),"n/d"))</f>
        <v>Despesa</v>
      </c>
      <c r="AA3515" s="1" t="str">
        <f aca="false">IF($T3515="","",IF(COUNTIF('Resumo Grupos'!$AE$3:$AE$40,$T3515)&gt;0,"NAO","SIM"))</f>
        <v>SIM</v>
      </c>
      <c r="AB3515" s="1"/>
      <c r="AC3515" s="1"/>
    </row>
    <row r="3516" customFormat="false" ht="12.75" hidden="false" customHeight="true" outlineLevel="0" collapsed="false">
      <c r="A3516" s="1" t="n">
        <v>1</v>
      </c>
      <c r="B3516" s="17" t="n">
        <v>46263</v>
      </c>
      <c r="C3516" s="17" t="n">
        <v>46270</v>
      </c>
      <c r="D3516" s="1" t="n">
        <v>1363</v>
      </c>
      <c r="E3516" s="1" t="s">
        <v>180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1638421</v>
      </c>
      <c r="L3516" s="1" t="n">
        <v>3831</v>
      </c>
      <c r="M3516" s="1" t="s">
        <v>36</v>
      </c>
      <c r="N3516" s="1" t="s">
        <v>66</v>
      </c>
      <c r="P3516" s="1" t="n">
        <v>104</v>
      </c>
      <c r="Q3516" s="1" t="s">
        <v>38</v>
      </c>
      <c r="R3516" s="1" t="s">
        <v>62</v>
      </c>
      <c r="S3516" s="1" t="n">
        <v>1130101</v>
      </c>
      <c r="T3516" s="1" t="s">
        <v>63</v>
      </c>
      <c r="U3516" s="1" t="n">
        <v>292</v>
      </c>
      <c r="W3516" s="1" t="n">
        <v>0</v>
      </c>
      <c r="X3516" s="1" t="s">
        <v>3144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PAO HAMBURGUER SANTO PAO</v>
      </c>
      <c r="AC3516" s="1" t="n">
        <v>3831</v>
      </c>
    </row>
    <row r="3517" customFormat="false" ht="12.75" hidden="false" customHeight="true" outlineLevel="0" collapsed="false">
      <c r="A3517" s="1" t="n">
        <v>1</v>
      </c>
      <c r="B3517" s="17" t="n">
        <v>46263</v>
      </c>
      <c r="C3517" s="17" t="n">
        <v>46270</v>
      </c>
      <c r="D3517" s="1" t="n">
        <v>1328</v>
      </c>
      <c r="E3517" s="1" t="s">
        <v>363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1638467</v>
      </c>
      <c r="L3517" s="1" t="n">
        <v>4494</v>
      </c>
      <c r="M3517" s="1" t="s">
        <v>36</v>
      </c>
      <c r="N3517" s="1" t="s">
        <v>66</v>
      </c>
      <c r="P3517" s="1" t="n">
        <v>104</v>
      </c>
      <c r="Q3517" s="1" t="s">
        <v>38</v>
      </c>
      <c r="R3517" s="1" t="s">
        <v>62</v>
      </c>
      <c r="S3517" s="1" t="n">
        <v>1130101</v>
      </c>
      <c r="T3517" s="1" t="s">
        <v>63</v>
      </c>
      <c r="U3517" s="1" t="n">
        <v>249.5</v>
      </c>
      <c r="W3517" s="1" t="n">
        <v>0</v>
      </c>
      <c r="X3517" s="1" t="s">
        <v>3145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PAO DE FORMABODEGA</v>
      </c>
      <c r="AC3517" s="1" t="n">
        <v>4494</v>
      </c>
    </row>
    <row r="3518" customFormat="false" ht="12.75" hidden="false" customHeight="true" outlineLevel="0" collapsed="false">
      <c r="A3518" s="1" t="n">
        <v>1</v>
      </c>
      <c r="B3518" s="17" t="n">
        <v>46265</v>
      </c>
      <c r="C3518" s="17" t="n">
        <v>46270</v>
      </c>
      <c r="D3518" s="1" t="n">
        <v>306</v>
      </c>
      <c r="E3518" s="1" t="s">
        <v>898</v>
      </c>
      <c r="F3518" s="1" t="n">
        <v>34</v>
      </c>
      <c r="G3518" s="1" t="s">
        <v>94</v>
      </c>
      <c r="H3518" s="1" t="n">
        <v>2110405</v>
      </c>
      <c r="I3518" s="1" t="s">
        <v>106</v>
      </c>
      <c r="J3518" s="1" t="n">
        <v>1656554</v>
      </c>
      <c r="L3518" s="1" t="n">
        <v>415</v>
      </c>
      <c r="M3518" s="1" t="s">
        <v>36</v>
      </c>
      <c r="N3518" s="1" t="s">
        <v>66</v>
      </c>
      <c r="P3518" s="1" t="n">
        <v>103</v>
      </c>
      <c r="Q3518" s="1" t="s">
        <v>61</v>
      </c>
      <c r="R3518" s="1" t="s">
        <v>62</v>
      </c>
      <c r="S3518" s="1" t="n">
        <v>1130101</v>
      </c>
      <c r="T3518" s="1" t="s">
        <v>63</v>
      </c>
      <c r="U3518" s="1" t="n">
        <v>525</v>
      </c>
      <c r="W3518" s="1" t="n">
        <v>0</v>
      </c>
      <c r="X3518" s="1" t="s">
        <v>3146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BRIGADEIRO CASEIRO</v>
      </c>
      <c r="AC3518" s="1" t="n">
        <v>415</v>
      </c>
    </row>
    <row r="3519" customFormat="false" ht="12.75" hidden="false" customHeight="true" outlineLevel="0" collapsed="false">
      <c r="A3519" s="1" t="n">
        <v>1</v>
      </c>
      <c r="B3519" s="17" t="n">
        <v>46224</v>
      </c>
      <c r="C3519" s="17" t="n">
        <v>46271</v>
      </c>
      <c r="D3519" s="1" t="n">
        <v>607</v>
      </c>
      <c r="E3519" s="1" t="s">
        <v>214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1429152</v>
      </c>
      <c r="L3519" s="1" t="n">
        <v>11134</v>
      </c>
      <c r="M3519" s="1" t="s">
        <v>153</v>
      </c>
      <c r="N3519" s="1" t="s">
        <v>66</v>
      </c>
      <c r="P3519" s="1" t="n">
        <v>103</v>
      </c>
      <c r="Q3519" s="1" t="s">
        <v>61</v>
      </c>
      <c r="R3519" s="1" t="s">
        <v>62</v>
      </c>
      <c r="S3519" s="1" t="n">
        <v>1130101</v>
      </c>
      <c r="T3519" s="1" t="s">
        <v>63</v>
      </c>
      <c r="U3519" s="1" t="n">
        <v>911.85</v>
      </c>
      <c r="W3519" s="1" t="n">
        <v>0</v>
      </c>
      <c r="X3519" s="1" t="s">
        <v>3147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PLENO ADULTOS CARNE 15KG</v>
      </c>
      <c r="AC3519" s="1" t="n">
        <v>11134</v>
      </c>
    </row>
    <row r="3520" customFormat="false" ht="12.75" hidden="false" customHeight="true" outlineLevel="0" collapsed="false">
      <c r="A3520" s="1" t="n">
        <v>1</v>
      </c>
      <c r="B3520" s="17" t="n">
        <v>46255</v>
      </c>
      <c r="C3520" s="17" t="n">
        <v>46271</v>
      </c>
      <c r="D3520" s="1" t="n">
        <v>1711</v>
      </c>
      <c r="E3520" s="1" t="s">
        <v>610</v>
      </c>
      <c r="F3520" s="1" t="n">
        <v>24</v>
      </c>
      <c r="G3520" s="1" t="s">
        <v>57</v>
      </c>
      <c r="H3520" s="1" t="n">
        <v>2110405</v>
      </c>
      <c r="I3520" s="1" t="s">
        <v>106</v>
      </c>
      <c r="J3520" s="1" t="n">
        <v>1581907</v>
      </c>
      <c r="L3520" s="1" t="n">
        <v>160299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1127.55</v>
      </c>
      <c r="W3520" s="1" t="n">
        <v>0</v>
      </c>
      <c r="X3520" s="1" t="s">
        <v>3148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CADERNO CD 280FLS POP FASHION</v>
      </c>
      <c r="AC3520" s="1" t="n">
        <v>160299</v>
      </c>
    </row>
    <row r="3521" customFormat="false" ht="12.75" hidden="false" customHeight="true" outlineLevel="0" collapsed="false">
      <c r="A3521" s="1" t="n">
        <v>1</v>
      </c>
      <c r="B3521" s="17" t="n">
        <v>46256</v>
      </c>
      <c r="C3521" s="17" t="n">
        <v>46271</v>
      </c>
      <c r="D3521" s="1" t="n">
        <v>957</v>
      </c>
      <c r="E3521" s="1" t="s">
        <v>157</v>
      </c>
      <c r="F3521" s="1" t="n">
        <v>24</v>
      </c>
      <c r="G3521" s="1" t="s">
        <v>57</v>
      </c>
      <c r="H3521" s="1" t="n">
        <v>2110405</v>
      </c>
      <c r="I3521" s="1" t="s">
        <v>106</v>
      </c>
      <c r="J3521" s="1" t="n">
        <v>1603969</v>
      </c>
      <c r="L3521" s="1" t="n">
        <v>21856</v>
      </c>
      <c r="M3521" s="1" t="s">
        <v>36</v>
      </c>
      <c r="N3521" s="1" t="s">
        <v>66</v>
      </c>
      <c r="P3521" s="1" t="n">
        <v>103</v>
      </c>
      <c r="Q3521" s="1" t="s">
        <v>61</v>
      </c>
      <c r="R3521" s="1" t="s">
        <v>62</v>
      </c>
      <c r="S3521" s="1" t="n">
        <v>1130101</v>
      </c>
      <c r="T3521" s="1" t="s">
        <v>63</v>
      </c>
      <c r="U3521" s="1" t="n">
        <v>4154.05</v>
      </c>
      <c r="W3521" s="1" t="n">
        <v>0</v>
      </c>
      <c r="X3521" s="1" t="s">
        <v>3149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PEDIGREE AD CARNE FRANGO CEREIAS KG</v>
      </c>
      <c r="AC3521" s="1" t="n">
        <v>21856</v>
      </c>
    </row>
    <row r="3522" customFormat="false" ht="12.75" hidden="false" customHeight="true" outlineLevel="0" collapsed="false">
      <c r="A3522" s="1" t="n">
        <v>1</v>
      </c>
      <c r="B3522" s="17" t="n">
        <v>46258</v>
      </c>
      <c r="C3522" s="17" t="n">
        <v>46271</v>
      </c>
      <c r="D3522" s="1" t="n">
        <v>1464</v>
      </c>
      <c r="E3522" s="1" t="s">
        <v>3150</v>
      </c>
      <c r="F3522" s="1" t="n">
        <v>24</v>
      </c>
      <c r="G3522" s="1" t="s">
        <v>57</v>
      </c>
      <c r="H3522" s="1" t="n">
        <v>2110405</v>
      </c>
      <c r="I3522" s="1" t="s">
        <v>106</v>
      </c>
      <c r="J3522" s="1" t="n">
        <v>1630248</v>
      </c>
      <c r="L3522" s="1" t="n">
        <v>296</v>
      </c>
      <c r="M3522" s="1" t="s">
        <v>36</v>
      </c>
      <c r="N3522" s="1" t="s">
        <v>66</v>
      </c>
      <c r="P3522" s="1" t="n">
        <v>103</v>
      </c>
      <c r="Q3522" s="1" t="s">
        <v>61</v>
      </c>
      <c r="R3522" s="1" t="s">
        <v>62</v>
      </c>
      <c r="S3522" s="1" t="n">
        <v>1130101</v>
      </c>
      <c r="T3522" s="1" t="s">
        <v>63</v>
      </c>
      <c r="U3522" s="1" t="n">
        <v>360.82</v>
      </c>
      <c r="W3522" s="1" t="n">
        <v>0</v>
      </c>
      <c r="X3522" s="1" t="s">
        <v>3151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CARVAO VEGETAL 3KG</v>
      </c>
      <c r="AC3522" s="1" t="n">
        <v>296</v>
      </c>
    </row>
    <row r="3523" customFormat="false" ht="12.75" hidden="false" customHeight="true" outlineLevel="0" collapsed="false">
      <c r="A3523" s="1" t="n">
        <v>1</v>
      </c>
      <c r="B3523" s="17" t="n">
        <v>46228</v>
      </c>
      <c r="C3523" s="17" t="n">
        <v>46272</v>
      </c>
      <c r="D3523" s="1" t="n">
        <v>1409</v>
      </c>
      <c r="E3523" s="1" t="s">
        <v>2789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1450142</v>
      </c>
      <c r="L3523" s="1" t="n">
        <v>105914</v>
      </c>
      <c r="M3523" s="1" t="s">
        <v>59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305.97</v>
      </c>
      <c r="W3523" s="1" t="n">
        <v>0</v>
      </c>
      <c r="X3523" s="1" t="s">
        <v>3152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BATERIA MOTO MMGE</v>
      </c>
      <c r="AC3523" s="1" t="n">
        <v>105914</v>
      </c>
    </row>
    <row r="3524" customFormat="false" ht="12.75" hidden="false" customHeight="true" outlineLevel="0" collapsed="false">
      <c r="A3524" s="1" t="n">
        <v>1</v>
      </c>
      <c r="B3524" s="17" t="n">
        <v>46240</v>
      </c>
      <c r="C3524" s="17" t="n">
        <v>46272</v>
      </c>
      <c r="D3524" s="1" t="n">
        <v>1671</v>
      </c>
      <c r="E3524" s="1" t="s">
        <v>385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1508432</v>
      </c>
      <c r="L3524" s="1" t="n">
        <v>582245</v>
      </c>
      <c r="M3524" s="1" t="s">
        <v>59</v>
      </c>
      <c r="N3524" s="1" t="s">
        <v>66</v>
      </c>
      <c r="P3524" s="1" t="n">
        <v>103</v>
      </c>
      <c r="Q3524" s="1" t="s">
        <v>61</v>
      </c>
      <c r="R3524" s="1" t="s">
        <v>62</v>
      </c>
      <c r="S3524" s="1" t="n">
        <v>1130101</v>
      </c>
      <c r="T3524" s="1" t="s">
        <v>63</v>
      </c>
      <c r="U3524" s="1" t="n">
        <v>1020.15</v>
      </c>
      <c r="W3524" s="1" t="n">
        <v>0</v>
      </c>
      <c r="X3524" s="1" t="s">
        <v>3153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DS LEITE D ROSA 100M</v>
      </c>
      <c r="AC3524" s="1" t="n">
        <v>585245</v>
      </c>
    </row>
    <row r="3525" customFormat="false" ht="12.75" hidden="false" customHeight="true" outlineLevel="0" collapsed="false">
      <c r="A3525" s="1" t="n">
        <v>1</v>
      </c>
      <c r="B3525" s="17" t="n">
        <v>46246</v>
      </c>
      <c r="C3525" s="17" t="n">
        <v>46272</v>
      </c>
      <c r="D3525" s="1" t="n">
        <v>1636</v>
      </c>
      <c r="E3525" s="1" t="s">
        <v>91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1536369</v>
      </c>
      <c r="L3525" s="1" t="n">
        <v>3234290</v>
      </c>
      <c r="M3525" s="1" t="s">
        <v>153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727.99</v>
      </c>
      <c r="W3525" s="1" t="n">
        <v>0</v>
      </c>
      <c r="X3525" s="1" t="s">
        <v>3154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MILHO PIPOCA NATURAL C/SAL 100G</v>
      </c>
      <c r="AC3525" s="1" t="n">
        <v>3234290</v>
      </c>
    </row>
    <row r="3526" customFormat="false" ht="12.75" hidden="false" customHeight="true" outlineLevel="0" collapsed="false">
      <c r="A3526" s="1" t="n">
        <v>1</v>
      </c>
      <c r="B3526" s="17" t="n">
        <v>46249</v>
      </c>
      <c r="C3526" s="17" t="n">
        <v>46272</v>
      </c>
      <c r="D3526" s="1" t="n">
        <v>10011</v>
      </c>
      <c r="E3526" s="1" t="s">
        <v>221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1552267</v>
      </c>
      <c r="L3526" s="1" t="n">
        <v>35160</v>
      </c>
      <c r="M3526" s="1" t="s">
        <v>59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2836.78</v>
      </c>
      <c r="W3526" s="1" t="n">
        <v>0</v>
      </c>
      <c r="X3526" s="1" t="s">
        <v>3155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RC GRANPLUS GATO FILH FRG E ARROZ KG</v>
      </c>
      <c r="AC3526" s="1" t="n">
        <v>35160</v>
      </c>
    </row>
    <row r="3527" customFormat="false" ht="12.75" hidden="false" customHeight="true" outlineLevel="0" collapsed="false">
      <c r="A3527" s="1" t="n">
        <v>1</v>
      </c>
      <c r="B3527" s="17" t="n">
        <v>46252</v>
      </c>
      <c r="C3527" s="17" t="n">
        <v>46272</v>
      </c>
      <c r="D3527" s="1" t="n">
        <v>1196</v>
      </c>
      <c r="E3527" s="1" t="s">
        <v>430</v>
      </c>
      <c r="F3527" s="1" t="n">
        <v>24</v>
      </c>
      <c r="G3527" s="1" t="s">
        <v>57</v>
      </c>
      <c r="H3527" s="1" t="n">
        <v>2110405</v>
      </c>
      <c r="I3527" s="1" t="s">
        <v>106</v>
      </c>
      <c r="J3527" s="1" t="n">
        <v>1567568</v>
      </c>
      <c r="L3527" s="1" t="n">
        <v>12863</v>
      </c>
      <c r="M3527" s="1" t="s">
        <v>59</v>
      </c>
      <c r="N3527" s="1" t="s">
        <v>66</v>
      </c>
      <c r="P3527" s="1" t="n">
        <v>103</v>
      </c>
      <c r="Q3527" s="1" t="s">
        <v>61</v>
      </c>
      <c r="R3527" s="1" t="s">
        <v>62</v>
      </c>
      <c r="S3527" s="1" t="n">
        <v>1130101</v>
      </c>
      <c r="T3527" s="1" t="s">
        <v>63</v>
      </c>
      <c r="U3527" s="1" t="n">
        <v>919.34</v>
      </c>
      <c r="W3527" s="1" t="n">
        <v>0</v>
      </c>
      <c r="X3527" s="1" t="s">
        <v>3156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12.75" hidden="false" customHeight="true" outlineLevel="0" collapsed="false">
      <c r="A3528" s="1" t="n">
        <v>1</v>
      </c>
      <c r="B3528" s="17" t="n">
        <v>46252</v>
      </c>
      <c r="C3528" s="17" t="n">
        <v>46272</v>
      </c>
      <c r="D3528" s="1" t="n">
        <v>1921</v>
      </c>
      <c r="E3528" s="1" t="s">
        <v>276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1568268</v>
      </c>
      <c r="L3528" s="1" t="n">
        <v>21280</v>
      </c>
      <c r="M3528" s="1" t="s">
        <v>36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677.64</v>
      </c>
      <c r="W3528" s="1" t="n">
        <v>0</v>
      </c>
      <c r="X3528" s="1" t="s">
        <v>3157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/>
      <c r="AC3528" s="1"/>
    </row>
    <row r="3529" customFormat="false" ht="12.75" hidden="false" customHeight="true" outlineLevel="0" collapsed="false">
      <c r="A3529" s="1" t="n">
        <v>1</v>
      </c>
      <c r="B3529" s="17" t="n">
        <v>46253</v>
      </c>
      <c r="C3529" s="17" t="n">
        <v>46272</v>
      </c>
      <c r="D3529" s="1" t="n">
        <v>957</v>
      </c>
      <c r="E3529" s="1" t="s">
        <v>157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1571005</v>
      </c>
      <c r="L3529" s="1" t="n">
        <v>21714</v>
      </c>
      <c r="M3529" s="1" t="s">
        <v>36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704.9</v>
      </c>
      <c r="W3529" s="1" t="n">
        <v>0</v>
      </c>
      <c r="X3529" s="1" t="s">
        <v>3158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RACAO WHISKAS CAST CARNE 900GR</v>
      </c>
      <c r="AC3529" s="1" t="n">
        <v>21714</v>
      </c>
    </row>
    <row r="3530" customFormat="false" ht="12.75" hidden="false" customHeight="true" outlineLevel="0" collapsed="false">
      <c r="A3530" s="1" t="n">
        <v>1</v>
      </c>
      <c r="B3530" s="17" t="n">
        <v>46253</v>
      </c>
      <c r="C3530" s="17" t="n">
        <v>46272</v>
      </c>
      <c r="D3530" s="1" t="n">
        <v>1636</v>
      </c>
      <c r="E3530" s="1" t="s">
        <v>91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1571378</v>
      </c>
      <c r="L3530" s="1" t="n">
        <v>3237635</v>
      </c>
      <c r="M3530" s="1" t="s">
        <v>36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594.56</v>
      </c>
      <c r="W3530" s="1" t="n">
        <v>0</v>
      </c>
      <c r="X3530" s="1" t="s">
        <v>3159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INSETIC BAYGON 285ML</v>
      </c>
      <c r="AC3530" s="1" t="n">
        <v>3237635</v>
      </c>
    </row>
    <row r="3531" customFormat="false" ht="12.75" hidden="false" customHeight="true" outlineLevel="0" collapsed="false">
      <c r="A3531" s="1" t="n">
        <v>1</v>
      </c>
      <c r="B3531" s="17" t="n">
        <v>46254</v>
      </c>
      <c r="C3531" s="17" t="n">
        <v>46272</v>
      </c>
      <c r="D3531" s="1" t="n">
        <v>1626</v>
      </c>
      <c r="E3531" s="1" t="s">
        <v>65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1575983</v>
      </c>
      <c r="L3531" s="1" t="n">
        <v>317365</v>
      </c>
      <c r="M3531" s="1" t="s">
        <v>59</v>
      </c>
      <c r="N3531" s="1" t="s">
        <v>66</v>
      </c>
      <c r="P3531" s="1" t="n">
        <v>103</v>
      </c>
      <c r="Q3531" s="1" t="s">
        <v>61</v>
      </c>
      <c r="R3531" s="1" t="s">
        <v>62</v>
      </c>
      <c r="S3531" s="1" t="n">
        <v>1130101</v>
      </c>
      <c r="T3531" s="1" t="s">
        <v>63</v>
      </c>
      <c r="U3531" s="1" t="n">
        <v>989.33</v>
      </c>
      <c r="W3531" s="1" t="n">
        <v>0</v>
      </c>
      <c r="X3531" s="1" t="s">
        <v>3160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LASA SEARA CALA 600G</v>
      </c>
      <c r="AC3531" s="1" t="n">
        <v>317365</v>
      </c>
    </row>
    <row r="3532" customFormat="false" ht="12.75" hidden="false" customHeight="true" outlineLevel="0" collapsed="false">
      <c r="A3532" s="1" t="n">
        <v>1</v>
      </c>
      <c r="B3532" s="17" t="n">
        <v>46255</v>
      </c>
      <c r="C3532" s="17" t="n">
        <v>46272</v>
      </c>
      <c r="D3532" s="1" t="n">
        <v>1616</v>
      </c>
      <c r="E3532" s="1" t="s">
        <v>590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1580851</v>
      </c>
      <c r="L3532" s="1" t="n">
        <v>654912</v>
      </c>
      <c r="M3532" s="1" t="s">
        <v>59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573.72</v>
      </c>
      <c r="W3532" s="1" t="n">
        <v>0</v>
      </c>
      <c r="X3532" s="1" t="s">
        <v>3161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RODO VAI VEM M40CM BETTANIN</v>
      </c>
      <c r="AC3532" s="1" t="n">
        <v>654912</v>
      </c>
    </row>
    <row r="3533" customFormat="false" ht="12.75" hidden="false" customHeight="true" outlineLevel="0" collapsed="false">
      <c r="A3533" s="1" t="n">
        <v>1</v>
      </c>
      <c r="B3533" s="17" t="n">
        <v>46255</v>
      </c>
      <c r="C3533" s="17" t="n">
        <v>46272</v>
      </c>
      <c r="D3533" s="1" t="n">
        <v>10017</v>
      </c>
      <c r="E3533" s="1" t="s">
        <v>871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1600096</v>
      </c>
      <c r="L3533" s="1" t="n">
        <v>195799</v>
      </c>
      <c r="M3533" s="1" t="s">
        <v>36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603.55</v>
      </c>
      <c r="W3533" s="1" t="n">
        <v>0</v>
      </c>
      <c r="X3533" s="1" t="s">
        <v>3162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SELETA LEGUMES OLE VD 170G</v>
      </c>
      <c r="AC3533" s="1" t="n">
        <v>195799</v>
      </c>
    </row>
    <row r="3534" customFormat="false" ht="12.75" hidden="false" customHeight="true" outlineLevel="0" collapsed="false">
      <c r="A3534" s="1" t="n">
        <v>1</v>
      </c>
      <c r="B3534" s="17" t="n">
        <v>46255</v>
      </c>
      <c r="C3534" s="17" t="n">
        <v>46272</v>
      </c>
      <c r="D3534" s="1" t="n">
        <v>1616</v>
      </c>
      <c r="E3534" s="1" t="s">
        <v>590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1581039</v>
      </c>
      <c r="L3534" s="1" t="n">
        <v>654913</v>
      </c>
      <c r="M3534" s="1" t="s">
        <v>59</v>
      </c>
      <c r="N3534" s="1" t="s">
        <v>66</v>
      </c>
      <c r="P3534" s="1" t="n">
        <v>103</v>
      </c>
      <c r="Q3534" s="1" t="s">
        <v>61</v>
      </c>
      <c r="R3534" s="1" t="s">
        <v>62</v>
      </c>
      <c r="S3534" s="1" t="n">
        <v>1130101</v>
      </c>
      <c r="T3534" s="1" t="s">
        <v>63</v>
      </c>
      <c r="U3534" s="1" t="n">
        <v>759.74</v>
      </c>
      <c r="W3534" s="1" t="n">
        <v>0</v>
      </c>
      <c r="X3534" s="1" t="s">
        <v>3163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MON BIJOU CONC MAGIA 500ML</v>
      </c>
      <c r="AC3534" s="1" t="n">
        <v>654913</v>
      </c>
    </row>
    <row r="3535" customFormat="false" ht="12.75" hidden="false" customHeight="true" outlineLevel="0" collapsed="false">
      <c r="A3535" s="1" t="n">
        <v>1</v>
      </c>
      <c r="B3535" s="17" t="n">
        <v>46255</v>
      </c>
      <c r="C3535" s="17" t="n">
        <v>46272</v>
      </c>
      <c r="D3535" s="1" t="n">
        <v>10037</v>
      </c>
      <c r="E3535" s="1" t="s">
        <v>615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1581853</v>
      </c>
      <c r="L3535" s="1" t="n">
        <v>3216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733.07</v>
      </c>
      <c r="W3535" s="1" t="n">
        <v>0</v>
      </c>
      <c r="X3535" s="1" t="s">
        <v>3164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12.75" hidden="false" customHeight="true" outlineLevel="0" collapsed="false">
      <c r="A3536" s="1" t="n">
        <v>1</v>
      </c>
      <c r="B3536" s="17" t="n">
        <v>46255</v>
      </c>
      <c r="C3536" s="17" t="n">
        <v>46272</v>
      </c>
      <c r="D3536" s="1" t="n">
        <v>10037</v>
      </c>
      <c r="E3536" s="1" t="s">
        <v>615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1581875</v>
      </c>
      <c r="L3536" s="1" t="n">
        <v>3215</v>
      </c>
      <c r="M3536" s="1" t="s">
        <v>36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477.65</v>
      </c>
      <c r="W3536" s="1" t="n">
        <v>0</v>
      </c>
      <c r="X3536" s="1" t="s">
        <v>3165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KELLMAT GRANULADO RA</v>
      </c>
      <c r="AC3536" s="1" t="n">
        <v>3215</v>
      </c>
    </row>
    <row r="3537" customFormat="false" ht="12.75" hidden="false" customHeight="true" outlineLevel="0" collapsed="false">
      <c r="A3537" s="1" t="n">
        <v>1</v>
      </c>
      <c r="B3537" s="17" t="n">
        <v>46256</v>
      </c>
      <c r="C3537" s="17" t="n">
        <v>46272</v>
      </c>
      <c r="D3537" s="1" t="n">
        <v>1739</v>
      </c>
      <c r="E3537" s="1" t="s">
        <v>1482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1585194</v>
      </c>
      <c r="L3537" s="1" t="n">
        <v>255211</v>
      </c>
      <c r="M3537" s="1" t="s">
        <v>59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614.06</v>
      </c>
      <c r="W3537" s="1" t="n">
        <v>0</v>
      </c>
      <c r="X3537" s="1" t="s">
        <v>3166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ABS NATURALMEN C/A 8</v>
      </c>
      <c r="AC3537" s="1" t="n">
        <v>255211</v>
      </c>
    </row>
    <row r="3538" customFormat="false" ht="12.75" hidden="false" customHeight="true" outlineLevel="0" collapsed="false">
      <c r="A3538" s="1" t="n">
        <v>1</v>
      </c>
      <c r="B3538" s="17" t="n">
        <v>46256</v>
      </c>
      <c r="C3538" s="17" t="n">
        <v>46272</v>
      </c>
      <c r="D3538" s="1" t="n">
        <v>1269</v>
      </c>
      <c r="E3538" s="1" t="s">
        <v>318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1608372</v>
      </c>
      <c r="L3538" s="1" t="n">
        <v>764</v>
      </c>
      <c r="M3538" s="1" t="s">
        <v>59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609.5</v>
      </c>
      <c r="W3538" s="1" t="n">
        <v>0</v>
      </c>
      <c r="X3538" s="1" t="s">
        <v>3167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PAO CASEIRO AMANT</v>
      </c>
      <c r="AC3538" s="1" t="n">
        <v>764</v>
      </c>
    </row>
    <row r="3539" customFormat="false" ht="12.75" hidden="false" customHeight="true" outlineLevel="0" collapsed="false">
      <c r="A3539" s="1" t="n">
        <v>1</v>
      </c>
      <c r="B3539" s="17" t="n">
        <v>46258</v>
      </c>
      <c r="C3539" s="17" t="n">
        <v>46272</v>
      </c>
      <c r="D3539" s="1" t="n">
        <v>1114</v>
      </c>
      <c r="E3539" s="1" t="s">
        <v>169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1608512</v>
      </c>
      <c r="L3539" s="1" t="n">
        <v>44749</v>
      </c>
      <c r="M3539" s="1" t="s">
        <v>36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2054.1</v>
      </c>
      <c r="W3539" s="1" t="n">
        <v>0</v>
      </c>
      <c r="X3539" s="1" t="s">
        <v>3168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MINI BOLINHA DE QUEI</v>
      </c>
      <c r="AC3539" s="1" t="n">
        <v>44749</v>
      </c>
    </row>
    <row r="3540" customFormat="false" ht="12.75" hidden="false" customHeight="true" outlineLevel="0" collapsed="false">
      <c r="A3540" s="1" t="n">
        <v>1</v>
      </c>
      <c r="B3540" s="17" t="n">
        <v>46266</v>
      </c>
      <c r="C3540" s="17" t="n">
        <v>46272</v>
      </c>
      <c r="D3540" s="1" t="n">
        <v>1625</v>
      </c>
      <c r="E3540" s="1" t="s">
        <v>243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1634921</v>
      </c>
      <c r="L3540" s="1" t="n">
        <v>15226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8640.8</v>
      </c>
      <c r="W3540" s="1" t="n">
        <v>0</v>
      </c>
      <c r="X3540" s="1" t="s">
        <v>3169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/>
      <c r="AC3540" s="1"/>
    </row>
    <row r="3541" customFormat="false" ht="12.75" hidden="false" customHeight="true" outlineLevel="0" collapsed="false">
      <c r="A3541" s="1" t="n">
        <v>1</v>
      </c>
      <c r="B3541" s="17" t="n">
        <v>46265</v>
      </c>
      <c r="C3541" s="17" t="n">
        <v>46272</v>
      </c>
      <c r="D3541" s="1" t="n">
        <v>1328</v>
      </c>
      <c r="E3541" s="1" t="s">
        <v>363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1638616</v>
      </c>
      <c r="L3541" s="1" t="n">
        <v>4502</v>
      </c>
      <c r="M3541" s="1" t="s">
        <v>36</v>
      </c>
      <c r="N3541" s="1" t="s">
        <v>66</v>
      </c>
      <c r="P3541" s="1" t="n">
        <v>104</v>
      </c>
      <c r="Q3541" s="1" t="s">
        <v>38</v>
      </c>
      <c r="R3541" s="1" t="s">
        <v>62</v>
      </c>
      <c r="S3541" s="1" t="n">
        <v>1130101</v>
      </c>
      <c r="T3541" s="1" t="s">
        <v>63</v>
      </c>
      <c r="U3541" s="1" t="n">
        <v>202.5</v>
      </c>
      <c r="W3541" s="1" t="n">
        <v>0</v>
      </c>
      <c r="X3541" s="1" t="s">
        <v>3170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PAO DE FORMABODEGA</v>
      </c>
      <c r="AC3541" s="1" t="n">
        <v>4502</v>
      </c>
    </row>
    <row r="3542" customFormat="false" ht="12.75" hidden="false" customHeight="true" outlineLevel="0" collapsed="false">
      <c r="A3542" s="1" t="n">
        <v>1</v>
      </c>
      <c r="B3542" s="17" t="n">
        <v>46265</v>
      </c>
      <c r="C3542" s="17" t="n">
        <v>46272</v>
      </c>
      <c r="D3542" s="1" t="n">
        <v>1357</v>
      </c>
      <c r="E3542" s="1" t="s">
        <v>694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1638697</v>
      </c>
      <c r="L3542" s="1" t="n">
        <v>284357</v>
      </c>
      <c r="M3542" s="1" t="s">
        <v>36</v>
      </c>
      <c r="N3542" s="1" t="s">
        <v>66</v>
      </c>
      <c r="P3542" s="1" t="n">
        <v>103</v>
      </c>
      <c r="Q3542" s="1" t="s">
        <v>61</v>
      </c>
      <c r="R3542" s="1" t="s">
        <v>2081</v>
      </c>
      <c r="S3542" s="1" t="n">
        <v>4110102</v>
      </c>
      <c r="T3542" s="1" t="s">
        <v>2641</v>
      </c>
      <c r="U3542" s="1" t="n">
        <v>175</v>
      </c>
      <c r="W3542" s="1" t="n">
        <v>0</v>
      </c>
      <c r="X3542" s="1" t="s">
        <v>3171</v>
      </c>
      <c r="Z3542" s="1" t="str">
        <f aca="false">IF($T3542="","",IFERROR(INDEX('Resumo Grupos'!$AC$3:$AC$200,MATCH($T3542,'Resumo Grupos'!$AB$3:$AB$200,0)),"n/d"))</f>
        <v>Despesa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MARGARINA MEDALHA DE OURO 80% 15KG</v>
      </c>
      <c r="AC3542" s="1" t="n">
        <v>284357</v>
      </c>
    </row>
    <row r="3543" customFormat="false" ht="12.75" hidden="false" customHeight="true" outlineLevel="0" collapsed="false">
      <c r="A3543" s="1" t="n">
        <v>1</v>
      </c>
      <c r="B3543" s="17" t="n">
        <v>46265</v>
      </c>
      <c r="C3543" s="17" t="n">
        <v>46272</v>
      </c>
      <c r="D3543" s="1" t="n">
        <v>1631</v>
      </c>
      <c r="E3543" s="1" t="s">
        <v>101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1638744</v>
      </c>
      <c r="L3543" s="1" t="n">
        <v>15318</v>
      </c>
      <c r="M3543" s="1" t="s">
        <v>36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780</v>
      </c>
      <c r="W3543" s="1" t="n">
        <v>0</v>
      </c>
      <c r="X3543" s="1" t="s">
        <v>3172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IOGURTE AMAZONGURT D</v>
      </c>
      <c r="AC3543" s="1" t="n">
        <v>15318</v>
      </c>
    </row>
    <row r="3544" customFormat="false" ht="12.75" hidden="false" customHeight="true" outlineLevel="0" collapsed="false">
      <c r="A3544" s="1" t="n">
        <v>1</v>
      </c>
      <c r="B3544" s="17" t="n">
        <v>46267</v>
      </c>
      <c r="C3544" s="17" t="n">
        <v>46272</v>
      </c>
      <c r="D3544" s="1" t="n">
        <v>1899</v>
      </c>
      <c r="E3544" s="1" t="s">
        <v>97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1643216</v>
      </c>
      <c r="L3544" s="1" t="n">
        <v>788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199.2</v>
      </c>
      <c r="W3544" s="1" t="n">
        <v>0</v>
      </c>
      <c r="X3544" s="1" t="s">
        <v>3173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PAO FORMA REAL MADRI</v>
      </c>
      <c r="AC3544" s="1" t="n">
        <v>788</v>
      </c>
    </row>
    <row r="3545" customFormat="false" ht="12.75" hidden="false" customHeight="true" outlineLevel="0" collapsed="false">
      <c r="A3545" s="1" t="n">
        <v>1</v>
      </c>
      <c r="B3545" s="17" t="n">
        <v>46268</v>
      </c>
      <c r="C3545" s="17" t="n">
        <v>46272</v>
      </c>
      <c r="D3545" s="1" t="n">
        <v>1899</v>
      </c>
      <c r="E3545" s="1" t="s">
        <v>97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1652007</v>
      </c>
      <c r="L3545" s="1" t="n">
        <v>789</v>
      </c>
      <c r="M3545" s="1" t="s">
        <v>36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135</v>
      </c>
      <c r="W3545" s="1" t="n">
        <v>0</v>
      </c>
      <c r="X3545" s="1" t="s">
        <v>3174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MASSA FINA</v>
      </c>
      <c r="AC3545" s="1" t="n">
        <v>789</v>
      </c>
    </row>
    <row r="3546" customFormat="false" ht="12.75" hidden="false" customHeight="true" outlineLevel="0" collapsed="false">
      <c r="A3546" s="1" t="n">
        <v>1</v>
      </c>
      <c r="B3546" s="17" t="n">
        <v>46268</v>
      </c>
      <c r="C3546" s="17" t="n">
        <v>46272</v>
      </c>
      <c r="D3546" s="1" t="n">
        <v>1899</v>
      </c>
      <c r="E3546" s="1" t="s">
        <v>97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1652014</v>
      </c>
      <c r="L3546" s="1" t="n">
        <v>791</v>
      </c>
      <c r="M3546" s="1" t="s">
        <v>36</v>
      </c>
      <c r="N3546" s="1" t="s">
        <v>66</v>
      </c>
      <c r="P3546" s="1" t="n">
        <v>103</v>
      </c>
      <c r="Q3546" s="1" t="s">
        <v>61</v>
      </c>
      <c r="R3546" s="1" t="s">
        <v>62</v>
      </c>
      <c r="S3546" s="1" t="n">
        <v>1130101</v>
      </c>
      <c r="T3546" s="1" t="s">
        <v>63</v>
      </c>
      <c r="U3546" s="1" t="n">
        <v>1120</v>
      </c>
      <c r="W3546" s="1" t="n">
        <v>0</v>
      </c>
      <c r="X3546" s="1" t="s">
        <v>3175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PAO CASEIRO AMANT</v>
      </c>
      <c r="AC3546" s="1" t="n">
        <v>791</v>
      </c>
    </row>
    <row r="3547" customFormat="false" ht="12.75" hidden="false" customHeight="true" outlineLevel="0" collapsed="false">
      <c r="A3547" s="1" t="n">
        <v>1</v>
      </c>
      <c r="B3547" s="17" t="n">
        <v>46234</v>
      </c>
      <c r="C3547" s="17" t="n">
        <v>46273</v>
      </c>
      <c r="D3547" s="1" t="n">
        <v>49</v>
      </c>
      <c r="E3547" s="1" t="s">
        <v>189</v>
      </c>
      <c r="F3547" s="1" t="n">
        <v>34</v>
      </c>
      <c r="G3547" s="1" t="s">
        <v>94</v>
      </c>
      <c r="H3547" s="1" t="n">
        <v>2110405</v>
      </c>
      <c r="I3547" s="1" t="s">
        <v>106</v>
      </c>
      <c r="J3547" s="1" t="n">
        <v>1477909</v>
      </c>
      <c r="L3547" s="1" t="n">
        <v>607088</v>
      </c>
      <c r="M3547" s="1" t="s">
        <v>36</v>
      </c>
      <c r="N3547" s="1" t="s">
        <v>66</v>
      </c>
      <c r="P3547" s="1" t="n">
        <v>101</v>
      </c>
      <c r="Q3547" s="1" t="s">
        <v>107</v>
      </c>
      <c r="R3547" s="1" t="s">
        <v>190</v>
      </c>
      <c r="S3547" s="1" t="n">
        <v>2110901</v>
      </c>
      <c r="T3547" s="1" t="s">
        <v>191</v>
      </c>
      <c r="U3547" s="1" t="n">
        <v>16500</v>
      </c>
      <c r="W3547" s="1" t="n">
        <v>0</v>
      </c>
      <c r="X3547" s="1" t="s">
        <v>3176</v>
      </c>
      <c r="Z3547" s="1" t="str">
        <f aca="false">IF($T3547="","",IFERROR(INDEX('Resumo Grupos'!$AC$3:$AC$200,MATCH($T3547,'Resumo Grupos'!$AB$3:$AB$200,0)),"n/d"))</f>
        <v>Empréstimo</v>
      </c>
      <c r="AA3547" s="1" t="str">
        <f aca="false">IF($T3547="","",IF(COUNTIF('Resumo Grupos'!$AE$3:$AE$40,$T3547)&gt;0,"NAO","SIM"))</f>
        <v>SIM</v>
      </c>
      <c r="AB3547" s="1"/>
      <c r="AC3547" s="1"/>
    </row>
    <row r="3548" customFormat="false" ht="12.75" hidden="false" customHeight="true" outlineLevel="0" collapsed="false">
      <c r="A3548" s="1" t="n">
        <v>1</v>
      </c>
      <c r="B3548" s="17" t="n">
        <v>46240</v>
      </c>
      <c r="C3548" s="17" t="n">
        <v>46273</v>
      </c>
      <c r="D3548" s="1" t="n">
        <v>1637</v>
      </c>
      <c r="E3548" s="1" t="s">
        <v>68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1509594</v>
      </c>
      <c r="L3548" s="1" t="n">
        <v>1915889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2022.5</v>
      </c>
      <c r="W3548" s="1" t="n">
        <v>0</v>
      </c>
      <c r="X3548" s="1" t="s">
        <v>3177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CAFE STA CLARA TRAD</v>
      </c>
      <c r="AC3548" s="1" t="n">
        <v>1915889</v>
      </c>
    </row>
    <row r="3549" customFormat="false" ht="12.75" hidden="false" customHeight="true" outlineLevel="0" collapsed="false">
      <c r="A3549" s="1" t="n">
        <v>1</v>
      </c>
      <c r="B3549" s="17" t="n">
        <v>46240</v>
      </c>
      <c r="C3549" s="17" t="n">
        <v>46273</v>
      </c>
      <c r="D3549" s="1" t="n">
        <v>1637</v>
      </c>
      <c r="E3549" s="1" t="s">
        <v>68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1509701</v>
      </c>
      <c r="L3549" s="1" t="n">
        <v>1915886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1795</v>
      </c>
      <c r="W3549" s="1" t="n">
        <v>0</v>
      </c>
      <c r="X3549" s="1" t="s">
        <v>3178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CERVEJA ITAIPAVA 269ML</v>
      </c>
      <c r="AC3549" s="1" t="n">
        <v>1915886</v>
      </c>
    </row>
    <row r="3550" customFormat="false" ht="12.75" hidden="false" customHeight="true" outlineLevel="0" collapsed="false">
      <c r="A3550" s="1" t="n">
        <v>1</v>
      </c>
      <c r="B3550" s="17" t="n">
        <v>46248</v>
      </c>
      <c r="C3550" s="17" t="n">
        <v>46273</v>
      </c>
      <c r="D3550" s="1" t="n">
        <v>1637</v>
      </c>
      <c r="E3550" s="1" t="s">
        <v>68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1545628</v>
      </c>
      <c r="L3550" s="1" t="n">
        <v>1917923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899.66</v>
      </c>
      <c r="W3550" s="1" t="n">
        <v>0</v>
      </c>
      <c r="X3550" s="1" t="s">
        <v>3179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ADOC ADOCYL SACARINA 100ML</v>
      </c>
      <c r="AC3550" s="1" t="n">
        <v>1917923</v>
      </c>
    </row>
    <row r="3551" customFormat="false" ht="12.75" hidden="false" customHeight="true" outlineLevel="0" collapsed="false">
      <c r="A3551" s="1" t="n">
        <v>1</v>
      </c>
      <c r="B3551" s="17" t="n">
        <v>46246</v>
      </c>
      <c r="C3551" s="17" t="n">
        <v>46273</v>
      </c>
      <c r="D3551" s="1" t="n">
        <v>17</v>
      </c>
      <c r="E3551" s="1" t="s">
        <v>115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1323809</v>
      </c>
      <c r="L3551" s="1" t="n">
        <v>548260</v>
      </c>
      <c r="M3551" s="1" t="s">
        <v>153</v>
      </c>
      <c r="N3551" s="1" t="s">
        <v>66</v>
      </c>
      <c r="P3551" s="1" t="n">
        <v>101</v>
      </c>
      <c r="Q3551" s="1" t="s">
        <v>107</v>
      </c>
      <c r="R3551" s="1" t="s">
        <v>112</v>
      </c>
      <c r="S3551" s="1" t="n">
        <v>4220199</v>
      </c>
      <c r="T3551" s="1" t="s">
        <v>113</v>
      </c>
      <c r="U3551" s="1" t="n">
        <v>1193.06</v>
      </c>
      <c r="W3551" s="1" t="n">
        <v>0</v>
      </c>
      <c r="X3551" s="1" t="s">
        <v>3180</v>
      </c>
      <c r="Z3551" s="1" t="str">
        <f aca="false">IF($T3551="","",IFERROR(INDEX('Resumo Grupos'!$AC$3:$AC$200,MATCH($T3551,'Resumo Grupos'!$AB$3:$AB$200,0)),"n/d"))</f>
        <v>Pagamentos outros não operacionais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12.75" hidden="false" customHeight="true" outlineLevel="0" collapsed="false">
      <c r="A3552" s="1" t="n">
        <v>1</v>
      </c>
      <c r="B3552" s="17" t="n">
        <v>46246</v>
      </c>
      <c r="C3552" s="17" t="n">
        <v>46273</v>
      </c>
      <c r="D3552" s="1" t="n">
        <v>911</v>
      </c>
      <c r="E3552" s="1" t="s">
        <v>223</v>
      </c>
      <c r="F3552" s="1" t="n">
        <v>24</v>
      </c>
      <c r="G3552" s="1" t="s">
        <v>57</v>
      </c>
      <c r="H3552" s="1" t="n">
        <v>2110405</v>
      </c>
      <c r="I3552" s="1" t="s">
        <v>106</v>
      </c>
      <c r="J3552" s="1" t="n">
        <v>1537558</v>
      </c>
      <c r="L3552" s="1" t="n">
        <v>56171</v>
      </c>
      <c r="M3552" s="1" t="s">
        <v>36</v>
      </c>
      <c r="N3552" s="1" t="s">
        <v>66</v>
      </c>
      <c r="P3552" s="1" t="n">
        <v>103</v>
      </c>
      <c r="Q3552" s="1" t="s">
        <v>61</v>
      </c>
      <c r="R3552" s="1" t="s">
        <v>62</v>
      </c>
      <c r="S3552" s="1" t="n">
        <v>1130101</v>
      </c>
      <c r="T3552" s="1" t="s">
        <v>63</v>
      </c>
      <c r="U3552" s="1" t="n">
        <v>802.03</v>
      </c>
      <c r="W3552" s="1" t="n">
        <v>0</v>
      </c>
      <c r="X3552" s="1" t="s">
        <v>3181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SUCO TAMPICO 1L</v>
      </c>
      <c r="AC3552" s="1" t="n">
        <v>56171</v>
      </c>
    </row>
    <row r="3553" customFormat="false" ht="12.75" hidden="false" customHeight="true" outlineLevel="0" collapsed="false">
      <c r="A3553" s="1" t="n">
        <v>1</v>
      </c>
      <c r="B3553" s="17" t="n">
        <v>46248</v>
      </c>
      <c r="C3553" s="17" t="n">
        <v>46273</v>
      </c>
      <c r="D3553" s="1" t="n">
        <v>1637</v>
      </c>
      <c r="E3553" s="1" t="s">
        <v>68</v>
      </c>
      <c r="F3553" s="1" t="n">
        <v>24</v>
      </c>
      <c r="G3553" s="1" t="s">
        <v>57</v>
      </c>
      <c r="H3553" s="1" t="n">
        <v>2110405</v>
      </c>
      <c r="I3553" s="1" t="s">
        <v>106</v>
      </c>
      <c r="J3553" s="1" t="n">
        <v>1545744</v>
      </c>
      <c r="L3553" s="1" t="n">
        <v>1917926</v>
      </c>
      <c r="M3553" s="1" t="s">
        <v>36</v>
      </c>
      <c r="N3553" s="1" t="s">
        <v>66</v>
      </c>
      <c r="P3553" s="1" t="n">
        <v>103</v>
      </c>
      <c r="Q3553" s="1" t="s">
        <v>61</v>
      </c>
      <c r="R3553" s="1" t="s">
        <v>62</v>
      </c>
      <c r="S3553" s="1" t="n">
        <v>1130101</v>
      </c>
      <c r="T3553" s="1" t="s">
        <v>63</v>
      </c>
      <c r="U3553" s="1" t="n">
        <v>428.17</v>
      </c>
      <c r="W3553" s="1" t="n">
        <v>0</v>
      </c>
      <c r="X3553" s="1" t="s">
        <v>3182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AMACIANTE CONC. DOWN</v>
      </c>
      <c r="AC3553" s="1" t="n">
        <v>1917926</v>
      </c>
    </row>
    <row r="3554" customFormat="false" ht="12.75" hidden="false" customHeight="true" outlineLevel="0" collapsed="false">
      <c r="A3554" s="1" t="n">
        <v>1</v>
      </c>
      <c r="B3554" s="17" t="n">
        <v>46248</v>
      </c>
      <c r="C3554" s="17" t="n">
        <v>46273</v>
      </c>
      <c r="D3554" s="1" t="n">
        <v>1637</v>
      </c>
      <c r="E3554" s="1" t="s">
        <v>68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1545854</v>
      </c>
      <c r="L3554" s="1" t="n">
        <v>1919060</v>
      </c>
      <c r="M3554" s="1" t="s">
        <v>36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1812.23</v>
      </c>
      <c r="W3554" s="1" t="n">
        <v>0</v>
      </c>
      <c r="X3554" s="1" t="s">
        <v>3183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MAIONESE HELLMANNS SH 200G</v>
      </c>
      <c r="AC3554" s="1" t="n">
        <v>1919060</v>
      </c>
    </row>
    <row r="3555" customFormat="false" ht="12.75" hidden="false" customHeight="true" outlineLevel="0" collapsed="false">
      <c r="A3555" s="1" t="n">
        <v>1</v>
      </c>
      <c r="B3555" s="17" t="n">
        <v>46248</v>
      </c>
      <c r="C3555" s="17" t="n">
        <v>46273</v>
      </c>
      <c r="D3555" s="1" t="n">
        <v>1699</v>
      </c>
      <c r="E3555" s="1" t="s">
        <v>428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1545933</v>
      </c>
      <c r="L3555" s="1" t="n">
        <v>311117</v>
      </c>
      <c r="M3555" s="1" t="s">
        <v>59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1256.37</v>
      </c>
      <c r="W3555" s="1" t="n">
        <v>0</v>
      </c>
      <c r="X3555" s="1" t="s">
        <v>3184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LING CALABRESA PERD</v>
      </c>
      <c r="AC3555" s="1" t="n">
        <v>311117</v>
      </c>
    </row>
    <row r="3556" customFormat="false" ht="12.75" hidden="false" customHeight="true" outlineLevel="0" collapsed="false">
      <c r="A3556" s="1" t="n">
        <v>1</v>
      </c>
      <c r="B3556" s="17" t="n">
        <v>46252</v>
      </c>
      <c r="C3556" s="17" t="n">
        <v>46273</v>
      </c>
      <c r="D3556" s="1" t="n">
        <v>1666</v>
      </c>
      <c r="E3556" s="1" t="s">
        <v>56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1567634</v>
      </c>
      <c r="L3556" s="1" t="n">
        <v>570378</v>
      </c>
      <c r="M3556" s="1" t="s">
        <v>153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7010.81</v>
      </c>
      <c r="W3556" s="1" t="n">
        <v>0</v>
      </c>
      <c r="X3556" s="1" t="s">
        <v>3185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SAB LIQ PROTEX CREAM</v>
      </c>
      <c r="AC3556" s="1" t="n">
        <v>586417</v>
      </c>
    </row>
    <row r="3557" customFormat="false" ht="12.75" hidden="false" customHeight="true" outlineLevel="0" collapsed="false">
      <c r="A3557" s="1" t="n">
        <v>1</v>
      </c>
      <c r="B3557" s="17" t="n">
        <v>46253</v>
      </c>
      <c r="C3557" s="17" t="n">
        <v>46273</v>
      </c>
      <c r="D3557" s="1" t="n">
        <v>1637</v>
      </c>
      <c r="E3557" s="1" t="s">
        <v>68</v>
      </c>
      <c r="F3557" s="1" t="n">
        <v>24</v>
      </c>
      <c r="G3557" s="1" t="s">
        <v>57</v>
      </c>
      <c r="H3557" s="1" t="n">
        <v>2110405</v>
      </c>
      <c r="I3557" s="1" t="s">
        <v>106</v>
      </c>
      <c r="J3557" s="1" t="n">
        <v>1570706</v>
      </c>
      <c r="L3557" s="1" t="n">
        <v>1921243</v>
      </c>
      <c r="M3557" s="1" t="s">
        <v>36</v>
      </c>
      <c r="N3557" s="1" t="s">
        <v>66</v>
      </c>
      <c r="P3557" s="1" t="n">
        <v>103</v>
      </c>
      <c r="Q3557" s="1" t="s">
        <v>61</v>
      </c>
      <c r="R3557" s="1" t="s">
        <v>62</v>
      </c>
      <c r="S3557" s="1" t="n">
        <v>1130101</v>
      </c>
      <c r="T3557" s="1" t="s">
        <v>63</v>
      </c>
      <c r="U3557" s="1" t="n">
        <v>799.11</v>
      </c>
      <c r="W3557" s="1" t="n">
        <v>0</v>
      </c>
      <c r="X3557" s="1" t="s">
        <v>3186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LEITE MOCA CX 395 G</v>
      </c>
      <c r="AC3557" s="1" t="n">
        <v>1921243</v>
      </c>
    </row>
    <row r="3558" customFormat="false" ht="12.75" hidden="false" customHeight="true" outlineLevel="0" collapsed="false">
      <c r="A3558" s="1" t="n">
        <v>1</v>
      </c>
      <c r="B3558" s="17" t="n">
        <v>46255</v>
      </c>
      <c r="C3558" s="17" t="n">
        <v>46273</v>
      </c>
      <c r="D3558" s="1" t="n">
        <v>1461</v>
      </c>
      <c r="E3558" s="1" t="s">
        <v>165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1580614</v>
      </c>
      <c r="L3558" s="1" t="n">
        <v>3365</v>
      </c>
      <c r="M3558" s="1" t="s">
        <v>36</v>
      </c>
      <c r="N3558" s="1" t="s">
        <v>66</v>
      </c>
      <c r="P3558" s="1" t="n">
        <v>103</v>
      </c>
      <c r="Q3558" s="1" t="s">
        <v>61</v>
      </c>
      <c r="R3558" s="1" t="s">
        <v>39</v>
      </c>
      <c r="S3558" s="1" t="n">
        <v>4210299</v>
      </c>
      <c r="T3558" s="1" t="s">
        <v>2236</v>
      </c>
      <c r="U3558" s="1" t="n">
        <v>914.04</v>
      </c>
      <c r="W3558" s="1" t="n">
        <v>0</v>
      </c>
      <c r="X3558" s="1" t="s">
        <v>3187</v>
      </c>
      <c r="Z3558" s="1" t="str">
        <f aca="false">IF($T3558="","",IFERROR(INDEX('Resumo Grupos'!$AC$3:$AC$200,MATCH($T3558,'Resumo Grupos'!$AB$3:$AB$200,0)),"n/d"))</f>
        <v>Despesa</v>
      </c>
      <c r="AA3558" s="1" t="str">
        <f aca="false">IF($T3558="","",IF(COUNTIF('Resumo Grupos'!$AE$3:$AE$40,$T3558)&gt;0,"NAO","SIM"))</f>
        <v>SIM</v>
      </c>
      <c r="AB3558" s="1"/>
      <c r="AC3558" s="1"/>
    </row>
    <row r="3559" customFormat="false" ht="12.75" hidden="false" customHeight="true" outlineLevel="0" collapsed="false">
      <c r="A3559" s="1" t="n">
        <v>1</v>
      </c>
      <c r="B3559" s="17" t="n">
        <v>46255</v>
      </c>
      <c r="C3559" s="17" t="n">
        <v>46273</v>
      </c>
      <c r="D3559" s="1" t="n">
        <v>10014</v>
      </c>
      <c r="E3559" s="1" t="s">
        <v>436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1581921</v>
      </c>
      <c r="L3559" s="1" t="n">
        <v>3582</v>
      </c>
      <c r="M3559" s="1" t="s">
        <v>36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651.32</v>
      </c>
      <c r="W3559" s="1" t="n">
        <v>0</v>
      </c>
      <c r="X3559" s="1" t="s">
        <v>3188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ALFACE MACO </v>
      </c>
      <c r="AC3559" s="1" t="n">
        <v>3582</v>
      </c>
    </row>
    <row r="3560" customFormat="false" ht="12.75" hidden="false" customHeight="true" outlineLevel="0" collapsed="false">
      <c r="A3560" s="1" t="n">
        <v>1</v>
      </c>
      <c r="B3560" s="17" t="n">
        <v>46255</v>
      </c>
      <c r="C3560" s="17" t="n">
        <v>46273</v>
      </c>
      <c r="D3560" s="1" t="n">
        <v>1668</v>
      </c>
      <c r="E3560" s="1" t="s">
        <v>81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1582091</v>
      </c>
      <c r="L3560" s="1" t="n">
        <v>750484</v>
      </c>
      <c r="M3560" s="1" t="s">
        <v>59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983.07</v>
      </c>
      <c r="W3560" s="1" t="n">
        <v>0</v>
      </c>
      <c r="X3560" s="1" t="s">
        <v>3189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12.75" hidden="false" customHeight="true" outlineLevel="0" collapsed="false">
      <c r="A3561" s="1" t="n">
        <v>1</v>
      </c>
      <c r="B3561" s="17" t="n">
        <v>46255</v>
      </c>
      <c r="C3561" s="17" t="n">
        <v>46273</v>
      </c>
      <c r="D3561" s="1" t="n">
        <v>1668</v>
      </c>
      <c r="E3561" s="1" t="s">
        <v>81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1582110</v>
      </c>
      <c r="L3561" s="1" t="n">
        <v>750483</v>
      </c>
      <c r="M3561" s="1" t="s">
        <v>59</v>
      </c>
      <c r="N3561" s="1" t="s">
        <v>66</v>
      </c>
      <c r="P3561" s="1" t="n">
        <v>103</v>
      </c>
      <c r="Q3561" s="1" t="s">
        <v>61</v>
      </c>
      <c r="R3561" s="1" t="s">
        <v>39</v>
      </c>
      <c r="S3561" s="1" t="n">
        <v>4210299</v>
      </c>
      <c r="T3561" s="1" t="s">
        <v>2236</v>
      </c>
      <c r="U3561" s="1" t="n">
        <v>1304.13</v>
      </c>
      <c r="W3561" s="1" t="n">
        <v>0</v>
      </c>
      <c r="X3561" s="1" t="s">
        <v>3190</v>
      </c>
      <c r="Z3561" s="1" t="str">
        <f aca="false">IF($T3561="","",IFERROR(INDEX('Resumo Grupos'!$AC$3:$AC$200,MATCH($T3561,'Resumo Grupos'!$AB$3:$AB$200,0)),"n/d"))</f>
        <v>Despesa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SACO PAPEL KRAFT 2KG</v>
      </c>
      <c r="AC3561" s="1" t="n">
        <v>750483</v>
      </c>
    </row>
    <row r="3562" customFormat="false" ht="12.75" hidden="false" customHeight="true" outlineLevel="0" collapsed="false">
      <c r="A3562" s="1" t="n">
        <v>1</v>
      </c>
      <c r="B3562" s="17" t="n">
        <v>46256</v>
      </c>
      <c r="C3562" s="17" t="n">
        <v>46273</v>
      </c>
      <c r="D3562" s="1" t="n">
        <v>1668</v>
      </c>
      <c r="E3562" s="1" t="s">
        <v>81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1585174</v>
      </c>
      <c r="L3562" s="1" t="n">
        <v>750485</v>
      </c>
      <c r="M3562" s="1" t="s">
        <v>36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806.75</v>
      </c>
      <c r="W3562" s="1" t="n">
        <v>0</v>
      </c>
      <c r="X3562" s="1" t="s">
        <v>3191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MARMITEX ISOP COPOBRAS C/10UND</v>
      </c>
      <c r="AC3562" s="1" t="n">
        <v>750485</v>
      </c>
    </row>
    <row r="3563" customFormat="false" ht="12.75" hidden="false" customHeight="true" outlineLevel="0" collapsed="false">
      <c r="A3563" s="1" t="n">
        <v>1</v>
      </c>
      <c r="B3563" s="17" t="n">
        <v>46256</v>
      </c>
      <c r="C3563" s="17" t="n">
        <v>46273</v>
      </c>
      <c r="D3563" s="1" t="n">
        <v>1657</v>
      </c>
      <c r="E3563" s="1" t="s">
        <v>1204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1585243</v>
      </c>
      <c r="L3563" s="1" t="n">
        <v>297570</v>
      </c>
      <c r="M3563" s="1" t="s">
        <v>59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1062.06</v>
      </c>
      <c r="W3563" s="1" t="n">
        <v>0</v>
      </c>
      <c r="X3563" s="1" t="s">
        <v>3192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12.75" hidden="false" customHeight="true" outlineLevel="0" collapsed="false">
      <c r="A3564" s="1" t="n">
        <v>1</v>
      </c>
      <c r="B3564" s="17" t="n">
        <v>46258</v>
      </c>
      <c r="C3564" s="17" t="n">
        <v>46273</v>
      </c>
      <c r="D3564" s="1" t="n">
        <v>1608</v>
      </c>
      <c r="E3564" s="1" t="s">
        <v>75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1599253</v>
      </c>
      <c r="L3564" s="1" t="n">
        <v>1717085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901.66</v>
      </c>
      <c r="W3564" s="1" t="n">
        <v>0</v>
      </c>
      <c r="X3564" s="1" t="s">
        <v>3193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ACHOC TODDY 200G</v>
      </c>
      <c r="AC3564" s="1" t="n">
        <v>1717085</v>
      </c>
    </row>
    <row r="3565" customFormat="false" ht="12.75" hidden="false" customHeight="true" outlineLevel="0" collapsed="false">
      <c r="A3565" s="1" t="n">
        <v>1</v>
      </c>
      <c r="B3565" s="17" t="n">
        <v>46259</v>
      </c>
      <c r="C3565" s="17" t="n">
        <v>46273</v>
      </c>
      <c r="D3565" s="1" t="n">
        <v>1274</v>
      </c>
      <c r="E3565" s="1" t="s">
        <v>3194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1608756</v>
      </c>
      <c r="L3565" s="1" t="n">
        <v>37222</v>
      </c>
      <c r="M3565" s="1" t="s">
        <v>36</v>
      </c>
      <c r="N3565" s="1" t="s">
        <v>66</v>
      </c>
      <c r="P3565" s="1" t="n">
        <v>103</v>
      </c>
      <c r="Q3565" s="1" t="s">
        <v>61</v>
      </c>
      <c r="R3565" s="1" t="s">
        <v>62</v>
      </c>
      <c r="S3565" s="1" t="n">
        <v>1130101</v>
      </c>
      <c r="T3565" s="1" t="s">
        <v>63</v>
      </c>
      <c r="U3565" s="1" t="n">
        <v>1428.9</v>
      </c>
      <c r="W3565" s="1" t="n">
        <v>0</v>
      </c>
      <c r="X3565" s="1" t="s">
        <v>3195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PAO FRANCES CONG 80G</v>
      </c>
      <c r="AC3565" s="1" t="n">
        <v>37222</v>
      </c>
    </row>
    <row r="3566" customFormat="false" ht="12.75" hidden="false" customHeight="true" outlineLevel="0" collapsed="false">
      <c r="A3566" s="1" t="n">
        <v>1</v>
      </c>
      <c r="B3566" s="17" t="n">
        <v>46260</v>
      </c>
      <c r="C3566" s="17" t="n">
        <v>46273</v>
      </c>
      <c r="D3566" s="1" t="n">
        <v>1621</v>
      </c>
      <c r="E3566" s="1" t="s">
        <v>351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1609738</v>
      </c>
      <c r="L3566" s="1" t="n">
        <v>977884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7824.72</v>
      </c>
      <c r="W3566" s="1" t="n">
        <v>0</v>
      </c>
      <c r="X3566" s="1" t="s">
        <v>3196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CERV. ANTARTLT350ML</v>
      </c>
      <c r="AC3566" s="1" t="n">
        <v>977884</v>
      </c>
    </row>
    <row r="3567" customFormat="false" ht="12.75" hidden="false" customHeight="true" outlineLevel="0" collapsed="false">
      <c r="A3567" s="1" t="n">
        <v>1</v>
      </c>
      <c r="B3567" s="17" t="n">
        <v>46258</v>
      </c>
      <c r="C3567" s="17" t="n">
        <v>46273</v>
      </c>
      <c r="D3567" s="1" t="n">
        <v>1675</v>
      </c>
      <c r="E3567" s="1" t="s">
        <v>103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1614666</v>
      </c>
      <c r="L3567" s="1" t="n">
        <v>510121</v>
      </c>
      <c r="M3567" s="1" t="s">
        <v>36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261.76</v>
      </c>
      <c r="W3567" s="1" t="n">
        <v>0</v>
      </c>
      <c r="X3567" s="1" t="s">
        <v>3197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GOIABAD PALMEIR 250G</v>
      </c>
      <c r="AC3567" s="1" t="n">
        <v>510121</v>
      </c>
    </row>
    <row r="3568" customFormat="false" ht="12.75" hidden="false" customHeight="true" outlineLevel="0" collapsed="false">
      <c r="A3568" s="1" t="n">
        <v>1</v>
      </c>
      <c r="B3568" s="17" t="n">
        <v>46258</v>
      </c>
      <c r="C3568" s="17" t="n">
        <v>46273</v>
      </c>
      <c r="D3568" s="1" t="n">
        <v>1461</v>
      </c>
      <c r="E3568" s="1" t="s">
        <v>165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1618553</v>
      </c>
      <c r="L3568" s="1" t="n">
        <v>3498</v>
      </c>
      <c r="M3568" s="1" t="s">
        <v>36</v>
      </c>
      <c r="N3568" s="1" t="s">
        <v>66</v>
      </c>
      <c r="P3568" s="1" t="n">
        <v>103</v>
      </c>
      <c r="Q3568" s="1" t="s">
        <v>61</v>
      </c>
      <c r="R3568" s="1" t="s">
        <v>39</v>
      </c>
      <c r="S3568" s="1" t="n">
        <v>4210299</v>
      </c>
      <c r="T3568" s="1" t="s">
        <v>2236</v>
      </c>
      <c r="U3568" s="1" t="n">
        <v>721.09</v>
      </c>
      <c r="W3568" s="1" t="n">
        <v>0</v>
      </c>
      <c r="X3568" s="1" t="s">
        <v>3198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SACOLA REC.LEITOSA 5</v>
      </c>
      <c r="AC3568" s="1" t="n">
        <v>3498</v>
      </c>
    </row>
    <row r="3569" customFormat="false" ht="12.75" hidden="false" customHeight="true" outlineLevel="0" collapsed="false">
      <c r="A3569" s="1" t="n">
        <v>1</v>
      </c>
      <c r="B3569" s="17" t="n">
        <v>46262</v>
      </c>
      <c r="C3569" s="17" t="n">
        <v>46273</v>
      </c>
      <c r="D3569" s="1" t="n">
        <v>1666</v>
      </c>
      <c r="E3569" s="1" t="s">
        <v>56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1629500</v>
      </c>
      <c r="L3569" s="1" t="n">
        <v>572175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9606.56</v>
      </c>
      <c r="W3569" s="1" t="n">
        <v>0</v>
      </c>
      <c r="X3569" s="1" t="s">
        <v>3199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DUNHILL CARLTON BLEN</v>
      </c>
      <c r="AC3569" s="1" t="n">
        <v>572175</v>
      </c>
    </row>
    <row r="3570" customFormat="false" ht="12.75" hidden="false" customHeight="true" outlineLevel="0" collapsed="false">
      <c r="A3570" s="1" t="n">
        <v>1</v>
      </c>
      <c r="B3570" s="17" t="n">
        <v>46266</v>
      </c>
      <c r="C3570" s="17" t="n">
        <v>46273</v>
      </c>
      <c r="D3570" s="1" t="n">
        <v>1625</v>
      </c>
      <c r="E3570" s="1" t="s">
        <v>243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1634955</v>
      </c>
      <c r="L3570" s="1" t="n">
        <v>15234</v>
      </c>
      <c r="M3570" s="1" t="s">
        <v>36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2054.8</v>
      </c>
      <c r="W3570" s="1" t="n">
        <v>0</v>
      </c>
      <c r="X3570" s="1" t="s">
        <v>3200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DIANTEIRO DE BOI L</v>
      </c>
      <c r="AC3570" s="1" t="n">
        <v>15234</v>
      </c>
    </row>
    <row r="3571" customFormat="false" ht="12.75" hidden="false" customHeight="true" outlineLevel="0" collapsed="false">
      <c r="A3571" s="1" t="n">
        <v>1</v>
      </c>
      <c r="B3571" s="17" t="n">
        <v>46262</v>
      </c>
      <c r="C3571" s="17" t="n">
        <v>46273</v>
      </c>
      <c r="D3571" s="1" t="n">
        <v>1621</v>
      </c>
      <c r="E3571" s="1" t="s">
        <v>351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1635130</v>
      </c>
      <c r="L3571" s="1" t="n">
        <v>983830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145.03</v>
      </c>
      <c r="W3571" s="1" t="n">
        <v>0</v>
      </c>
      <c r="X3571" s="1" t="s">
        <v>3201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CERV ANTARC ORIG LT 350ML</v>
      </c>
      <c r="AC3571" s="1" t="n">
        <v>983830</v>
      </c>
    </row>
    <row r="3572" customFormat="false" ht="12.75" hidden="false" customHeight="true" outlineLevel="0" collapsed="false">
      <c r="A3572" s="1" t="n">
        <v>1</v>
      </c>
      <c r="B3572" s="17" t="n">
        <v>46265</v>
      </c>
      <c r="C3572" s="17" t="n">
        <v>46273</v>
      </c>
      <c r="D3572" s="1" t="n">
        <v>1614</v>
      </c>
      <c r="E3572" s="1" t="s">
        <v>89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1635356</v>
      </c>
      <c r="L3572" s="1" t="n">
        <v>11639</v>
      </c>
      <c r="M3572" s="1" t="s">
        <v>59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318.81</v>
      </c>
      <c r="W3572" s="1" t="n">
        <v>0</v>
      </c>
      <c r="X3572" s="1" t="s">
        <v>3202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SORVETE KARU BRIGADE</v>
      </c>
      <c r="AC3572" s="1" t="n">
        <v>11639</v>
      </c>
    </row>
    <row r="3573" customFormat="false" ht="12.75" hidden="false" customHeight="true" outlineLevel="0" collapsed="false">
      <c r="A3573" s="1" t="n">
        <v>1</v>
      </c>
      <c r="B3573" s="17" t="n">
        <v>46265</v>
      </c>
      <c r="C3573" s="17" t="n">
        <v>46273</v>
      </c>
      <c r="D3573" s="1" t="n">
        <v>581</v>
      </c>
      <c r="E3573" s="1" t="s">
        <v>316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1638788</v>
      </c>
      <c r="L3573" s="1" t="n">
        <v>32178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363.5</v>
      </c>
      <c r="W3573" s="1" t="n">
        <v>0</v>
      </c>
      <c r="X3573" s="1" t="s">
        <v>3203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GOMA DE MANDIOCA AMA</v>
      </c>
      <c r="AC3573" s="1" t="n">
        <v>32178</v>
      </c>
    </row>
    <row r="3574" customFormat="false" ht="12.75" hidden="false" customHeight="true" outlineLevel="0" collapsed="false">
      <c r="A3574" s="1" t="n">
        <v>1</v>
      </c>
      <c r="B3574" s="17" t="n">
        <v>46265</v>
      </c>
      <c r="C3574" s="17" t="n">
        <v>46273</v>
      </c>
      <c r="D3574" s="1" t="n">
        <v>1286</v>
      </c>
      <c r="E3574" s="1" t="s">
        <v>359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1638810</v>
      </c>
      <c r="L3574" s="1" t="n">
        <v>10677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810</v>
      </c>
      <c r="W3574" s="1" t="n">
        <v>0</v>
      </c>
      <c r="X3574" s="1" t="s">
        <v>3204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PAO FRANCES CONG 80G</v>
      </c>
      <c r="AC3574" s="1" t="n">
        <v>10677</v>
      </c>
    </row>
    <row r="3575" customFormat="false" ht="12.75" hidden="false" customHeight="true" outlineLevel="0" collapsed="false">
      <c r="A3575" s="1" t="n">
        <v>1</v>
      </c>
      <c r="B3575" s="17" t="n">
        <v>46265</v>
      </c>
      <c r="C3575" s="17" t="n">
        <v>46273</v>
      </c>
      <c r="D3575" s="1" t="n">
        <v>1642</v>
      </c>
      <c r="E3575" s="1" t="s">
        <v>184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1638823</v>
      </c>
      <c r="L3575" s="1" t="n">
        <v>1039684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62</v>
      </c>
      <c r="S3575" s="1" t="n">
        <v>1130101</v>
      </c>
      <c r="T3575" s="1" t="s">
        <v>63</v>
      </c>
      <c r="U3575" s="1" t="n">
        <v>680.75</v>
      </c>
      <c r="W3575" s="1" t="n">
        <v>0</v>
      </c>
      <c r="X3575" s="1" t="s">
        <v>3205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PAO DE FORMA BROTHER</v>
      </c>
      <c r="AC3575" s="1" t="n">
        <v>1039684</v>
      </c>
    </row>
    <row r="3576" customFormat="false" ht="12.75" hidden="false" customHeight="true" outlineLevel="0" collapsed="false">
      <c r="A3576" s="1" t="n">
        <v>1</v>
      </c>
      <c r="B3576" s="17" t="n">
        <v>46265</v>
      </c>
      <c r="C3576" s="17" t="n">
        <v>46273</v>
      </c>
      <c r="D3576" s="1" t="n">
        <v>1650</v>
      </c>
      <c r="E3576" s="1" t="s">
        <v>99</v>
      </c>
      <c r="F3576" s="1" t="n">
        <v>24</v>
      </c>
      <c r="G3576" s="1" t="s">
        <v>57</v>
      </c>
      <c r="H3576" s="1" t="n">
        <v>2110405</v>
      </c>
      <c r="I3576" s="1" t="s">
        <v>106</v>
      </c>
      <c r="J3576" s="1" t="n">
        <v>1638852</v>
      </c>
      <c r="L3576" s="1" t="n">
        <v>230161</v>
      </c>
      <c r="M3576" s="1" t="s">
        <v>36</v>
      </c>
      <c r="N3576" s="1" t="s">
        <v>66</v>
      </c>
      <c r="P3576" s="1" t="n">
        <v>103</v>
      </c>
      <c r="Q3576" s="1" t="s">
        <v>61</v>
      </c>
      <c r="R3576" s="1" t="s">
        <v>62</v>
      </c>
      <c r="S3576" s="1" t="n">
        <v>1130101</v>
      </c>
      <c r="T3576" s="1" t="s">
        <v>63</v>
      </c>
      <c r="U3576" s="1" t="n">
        <v>720.26</v>
      </c>
      <c r="W3576" s="1" t="n">
        <v>0</v>
      </c>
      <c r="X3576" s="1" t="s">
        <v>3206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IOG.B.COMODORO SAC</v>
      </c>
      <c r="AC3576" s="1" t="n">
        <v>230161</v>
      </c>
    </row>
    <row r="3577" customFormat="false" ht="12.75" hidden="false" customHeight="true" outlineLevel="0" collapsed="false">
      <c r="A3577" s="1" t="n">
        <v>1</v>
      </c>
      <c r="B3577" s="17" t="n">
        <v>46265</v>
      </c>
      <c r="C3577" s="17" t="n">
        <v>46273</v>
      </c>
      <c r="D3577" s="1" t="n">
        <v>1123</v>
      </c>
      <c r="E3577" s="1" t="s">
        <v>247</v>
      </c>
      <c r="F3577" s="1" t="n">
        <v>24</v>
      </c>
      <c r="G3577" s="1" t="s">
        <v>57</v>
      </c>
      <c r="H3577" s="1" t="n">
        <v>2110405</v>
      </c>
      <c r="I3577" s="1" t="s">
        <v>106</v>
      </c>
      <c r="J3577" s="1" t="n">
        <v>1638947</v>
      </c>
      <c r="L3577" s="1" t="n">
        <v>47142</v>
      </c>
      <c r="M3577" s="1" t="s">
        <v>36</v>
      </c>
      <c r="N3577" s="1" t="s">
        <v>66</v>
      </c>
      <c r="P3577" s="1" t="n">
        <v>103</v>
      </c>
      <c r="Q3577" s="1" t="s">
        <v>61</v>
      </c>
      <c r="R3577" s="1" t="s">
        <v>62</v>
      </c>
      <c r="S3577" s="1" t="n">
        <v>1130101</v>
      </c>
      <c r="T3577" s="1" t="s">
        <v>63</v>
      </c>
      <c r="U3577" s="1" t="n">
        <v>1840</v>
      </c>
      <c r="W3577" s="1" t="n">
        <v>0</v>
      </c>
      <c r="X3577" s="1" t="s">
        <v>3207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QUEIJO MUSSARELA INT</v>
      </c>
      <c r="AC3577" s="1" t="n">
        <v>47142</v>
      </c>
    </row>
    <row r="3578" customFormat="false" ht="12.75" hidden="false" customHeight="true" outlineLevel="0" collapsed="false">
      <c r="A3578" s="1" t="n">
        <v>1</v>
      </c>
      <c r="B3578" s="17" t="n">
        <v>46266</v>
      </c>
      <c r="C3578" s="17" t="n">
        <v>46273</v>
      </c>
      <c r="D3578" s="1" t="n">
        <v>1363</v>
      </c>
      <c r="E3578" s="1" t="s">
        <v>180</v>
      </c>
      <c r="F3578" s="1" t="n">
        <v>24</v>
      </c>
      <c r="G3578" s="1" t="s">
        <v>57</v>
      </c>
      <c r="H3578" s="1" t="n">
        <v>2110405</v>
      </c>
      <c r="I3578" s="1" t="s">
        <v>106</v>
      </c>
      <c r="J3578" s="1" t="n">
        <v>1643244</v>
      </c>
      <c r="L3578" s="1" t="n">
        <v>3849</v>
      </c>
      <c r="M3578" s="1" t="s">
        <v>36</v>
      </c>
      <c r="N3578" s="1" t="s">
        <v>66</v>
      </c>
      <c r="P3578" s="1" t="n">
        <v>103</v>
      </c>
      <c r="Q3578" s="1" t="s">
        <v>61</v>
      </c>
      <c r="R3578" s="1" t="s">
        <v>62</v>
      </c>
      <c r="S3578" s="1" t="n">
        <v>1130101</v>
      </c>
      <c r="T3578" s="1" t="s">
        <v>63</v>
      </c>
      <c r="U3578" s="1" t="n">
        <v>345</v>
      </c>
      <c r="W3578" s="1" t="n">
        <v>0</v>
      </c>
      <c r="X3578" s="1" t="s">
        <v>3208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PAO HAMBURGUER SANTO PAO</v>
      </c>
      <c r="AC3578" s="1" t="n">
        <v>3849</v>
      </c>
    </row>
    <row r="3579" customFormat="false" ht="12.75" hidden="false" customHeight="true" outlineLevel="0" collapsed="false">
      <c r="A3579" s="1" t="n">
        <v>1</v>
      </c>
      <c r="B3579" s="17" t="n">
        <v>46270</v>
      </c>
      <c r="C3579" s="17" t="n">
        <v>46273</v>
      </c>
      <c r="D3579" s="1" t="n">
        <v>1614</v>
      </c>
      <c r="E3579" s="1" t="s">
        <v>89</v>
      </c>
      <c r="F3579" s="1" t="n">
        <v>24</v>
      </c>
      <c r="G3579" s="1" t="s">
        <v>57</v>
      </c>
      <c r="H3579" s="1" t="n">
        <v>2110405</v>
      </c>
      <c r="I3579" s="1" t="s">
        <v>106</v>
      </c>
      <c r="J3579" s="1" t="n">
        <v>1656833</v>
      </c>
      <c r="L3579" s="1" t="n">
        <v>11660</v>
      </c>
      <c r="M3579" s="1" t="s">
        <v>36</v>
      </c>
      <c r="N3579" s="1" t="s">
        <v>66</v>
      </c>
      <c r="P3579" s="1" t="n">
        <v>103</v>
      </c>
      <c r="Q3579" s="1" t="s">
        <v>61</v>
      </c>
      <c r="R3579" s="1" t="s">
        <v>62</v>
      </c>
      <c r="S3579" s="1" t="n">
        <v>1130101</v>
      </c>
      <c r="T3579" s="1" t="s">
        <v>63</v>
      </c>
      <c r="U3579" s="1" t="n">
        <v>335.17</v>
      </c>
      <c r="W3579" s="1" t="n">
        <v>0</v>
      </c>
      <c r="X3579" s="1" t="s">
        <v>3209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SORV. KARU SUPREME1L</v>
      </c>
      <c r="AC3579" s="1" t="n">
        <v>11660</v>
      </c>
    </row>
    <row r="3580" customFormat="false" ht="12.75" hidden="false" customHeight="true" outlineLevel="0" collapsed="false">
      <c r="A3580" s="1" t="n">
        <v>1</v>
      </c>
      <c r="B3580" s="17" t="n">
        <v>46269</v>
      </c>
      <c r="C3580" s="17" t="n">
        <v>46273</v>
      </c>
      <c r="D3580" s="1" t="n">
        <v>642</v>
      </c>
      <c r="E3580" s="1" t="s">
        <v>186</v>
      </c>
      <c r="F3580" s="1" t="n">
        <v>24</v>
      </c>
      <c r="G3580" s="1" t="s">
        <v>57</v>
      </c>
      <c r="H3580" s="1" t="n">
        <v>2110405</v>
      </c>
      <c r="I3580" s="1" t="s">
        <v>106</v>
      </c>
      <c r="J3580" s="1" t="n">
        <v>1656861</v>
      </c>
      <c r="L3580" s="1" t="n">
        <v>643</v>
      </c>
      <c r="M3580" s="1" t="s">
        <v>36</v>
      </c>
      <c r="N3580" s="1" t="s">
        <v>66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840</v>
      </c>
      <c r="W3580" s="1" t="n">
        <v>0</v>
      </c>
      <c r="X3580" s="1" t="s">
        <v>3210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BOLO BLOOM 600G</v>
      </c>
      <c r="AC3580" s="1" t="n">
        <v>643</v>
      </c>
    </row>
    <row r="3581" customFormat="false" ht="12.75" hidden="false" customHeight="true" outlineLevel="0" collapsed="false">
      <c r="A3581" s="1" t="n">
        <v>1</v>
      </c>
      <c r="B3581" s="17" t="n">
        <v>46248</v>
      </c>
      <c r="C3581" s="17" t="n">
        <v>46274</v>
      </c>
      <c r="D3581" s="1" t="n">
        <v>1720</v>
      </c>
      <c r="E3581" s="1" t="s">
        <v>416</v>
      </c>
      <c r="F3581" s="1" t="n">
        <v>24</v>
      </c>
      <c r="G3581" s="1" t="s">
        <v>57</v>
      </c>
      <c r="H3581" s="1" t="n">
        <v>2110405</v>
      </c>
      <c r="I3581" s="1" t="s">
        <v>106</v>
      </c>
      <c r="J3581" s="1" t="n">
        <v>1545370</v>
      </c>
      <c r="L3581" s="1" t="n">
        <v>48158</v>
      </c>
      <c r="M3581" s="1" t="s">
        <v>36</v>
      </c>
      <c r="N3581" s="1" t="s">
        <v>66</v>
      </c>
      <c r="P3581" s="1" t="n">
        <v>103</v>
      </c>
      <c r="Q3581" s="1" t="s">
        <v>61</v>
      </c>
      <c r="R3581" s="1" t="s">
        <v>62</v>
      </c>
      <c r="S3581" s="1" t="n">
        <v>1130101</v>
      </c>
      <c r="T3581" s="1" t="s">
        <v>63</v>
      </c>
      <c r="U3581" s="1" t="n">
        <v>1146</v>
      </c>
      <c r="W3581" s="1" t="n">
        <v>0</v>
      </c>
      <c r="X3581" s="1" t="s">
        <v>3211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VELAS D'LUZ 8UN</v>
      </c>
      <c r="AC3581" s="1" t="n">
        <v>48158</v>
      </c>
    </row>
    <row r="3582" customFormat="false" ht="12.75" hidden="false" customHeight="true" outlineLevel="0" collapsed="false">
      <c r="A3582" s="1" t="n">
        <v>1</v>
      </c>
      <c r="B3582" s="17" t="n">
        <v>46218</v>
      </c>
      <c r="C3582" s="17" t="n">
        <v>46274</v>
      </c>
      <c r="D3582" s="1" t="n">
        <v>957</v>
      </c>
      <c r="E3582" s="1" t="s">
        <v>157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1402047</v>
      </c>
      <c r="L3582" s="1" t="n">
        <v>21047</v>
      </c>
      <c r="M3582" s="1" t="s">
        <v>153</v>
      </c>
      <c r="N3582" s="1" t="s">
        <v>66</v>
      </c>
      <c r="P3582" s="1" t="n">
        <v>103</v>
      </c>
      <c r="Q3582" s="1" t="s">
        <v>61</v>
      </c>
      <c r="R3582" s="1" t="s">
        <v>62</v>
      </c>
      <c r="S3582" s="1" t="n">
        <v>1130101</v>
      </c>
      <c r="T3582" s="1" t="s">
        <v>63</v>
      </c>
      <c r="U3582" s="1" t="n">
        <v>2186.19</v>
      </c>
      <c r="W3582" s="1" t="n">
        <v>0</v>
      </c>
      <c r="X3582" s="1" t="s">
        <v>3212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SCH DOG PEDIGR FIL</v>
      </c>
      <c r="AC3582" s="1" t="n">
        <v>21047</v>
      </c>
    </row>
    <row r="3583" customFormat="false" ht="12.75" hidden="false" customHeight="true" outlineLevel="0" collapsed="false">
      <c r="A3583" s="1" t="n">
        <v>1</v>
      </c>
      <c r="B3583" s="17" t="n">
        <v>46241</v>
      </c>
      <c r="C3583" s="17" t="n">
        <v>46274</v>
      </c>
      <c r="D3583" s="1" t="n">
        <v>1624</v>
      </c>
      <c r="E3583" s="1" t="s">
        <v>282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1513655</v>
      </c>
      <c r="L3583" s="1" t="n">
        <v>667391</v>
      </c>
      <c r="M3583" s="1" t="s">
        <v>153</v>
      </c>
      <c r="N3583" s="1" t="s">
        <v>66</v>
      </c>
      <c r="P3583" s="1" t="n">
        <v>103</v>
      </c>
      <c r="Q3583" s="1" t="s">
        <v>61</v>
      </c>
      <c r="R3583" s="1" t="s">
        <v>62</v>
      </c>
      <c r="S3583" s="1" t="n">
        <v>1130101</v>
      </c>
      <c r="T3583" s="1" t="s">
        <v>63</v>
      </c>
      <c r="U3583" s="1" t="n">
        <v>939.06</v>
      </c>
      <c r="W3583" s="1" t="n">
        <v>0</v>
      </c>
      <c r="X3583" s="1" t="s">
        <v>3213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BARRAGE CARRAPATICID</v>
      </c>
      <c r="AC3583" s="1" t="n">
        <v>667391</v>
      </c>
    </row>
    <row r="3584" customFormat="false" ht="12.75" hidden="false" customHeight="true" outlineLevel="0" collapsed="false">
      <c r="A3584" s="1" t="n">
        <v>1</v>
      </c>
      <c r="B3584" s="17" t="n">
        <v>46242</v>
      </c>
      <c r="C3584" s="17" t="n">
        <v>46274</v>
      </c>
      <c r="D3584" s="1" t="n">
        <v>1637</v>
      </c>
      <c r="E3584" s="1" t="s">
        <v>68</v>
      </c>
      <c r="F3584" s="1" t="n">
        <v>24</v>
      </c>
      <c r="G3584" s="1" t="s">
        <v>57</v>
      </c>
      <c r="H3584" s="1" t="n">
        <v>2110405</v>
      </c>
      <c r="I3584" s="1" t="s">
        <v>106</v>
      </c>
      <c r="J3584" s="1" t="n">
        <v>1517287</v>
      </c>
      <c r="L3584" s="1" t="n">
        <v>1916564</v>
      </c>
      <c r="M3584" s="1" t="s">
        <v>36</v>
      </c>
      <c r="N3584" s="1" t="s">
        <v>66</v>
      </c>
      <c r="P3584" s="1" t="n">
        <v>103</v>
      </c>
      <c r="Q3584" s="1" t="s">
        <v>61</v>
      </c>
      <c r="R3584" s="1" t="s">
        <v>62</v>
      </c>
      <c r="S3584" s="1" t="n">
        <v>1130101</v>
      </c>
      <c r="T3584" s="1" t="s">
        <v>63</v>
      </c>
      <c r="U3584" s="1" t="n">
        <v>1980.22</v>
      </c>
      <c r="W3584" s="1" t="n">
        <v>0</v>
      </c>
      <c r="X3584" s="1" t="s">
        <v>3214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AGUA SANI BRINORT 1L</v>
      </c>
      <c r="AC3584" s="1" t="n">
        <v>1916564</v>
      </c>
    </row>
    <row r="3585" customFormat="false" ht="12.75" hidden="false" customHeight="true" outlineLevel="0" collapsed="false">
      <c r="A3585" s="1" t="n">
        <v>1</v>
      </c>
      <c r="B3585" s="17" t="n">
        <v>46246</v>
      </c>
      <c r="C3585" s="17" t="n">
        <v>46274</v>
      </c>
      <c r="D3585" s="1" t="n">
        <v>1601</v>
      </c>
      <c r="E3585" s="1" t="s">
        <v>227</v>
      </c>
      <c r="F3585" s="1" t="n">
        <v>24</v>
      </c>
      <c r="G3585" s="1" t="s">
        <v>57</v>
      </c>
      <c r="H3585" s="1" t="n">
        <v>2110405</v>
      </c>
      <c r="I3585" s="1" t="s">
        <v>106</v>
      </c>
      <c r="J3585" s="1" t="n">
        <v>1537246</v>
      </c>
      <c r="L3585" s="1" t="n">
        <v>862283</v>
      </c>
      <c r="M3585" s="1" t="s">
        <v>153</v>
      </c>
      <c r="N3585" s="1" t="s">
        <v>66</v>
      </c>
      <c r="P3585" s="1" t="n">
        <v>103</v>
      </c>
      <c r="Q3585" s="1" t="s">
        <v>61</v>
      </c>
      <c r="R3585" s="1" t="s">
        <v>62</v>
      </c>
      <c r="S3585" s="1" t="n">
        <v>1130101</v>
      </c>
      <c r="T3585" s="1" t="s">
        <v>63</v>
      </c>
      <c r="U3585" s="1" t="n">
        <v>947.56</v>
      </c>
      <c r="W3585" s="1" t="n">
        <v>0</v>
      </c>
      <c r="X3585" s="1" t="s">
        <v>3215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</row>
    <row r="3586" customFormat="false" ht="12.75" hidden="false" customHeight="true" outlineLevel="0" collapsed="false">
      <c r="A3586" s="1" t="n">
        <v>1</v>
      </c>
      <c r="B3586" s="17" t="n">
        <v>46247</v>
      </c>
      <c r="C3586" s="17" t="n">
        <v>46274</v>
      </c>
      <c r="D3586" s="1" t="n">
        <v>1608</v>
      </c>
      <c r="E3586" s="1" t="s">
        <v>75</v>
      </c>
      <c r="F3586" s="1" t="n">
        <v>24</v>
      </c>
      <c r="G3586" s="1" t="s">
        <v>57</v>
      </c>
      <c r="H3586" s="1" t="n">
        <v>2110405</v>
      </c>
      <c r="I3586" s="1" t="s">
        <v>106</v>
      </c>
      <c r="J3586" s="1" t="n">
        <v>1540511</v>
      </c>
      <c r="L3586" s="1" t="n">
        <v>1709723</v>
      </c>
      <c r="M3586" s="1" t="s">
        <v>153</v>
      </c>
      <c r="N3586" s="1" t="s">
        <v>66</v>
      </c>
      <c r="P3586" s="1" t="n">
        <v>103</v>
      </c>
      <c r="Q3586" s="1" t="s">
        <v>61</v>
      </c>
      <c r="R3586" s="1" t="s">
        <v>62</v>
      </c>
      <c r="S3586" s="1" t="n">
        <v>1130101</v>
      </c>
      <c r="T3586" s="1" t="s">
        <v>63</v>
      </c>
      <c r="U3586" s="1" t="n">
        <v>684.25</v>
      </c>
      <c r="W3586" s="1" t="n">
        <v>0</v>
      </c>
      <c r="X3586" s="1" t="s">
        <v>3216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DANONE GREGO UNID FR</v>
      </c>
      <c r="AC3586" s="1" t="n">
        <v>1709723</v>
      </c>
    </row>
    <row r="3587" customFormat="false" ht="12.75" hidden="false" customHeight="true" outlineLevel="0" collapsed="false">
      <c r="A3587" s="1" t="n">
        <v>1</v>
      </c>
      <c r="B3587" s="17" t="n">
        <v>46247</v>
      </c>
      <c r="C3587" s="17" t="n">
        <v>46274</v>
      </c>
      <c r="D3587" s="1" t="n">
        <v>1636</v>
      </c>
      <c r="E3587" s="1" t="s">
        <v>91</v>
      </c>
      <c r="F3587" s="1" t="n">
        <v>24</v>
      </c>
      <c r="G3587" s="1" t="s">
        <v>57</v>
      </c>
      <c r="H3587" s="1" t="n">
        <v>2110405</v>
      </c>
      <c r="I3587" s="1" t="s">
        <v>106</v>
      </c>
      <c r="J3587" s="1" t="n">
        <v>1541185</v>
      </c>
      <c r="L3587" s="1" t="n">
        <v>3235765</v>
      </c>
      <c r="M3587" s="1" t="s">
        <v>153</v>
      </c>
      <c r="N3587" s="1" t="s">
        <v>66</v>
      </c>
      <c r="P3587" s="1" t="n">
        <v>103</v>
      </c>
      <c r="Q3587" s="1" t="s">
        <v>61</v>
      </c>
      <c r="R3587" s="1" t="s">
        <v>62</v>
      </c>
      <c r="S3587" s="1" t="n">
        <v>1130101</v>
      </c>
      <c r="T3587" s="1" t="s">
        <v>63</v>
      </c>
      <c r="U3587" s="1" t="n">
        <v>1264.6</v>
      </c>
      <c r="W3587" s="1" t="n">
        <v>0</v>
      </c>
      <c r="X3587" s="1" t="s">
        <v>3217</v>
      </c>
      <c r="Z3587" s="1" t="str">
        <f aca="false">IF($T3587="","",IFERROR(INDEX('Resumo Grupos'!$AC$3:$AC$200,MATCH($T3587,'Resumo Grupos'!$AB$3:$AB$200,0)),"n/d"))</f>
        <v>Mercadoria</v>
      </c>
      <c r="AA3587" s="1" t="str">
        <f aca="false">IF($T3587="","",IF(COUNTIF('Resumo Grupos'!$AE$3:$AE$40,$T3587)&gt;0,"NAO","SIM"))</f>
        <v>SIM</v>
      </c>
      <c r="AB3587" s="1" t="str">
        <f aca="false">IFERROR(INDEX('Mov Entradas (Rel 10497)'!$L:$L,MATCH(AC3587,'Mov Entradas (Rel 10497)'!$I:$I,0)),"nao encontrado")</f>
        <v>PROBAK II</v>
      </c>
      <c r="AC3587" s="1" t="n">
        <v>3235765</v>
      </c>
    </row>
    <row r="3588" customFormat="false" ht="12.75" hidden="false" customHeight="true" outlineLevel="0" collapsed="false">
      <c r="A3588" s="1" t="n">
        <v>1</v>
      </c>
      <c r="B3588" s="17" t="n">
        <v>46247</v>
      </c>
      <c r="C3588" s="17" t="n">
        <v>46274</v>
      </c>
      <c r="D3588" s="1" t="n">
        <v>1107</v>
      </c>
      <c r="E3588" s="1" t="s">
        <v>155</v>
      </c>
      <c r="F3588" s="1" t="n">
        <v>24</v>
      </c>
      <c r="G3588" s="1" t="s">
        <v>57</v>
      </c>
      <c r="H3588" s="1" t="n">
        <v>2110405</v>
      </c>
      <c r="I3588" s="1" t="s">
        <v>106</v>
      </c>
      <c r="J3588" s="1" t="n">
        <v>1542142</v>
      </c>
      <c r="L3588" s="1" t="n">
        <v>441856</v>
      </c>
      <c r="M3588" s="1" t="s">
        <v>59</v>
      </c>
      <c r="N3588" s="1" t="s">
        <v>66</v>
      </c>
      <c r="P3588" s="1" t="n">
        <v>103</v>
      </c>
      <c r="Q3588" s="1" t="s">
        <v>61</v>
      </c>
      <c r="R3588" s="1" t="s">
        <v>62</v>
      </c>
      <c r="S3588" s="1" t="n">
        <v>1130101</v>
      </c>
      <c r="T3588" s="1" t="s">
        <v>63</v>
      </c>
      <c r="U3588" s="1" t="n">
        <v>836.55</v>
      </c>
      <c r="W3588" s="1" t="n">
        <v>0</v>
      </c>
      <c r="X3588" s="1" t="s">
        <v>3218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  <c r="AB3588" s="1" t="str">
        <f aca="false">IFERROR(INDEX('Mov Entradas (Rel 10497)'!$L:$L,MATCH(AC3588,'Mov Entradas (Rel 10497)'!$I:$I,0)),"nao encontrado")</f>
        <v>MENTOS FRUIT 26,8G</v>
      </c>
      <c r="AC3588" s="1" t="n">
        <v>441856</v>
      </c>
    </row>
    <row r="3589" customFormat="false" ht="12.75" hidden="false" customHeight="true" outlineLevel="0" collapsed="false">
      <c r="A3589" s="1" t="n">
        <v>1</v>
      </c>
      <c r="B3589" s="17" t="n">
        <v>46247</v>
      </c>
      <c r="C3589" s="17" t="n">
        <v>46274</v>
      </c>
      <c r="D3589" s="1" t="n">
        <v>1136</v>
      </c>
      <c r="E3589" s="1" t="s">
        <v>1398</v>
      </c>
      <c r="F3589" s="1" t="n">
        <v>24</v>
      </c>
      <c r="G3589" s="1" t="s">
        <v>57</v>
      </c>
      <c r="H3589" s="1" t="n">
        <v>2110405</v>
      </c>
      <c r="I3589" s="1" t="s">
        <v>106</v>
      </c>
      <c r="J3589" s="1" t="n">
        <v>1543942</v>
      </c>
      <c r="L3589" s="1" t="n">
        <v>53783</v>
      </c>
      <c r="M3589" s="1" t="s">
        <v>59</v>
      </c>
      <c r="N3589" s="1" t="s">
        <v>66</v>
      </c>
      <c r="P3589" s="1" t="n">
        <v>103</v>
      </c>
      <c r="Q3589" s="1" t="s">
        <v>61</v>
      </c>
      <c r="R3589" s="1" t="s">
        <v>62</v>
      </c>
      <c r="S3589" s="1" t="n">
        <v>1130101</v>
      </c>
      <c r="T3589" s="1" t="s">
        <v>63</v>
      </c>
      <c r="U3589" s="1" t="n">
        <v>591.95</v>
      </c>
      <c r="W3589" s="1" t="n">
        <v>0</v>
      </c>
      <c r="X3589" s="1" t="s">
        <v>3219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KRO QUEIJO 100G</v>
      </c>
      <c r="AC3589" s="1" t="n">
        <v>53783</v>
      </c>
    </row>
    <row r="3590" customFormat="false" ht="12.75" hidden="false" customHeight="true" outlineLevel="0" collapsed="false">
      <c r="A3590" s="1" t="n">
        <v>1</v>
      </c>
      <c r="B3590" s="17" t="n">
        <v>46248</v>
      </c>
      <c r="C3590" s="17" t="n">
        <v>46274</v>
      </c>
      <c r="D3590" s="1" t="n">
        <v>1612</v>
      </c>
      <c r="E3590" s="1" t="s">
        <v>225</v>
      </c>
      <c r="F3590" s="1" t="n">
        <v>24</v>
      </c>
      <c r="G3590" s="1" t="s">
        <v>57</v>
      </c>
      <c r="H3590" s="1" t="n">
        <v>2110405</v>
      </c>
      <c r="I3590" s="1" t="s">
        <v>106</v>
      </c>
      <c r="J3590" s="1" t="n">
        <v>1546677</v>
      </c>
      <c r="L3590" s="1" t="n">
        <v>2309729</v>
      </c>
      <c r="M3590" s="1" t="s">
        <v>59</v>
      </c>
      <c r="N3590" s="1" t="s">
        <v>66</v>
      </c>
      <c r="P3590" s="1" t="n">
        <v>103</v>
      </c>
      <c r="Q3590" s="1" t="s">
        <v>61</v>
      </c>
      <c r="R3590" s="1" t="s">
        <v>62</v>
      </c>
      <c r="S3590" s="1" t="n">
        <v>1130101</v>
      </c>
      <c r="T3590" s="1" t="s">
        <v>63</v>
      </c>
      <c r="U3590" s="1" t="n">
        <v>1200.77</v>
      </c>
      <c r="W3590" s="1" t="n">
        <v>0</v>
      </c>
      <c r="X3590" s="1" t="s">
        <v>3220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AGUA SANI BRILUX1L</v>
      </c>
      <c r="AC3590" s="1" t="n">
        <v>2309729</v>
      </c>
    </row>
    <row r="3591" customFormat="false" ht="12.75" hidden="false" customHeight="true" outlineLevel="0" collapsed="false">
      <c r="A3591" s="1" t="n">
        <v>1</v>
      </c>
      <c r="B3591" s="17" t="n">
        <v>46253</v>
      </c>
      <c r="C3591" s="17" t="n">
        <v>46274</v>
      </c>
      <c r="D3591" s="1" t="n">
        <v>1608</v>
      </c>
      <c r="E3591" s="1" t="s">
        <v>75</v>
      </c>
      <c r="F3591" s="1" t="n">
        <v>24</v>
      </c>
      <c r="G3591" s="1" t="s">
        <v>57</v>
      </c>
      <c r="H3591" s="1" t="n">
        <v>2110405</v>
      </c>
      <c r="I3591" s="1" t="s">
        <v>106</v>
      </c>
      <c r="J3591" s="1" t="n">
        <v>1572200</v>
      </c>
      <c r="L3591" s="1" t="n">
        <v>1713960</v>
      </c>
      <c r="M3591" s="1" t="s">
        <v>59</v>
      </c>
      <c r="N3591" s="1" t="s">
        <v>66</v>
      </c>
      <c r="P3591" s="1" t="n">
        <v>103</v>
      </c>
      <c r="Q3591" s="1" t="s">
        <v>61</v>
      </c>
      <c r="R3591" s="1" t="s">
        <v>62</v>
      </c>
      <c r="S3591" s="1" t="n">
        <v>1130101</v>
      </c>
      <c r="T3591" s="1" t="s">
        <v>63</v>
      </c>
      <c r="U3591" s="1" t="n">
        <v>932.55</v>
      </c>
      <c r="W3591" s="1" t="n">
        <v>0</v>
      </c>
      <c r="X3591" s="1" t="s">
        <v>3221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COQUEIRO SARDINHA EM</v>
      </c>
      <c r="AC3591" s="1" t="n">
        <v>1713960</v>
      </c>
    </row>
    <row r="3592" customFormat="false" ht="12.75" hidden="false" customHeight="true" outlineLevel="0" collapsed="false">
      <c r="A3592" s="1" t="n">
        <v>1</v>
      </c>
      <c r="B3592" s="17" t="n">
        <v>46254</v>
      </c>
      <c r="C3592" s="17" t="n">
        <v>46274</v>
      </c>
      <c r="D3592" s="1" t="n">
        <v>1608</v>
      </c>
      <c r="E3592" s="1" t="s">
        <v>75</v>
      </c>
      <c r="F3592" s="1" t="n">
        <v>24</v>
      </c>
      <c r="G3592" s="1" t="s">
        <v>57</v>
      </c>
      <c r="H3592" s="1" t="n">
        <v>2110405</v>
      </c>
      <c r="I3592" s="1" t="s">
        <v>106</v>
      </c>
      <c r="J3592" s="1" t="n">
        <v>1576059</v>
      </c>
      <c r="L3592" s="1" t="n">
        <v>1713862</v>
      </c>
      <c r="M3592" s="1" t="s">
        <v>59</v>
      </c>
      <c r="N3592" s="1" t="s">
        <v>66</v>
      </c>
      <c r="P3592" s="1" t="n">
        <v>103</v>
      </c>
      <c r="Q3592" s="1" t="s">
        <v>61</v>
      </c>
      <c r="R3592" s="1" t="s">
        <v>62</v>
      </c>
      <c r="S3592" s="1" t="n">
        <v>1130101</v>
      </c>
      <c r="T3592" s="1" t="s">
        <v>63</v>
      </c>
      <c r="U3592" s="1" t="n">
        <v>952.02</v>
      </c>
      <c r="W3592" s="1" t="n">
        <v>0</v>
      </c>
      <c r="X3592" s="1" t="s">
        <v>3222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DANONE GREGO UNID FR</v>
      </c>
      <c r="AC3592" s="1" t="n">
        <v>1713862</v>
      </c>
    </row>
    <row r="3593" customFormat="false" ht="12.75" hidden="false" customHeight="true" outlineLevel="0" collapsed="false">
      <c r="A3593" s="1" t="n">
        <v>1</v>
      </c>
      <c r="B3593" s="17" t="n">
        <v>46255</v>
      </c>
      <c r="C3593" s="17" t="n">
        <v>46274</v>
      </c>
      <c r="D3593" s="1" t="n">
        <v>1601</v>
      </c>
      <c r="E3593" s="1" t="s">
        <v>227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1581823</v>
      </c>
      <c r="L3593" s="1" t="n">
        <v>864975</v>
      </c>
      <c r="M3593" s="1" t="s">
        <v>36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802.25</v>
      </c>
      <c r="W3593" s="1" t="n">
        <v>0</v>
      </c>
      <c r="X3593" s="1" t="s">
        <v>3223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SARD ROBIN CRUS 125G</v>
      </c>
      <c r="AC3593" s="1" t="n">
        <v>864975</v>
      </c>
    </row>
    <row r="3594" customFormat="false" ht="12.75" hidden="false" customHeight="true" outlineLevel="0" collapsed="false">
      <c r="A3594" s="1" t="n">
        <v>1</v>
      </c>
      <c r="B3594" s="17" t="n">
        <v>46255</v>
      </c>
      <c r="C3594" s="17" t="n">
        <v>46274</v>
      </c>
      <c r="D3594" s="1" t="n">
        <v>967</v>
      </c>
      <c r="E3594" s="1" t="s">
        <v>1167</v>
      </c>
      <c r="F3594" s="1" t="n">
        <v>24</v>
      </c>
      <c r="G3594" s="1" t="s">
        <v>57</v>
      </c>
      <c r="H3594" s="1" t="n">
        <v>2110405</v>
      </c>
      <c r="I3594" s="1" t="s">
        <v>106</v>
      </c>
      <c r="J3594" s="1" t="n">
        <v>1582001</v>
      </c>
      <c r="L3594" s="1" t="n">
        <v>37328</v>
      </c>
      <c r="M3594" s="1" t="s">
        <v>59</v>
      </c>
      <c r="N3594" s="1" t="s">
        <v>66</v>
      </c>
      <c r="P3594" s="1" t="n">
        <v>103</v>
      </c>
      <c r="Q3594" s="1" t="s">
        <v>61</v>
      </c>
      <c r="R3594" s="1" t="s">
        <v>62</v>
      </c>
      <c r="S3594" s="1" t="n">
        <v>1130101</v>
      </c>
      <c r="T3594" s="1" t="s">
        <v>63</v>
      </c>
      <c r="U3594" s="1" t="n">
        <v>1334.15</v>
      </c>
      <c r="W3594" s="1" t="n">
        <v>0</v>
      </c>
      <c r="X3594" s="1" t="s">
        <v>3224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nao encontrado</v>
      </c>
      <c r="AC3594" s="1" t="n">
        <v>49329</v>
      </c>
    </row>
    <row r="3595" customFormat="false" ht="12.75" hidden="false" customHeight="true" outlineLevel="0" collapsed="false">
      <c r="A3595" s="1" t="n">
        <v>1</v>
      </c>
      <c r="B3595" s="17" t="n">
        <v>46256</v>
      </c>
      <c r="C3595" s="17" t="n">
        <v>46274</v>
      </c>
      <c r="D3595" s="1" t="n">
        <v>10009</v>
      </c>
      <c r="E3595" s="1" t="s">
        <v>233</v>
      </c>
      <c r="F3595" s="1" t="n">
        <v>24</v>
      </c>
      <c r="G3595" s="1" t="s">
        <v>57</v>
      </c>
      <c r="H3595" s="1" t="n">
        <v>2110405</v>
      </c>
      <c r="I3595" s="1" t="s">
        <v>106</v>
      </c>
      <c r="J3595" s="1" t="n">
        <v>1585450</v>
      </c>
      <c r="L3595" s="1" t="n">
        <v>1441035</v>
      </c>
      <c r="M3595" s="1" t="s">
        <v>36</v>
      </c>
      <c r="N3595" s="1" t="s">
        <v>66</v>
      </c>
      <c r="P3595" s="1" t="n">
        <v>103</v>
      </c>
      <c r="Q3595" s="1" t="s">
        <v>61</v>
      </c>
      <c r="R3595" s="1" t="s">
        <v>62</v>
      </c>
      <c r="S3595" s="1" t="n">
        <v>1130101</v>
      </c>
      <c r="T3595" s="1" t="s">
        <v>63</v>
      </c>
      <c r="U3595" s="1" t="n">
        <v>4825.35</v>
      </c>
      <c r="W3595" s="1" t="n">
        <v>0</v>
      </c>
      <c r="X3595" s="1" t="s">
        <v>3225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AVEIA NESTL FLOC170G</v>
      </c>
      <c r="AC3595" s="1" t="n">
        <v>1441035</v>
      </c>
    </row>
    <row r="3596" customFormat="false" ht="12.75" hidden="false" customHeight="true" outlineLevel="0" collapsed="false">
      <c r="A3596" s="1" t="n">
        <v>1</v>
      </c>
      <c r="B3596" s="17" t="n">
        <v>46253</v>
      </c>
      <c r="C3596" s="17" t="n">
        <v>46274</v>
      </c>
      <c r="D3596" s="1" t="n">
        <v>1740</v>
      </c>
      <c r="E3596" s="1" t="s">
        <v>296</v>
      </c>
      <c r="F3596" s="1" t="n">
        <v>24</v>
      </c>
      <c r="G3596" s="1" t="s">
        <v>57</v>
      </c>
      <c r="H3596" s="1" t="n">
        <v>2110405</v>
      </c>
      <c r="I3596" s="1" t="s">
        <v>106</v>
      </c>
      <c r="J3596" s="1" t="n">
        <v>1593929</v>
      </c>
      <c r="L3596" s="1" t="n">
        <v>1260689</v>
      </c>
      <c r="M3596" s="1" t="s">
        <v>59</v>
      </c>
      <c r="N3596" s="1" t="s">
        <v>66</v>
      </c>
      <c r="P3596" s="1" t="n">
        <v>103</v>
      </c>
      <c r="Q3596" s="1" t="s">
        <v>61</v>
      </c>
      <c r="R3596" s="1" t="s">
        <v>62</v>
      </c>
      <c r="S3596" s="1" t="n">
        <v>1130101</v>
      </c>
      <c r="T3596" s="1" t="s">
        <v>63</v>
      </c>
      <c r="U3596" s="1" t="n">
        <v>1779.78</v>
      </c>
      <c r="W3596" s="1" t="n">
        <v>0</v>
      </c>
      <c r="X3596" s="1" t="s">
        <v>3226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LINGUI DE FRANGO KG</v>
      </c>
      <c r="AC3596" s="1" t="n">
        <v>1260689</v>
      </c>
    </row>
    <row r="3597" customFormat="false" ht="12.75" hidden="false" customHeight="true" outlineLevel="0" collapsed="false">
      <c r="A3597" s="1" t="n">
        <v>1</v>
      </c>
      <c r="B3597" s="17" t="n">
        <v>46253</v>
      </c>
      <c r="C3597" s="17" t="n">
        <v>46274</v>
      </c>
      <c r="D3597" s="1" t="n">
        <v>1624</v>
      </c>
      <c r="E3597" s="1" t="s">
        <v>282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1594239</v>
      </c>
      <c r="L3597" s="1" t="n">
        <v>669770</v>
      </c>
      <c r="M3597" s="1" t="s">
        <v>36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1404.34</v>
      </c>
      <c r="W3597" s="1" t="n">
        <v>0</v>
      </c>
      <c r="X3597" s="1" t="s">
        <v>3227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SUPRA COELHOAGRO K</v>
      </c>
      <c r="AC3597" s="1" t="n">
        <v>669770</v>
      </c>
    </row>
    <row r="3598" customFormat="false" ht="12.75" hidden="false" customHeight="true" outlineLevel="0" collapsed="false">
      <c r="A3598" s="1" t="n">
        <v>1</v>
      </c>
      <c r="B3598" s="17" t="n">
        <v>46253</v>
      </c>
      <c r="C3598" s="17" t="n">
        <v>46274</v>
      </c>
      <c r="D3598" s="1" t="n">
        <v>1637</v>
      </c>
      <c r="E3598" s="1" t="s">
        <v>68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1594500</v>
      </c>
      <c r="L3598" s="1" t="n">
        <v>1923084</v>
      </c>
      <c r="M3598" s="1" t="s">
        <v>36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1341.5</v>
      </c>
      <c r="W3598" s="1" t="n">
        <v>0</v>
      </c>
      <c r="X3598" s="1" t="s">
        <v>3228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LEITE NINHO INTEGRAL380G LT</v>
      </c>
      <c r="AC3598" s="1" t="n">
        <v>1923084</v>
      </c>
    </row>
    <row r="3599" customFormat="false" ht="12.75" hidden="false" customHeight="true" outlineLevel="0" collapsed="false">
      <c r="A3599" s="1" t="n">
        <v>1</v>
      </c>
      <c r="B3599" s="17" t="n">
        <v>46253</v>
      </c>
      <c r="C3599" s="17" t="n">
        <v>46274</v>
      </c>
      <c r="D3599" s="1" t="n">
        <v>1637</v>
      </c>
      <c r="E3599" s="1" t="s">
        <v>68</v>
      </c>
      <c r="F3599" s="1" t="n">
        <v>24</v>
      </c>
      <c r="G3599" s="1" t="s">
        <v>57</v>
      </c>
      <c r="H3599" s="1" t="n">
        <v>2110405</v>
      </c>
      <c r="I3599" s="1" t="s">
        <v>106</v>
      </c>
      <c r="J3599" s="1" t="n">
        <v>1594577</v>
      </c>
      <c r="L3599" s="1" t="n">
        <v>1923087</v>
      </c>
      <c r="M3599" s="1" t="s">
        <v>36</v>
      </c>
      <c r="N3599" s="1" t="s">
        <v>66</v>
      </c>
      <c r="P3599" s="1" t="n">
        <v>103</v>
      </c>
      <c r="Q3599" s="1" t="s">
        <v>61</v>
      </c>
      <c r="R3599" s="1" t="s">
        <v>62</v>
      </c>
      <c r="S3599" s="1" t="n">
        <v>1130101</v>
      </c>
      <c r="T3599" s="1" t="s">
        <v>63</v>
      </c>
      <c r="U3599" s="1" t="n">
        <v>590.65</v>
      </c>
      <c r="W3599" s="1" t="n">
        <v>0</v>
      </c>
      <c r="X3599" s="1" t="s">
        <v>3229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MILHO PIPOCA DONA CLARA 400G</v>
      </c>
      <c r="AC3599" s="1" t="n">
        <v>1923087</v>
      </c>
    </row>
    <row r="3600" customFormat="false" ht="12.75" hidden="false" customHeight="true" outlineLevel="0" collapsed="false">
      <c r="A3600" s="1" t="n">
        <v>1</v>
      </c>
      <c r="B3600" s="17" t="n">
        <v>46262</v>
      </c>
      <c r="C3600" s="17" t="n">
        <v>46274</v>
      </c>
      <c r="D3600" s="1" t="n">
        <v>1613</v>
      </c>
      <c r="E3600" s="1" t="s">
        <v>240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1618977</v>
      </c>
      <c r="L3600" s="1" t="n">
        <v>1624596</v>
      </c>
      <c r="M3600" s="1" t="s">
        <v>36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1372.91</v>
      </c>
      <c r="W3600" s="1" t="n">
        <v>0</v>
      </c>
      <c r="X3600" s="1" t="s">
        <v>3230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CORACAO DE FRANGO KG</v>
      </c>
      <c r="AC3600" s="1" t="n">
        <v>1624596</v>
      </c>
    </row>
    <row r="3601" customFormat="false" ht="12.75" hidden="false" customHeight="true" outlineLevel="0" collapsed="false">
      <c r="A3601" s="1" t="n">
        <v>1</v>
      </c>
      <c r="B3601" s="17" t="n">
        <v>46267</v>
      </c>
      <c r="C3601" s="17" t="n">
        <v>46274</v>
      </c>
      <c r="D3601" s="1" t="n">
        <v>1625</v>
      </c>
      <c r="E3601" s="1" t="s">
        <v>243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1642880</v>
      </c>
      <c r="L3601" s="1" t="n">
        <v>15247</v>
      </c>
      <c r="M3601" s="1" t="s">
        <v>36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3033.6</v>
      </c>
      <c r="W3601" s="1" t="n">
        <v>0</v>
      </c>
      <c r="X3601" s="1" t="s">
        <v>3231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TRASEIRO DE BOI L1</v>
      </c>
      <c r="AC3601" s="1" t="n">
        <v>15247</v>
      </c>
    </row>
    <row r="3602" customFormat="false" ht="12.75" hidden="false" customHeight="true" outlineLevel="0" collapsed="false">
      <c r="A3602" s="1" t="n">
        <v>1</v>
      </c>
      <c r="B3602" s="17" t="n">
        <v>46267</v>
      </c>
      <c r="C3602" s="17" t="n">
        <v>46274</v>
      </c>
      <c r="D3602" s="1" t="n">
        <v>754</v>
      </c>
      <c r="E3602" s="1" t="s">
        <v>182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1642914</v>
      </c>
      <c r="L3602" s="1" t="n">
        <v>32872</v>
      </c>
      <c r="M3602" s="1" t="s">
        <v>36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4375</v>
      </c>
      <c r="W3602" s="1" t="n">
        <v>0</v>
      </c>
      <c r="X3602" s="1" t="s">
        <v>3232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TRASEIRO DE BOI L1</v>
      </c>
      <c r="AC3602" s="1" t="n">
        <v>32872</v>
      </c>
    </row>
    <row r="3603" customFormat="false" ht="12.75" hidden="false" customHeight="true" outlineLevel="0" collapsed="false">
      <c r="A3603" s="1" t="n">
        <v>1</v>
      </c>
      <c r="B3603" s="17" t="n">
        <v>46267</v>
      </c>
      <c r="C3603" s="17" t="n">
        <v>46274</v>
      </c>
      <c r="D3603" s="1" t="n">
        <v>754</v>
      </c>
      <c r="E3603" s="1" t="s">
        <v>182</v>
      </c>
      <c r="F3603" s="1" t="n">
        <v>24</v>
      </c>
      <c r="G3603" s="1" t="s">
        <v>57</v>
      </c>
      <c r="H3603" s="1" t="n">
        <v>2110405</v>
      </c>
      <c r="I3603" s="1" t="s">
        <v>106</v>
      </c>
      <c r="J3603" s="1" t="n">
        <v>1646569</v>
      </c>
      <c r="L3603" s="1" t="n">
        <v>32873</v>
      </c>
      <c r="M3603" s="1" t="s">
        <v>36</v>
      </c>
      <c r="N3603" s="1" t="s">
        <v>66</v>
      </c>
      <c r="P3603" s="1" t="n">
        <v>103</v>
      </c>
      <c r="Q3603" s="1" t="s">
        <v>61</v>
      </c>
      <c r="R3603" s="1" t="s">
        <v>62</v>
      </c>
      <c r="S3603" s="1" t="n">
        <v>1130101</v>
      </c>
      <c r="T3603" s="1" t="s">
        <v>63</v>
      </c>
      <c r="U3603" s="1" t="n">
        <v>732</v>
      </c>
      <c r="W3603" s="1" t="n">
        <v>0</v>
      </c>
      <c r="X3603" s="1" t="s">
        <v>3233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SALSICHA PERDIGÃO KG</v>
      </c>
      <c r="AC3603" s="1" t="n">
        <v>32873</v>
      </c>
    </row>
    <row r="3604" customFormat="false" ht="12.75" hidden="false" customHeight="true" outlineLevel="0" collapsed="false">
      <c r="A3604" s="1" t="n">
        <v>1</v>
      </c>
      <c r="B3604" s="17" t="n">
        <v>46266</v>
      </c>
      <c r="C3604" s="17" t="n">
        <v>46274</v>
      </c>
      <c r="D3604" s="1" t="n">
        <v>1107</v>
      </c>
      <c r="E3604" s="1" t="s">
        <v>155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1648104</v>
      </c>
      <c r="L3604" s="1" t="n">
        <v>450846</v>
      </c>
      <c r="M3604" s="1" t="s">
        <v>36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3917.2</v>
      </c>
      <c r="W3604" s="1" t="n">
        <v>0</v>
      </c>
      <c r="X3604" s="1" t="s">
        <v>3234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WHISKA FRANGO KG AGR</v>
      </c>
      <c r="AC3604" s="1" t="n">
        <v>450846</v>
      </c>
    </row>
    <row r="3605" customFormat="false" ht="12.75" hidden="false" customHeight="true" outlineLevel="0" collapsed="false">
      <c r="A3605" s="1" t="n">
        <v>1</v>
      </c>
      <c r="B3605" s="17" t="n">
        <v>46266</v>
      </c>
      <c r="C3605" s="17" t="n">
        <v>46274</v>
      </c>
      <c r="D3605" s="1" t="n">
        <v>666</v>
      </c>
      <c r="E3605" s="1" t="s">
        <v>689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1652518</v>
      </c>
      <c r="L3605" s="1" t="n">
        <v>8182</v>
      </c>
      <c r="M3605" s="1" t="s">
        <v>36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323.79</v>
      </c>
      <c r="W3605" s="1" t="n">
        <v>0</v>
      </c>
      <c r="X3605" s="1" t="s">
        <v>3235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/>
      <c r="AC3605" s="1"/>
    </row>
    <row r="3606" customFormat="false" ht="12.75" hidden="false" customHeight="true" outlineLevel="0" collapsed="false">
      <c r="A3606" s="1" t="n">
        <v>1</v>
      </c>
      <c r="B3606" s="17" t="n">
        <v>46029</v>
      </c>
      <c r="C3606" s="17" t="n">
        <v>46275</v>
      </c>
      <c r="D3606" s="1" t="n">
        <v>105</v>
      </c>
      <c r="E3606" s="1" t="s">
        <v>499</v>
      </c>
      <c r="F3606" s="1" t="n">
        <v>46</v>
      </c>
      <c r="G3606" s="1" t="s">
        <v>500</v>
      </c>
      <c r="H3606" s="1" t="n">
        <v>2110405</v>
      </c>
      <c r="I3606" s="1" t="s">
        <v>106</v>
      </c>
      <c r="J3606" s="1" t="n">
        <v>651504</v>
      </c>
      <c r="L3606" s="1" t="n">
        <v>287048</v>
      </c>
      <c r="M3606" s="1" t="s">
        <v>215</v>
      </c>
      <c r="N3606" s="1" t="s">
        <v>66</v>
      </c>
      <c r="P3606" s="1" t="n">
        <v>101</v>
      </c>
      <c r="Q3606" s="1" t="s">
        <v>107</v>
      </c>
      <c r="R3606" s="1" t="s">
        <v>112</v>
      </c>
      <c r="S3606" s="1" t="n">
        <v>4220199</v>
      </c>
      <c r="T3606" s="1" t="s">
        <v>113</v>
      </c>
      <c r="U3606" s="1" t="n">
        <v>1567.08</v>
      </c>
      <c r="W3606" s="1" t="n">
        <v>0</v>
      </c>
      <c r="X3606" s="1" t="s">
        <v>3236</v>
      </c>
      <c r="Z3606" s="1" t="str">
        <f aca="false">IF($T3606="","",IFERROR(INDEX('Resumo Grupos'!$AC$3:$AC$200,MATCH($T3606,'Resumo Grupos'!$AB$3:$AB$200,0)),"n/d"))</f>
        <v>Pagamentos outros não operacionais</v>
      </c>
      <c r="AA3606" s="1" t="str">
        <f aca="false">IF($T3606="","",IF(COUNTIF('Resumo Grupos'!$AE$3:$AE$40,$T3606)&gt;0,"NAO","SIM"))</f>
        <v>SIM</v>
      </c>
      <c r="AB3606" s="1"/>
      <c r="AC3606" s="1"/>
    </row>
    <row r="3607" customFormat="false" ht="12.75" hidden="false" customHeight="true" outlineLevel="0" collapsed="false">
      <c r="A3607" s="1" t="n">
        <v>1</v>
      </c>
      <c r="B3607" s="17" t="n">
        <v>46135</v>
      </c>
      <c r="C3607" s="17" t="n">
        <v>46275</v>
      </c>
      <c r="D3607" s="1" t="n">
        <v>1758</v>
      </c>
      <c r="E3607" s="1" t="s">
        <v>523</v>
      </c>
      <c r="F3607" s="1" t="n">
        <v>46</v>
      </c>
      <c r="G3607" s="1" t="s">
        <v>500</v>
      </c>
      <c r="H3607" s="1" t="n">
        <v>2110405</v>
      </c>
      <c r="I3607" s="1" t="s">
        <v>106</v>
      </c>
      <c r="J3607" s="1" t="n">
        <v>993744</v>
      </c>
      <c r="L3607" s="1" t="n">
        <v>420093</v>
      </c>
      <c r="M3607" s="1" t="s">
        <v>272</v>
      </c>
      <c r="N3607" s="1" t="s">
        <v>66</v>
      </c>
      <c r="P3607" s="1" t="n">
        <v>101</v>
      </c>
      <c r="Q3607" s="1" t="s">
        <v>107</v>
      </c>
      <c r="R3607" s="1" t="s">
        <v>112</v>
      </c>
      <c r="S3607" s="1" t="n">
        <v>4220199</v>
      </c>
      <c r="T3607" s="1" t="s">
        <v>113</v>
      </c>
      <c r="U3607" s="1" t="n">
        <v>130</v>
      </c>
      <c r="W3607" s="1" t="n">
        <v>0</v>
      </c>
      <c r="X3607" s="1" t="s">
        <v>3237</v>
      </c>
      <c r="Z3607" s="1" t="str">
        <f aca="false">IF($T3607="","",IFERROR(INDEX('Resumo Grupos'!$AC$3:$AC$200,MATCH($T3607,'Resumo Grupos'!$AB$3:$AB$200,0)),"n/d"))</f>
        <v>Pagamentos outros não operacionais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12.75" hidden="false" customHeight="true" outlineLevel="0" collapsed="false">
      <c r="A3608" s="1" t="n">
        <v>1</v>
      </c>
      <c r="B3608" s="17" t="n">
        <v>46153</v>
      </c>
      <c r="C3608" s="17" t="n">
        <v>46275</v>
      </c>
      <c r="D3608" s="1" t="n">
        <v>1898</v>
      </c>
      <c r="E3608" s="1" t="s">
        <v>513</v>
      </c>
      <c r="F3608" s="1" t="n">
        <v>46</v>
      </c>
      <c r="G3608" s="1" t="s">
        <v>500</v>
      </c>
      <c r="H3608" s="1" t="n">
        <v>2110405</v>
      </c>
      <c r="I3608" s="1" t="s">
        <v>106</v>
      </c>
      <c r="J3608" s="1" t="n">
        <v>1230688</v>
      </c>
      <c r="L3608" s="1" t="n">
        <v>5484</v>
      </c>
      <c r="M3608" s="1" t="s">
        <v>460</v>
      </c>
      <c r="N3608" s="1" t="s">
        <v>66</v>
      </c>
      <c r="P3608" s="1" t="n">
        <v>101</v>
      </c>
      <c r="Q3608" s="1" t="s">
        <v>107</v>
      </c>
      <c r="R3608" s="1" t="s">
        <v>39</v>
      </c>
      <c r="S3608" s="1" t="n">
        <v>4210205</v>
      </c>
      <c r="T3608" s="1" t="s">
        <v>514</v>
      </c>
      <c r="U3608" s="1" t="n">
        <v>120.13</v>
      </c>
      <c r="W3608" s="1" t="n">
        <v>0</v>
      </c>
      <c r="X3608" s="1" t="s">
        <v>3238</v>
      </c>
      <c r="Z3608" s="1" t="str">
        <f aca="false">IF($T3608="","",IFERROR(INDEX('Resumo Grupos'!$AC$3:$AC$200,MATCH($T3608,'Resumo Grupos'!$AB$3:$AB$200,0)),"n/d"))</f>
        <v>Despesa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CAR TON COMP SAMSUNG</v>
      </c>
      <c r="AC3608" s="1" t="n">
        <v>5484</v>
      </c>
    </row>
    <row r="3609" customFormat="false" ht="12.75" hidden="false" customHeight="true" outlineLevel="0" collapsed="false">
      <c r="A3609" s="1" t="n">
        <v>1</v>
      </c>
      <c r="B3609" s="17" t="n">
        <v>46183</v>
      </c>
      <c r="C3609" s="17" t="n">
        <v>46275</v>
      </c>
      <c r="D3609" s="1" t="n">
        <v>1747</v>
      </c>
      <c r="E3609" s="1" t="s">
        <v>1478</v>
      </c>
      <c r="F3609" s="1" t="n">
        <v>46</v>
      </c>
      <c r="G3609" s="1" t="s">
        <v>500</v>
      </c>
      <c r="H3609" s="1" t="n">
        <v>2110405</v>
      </c>
      <c r="I3609" s="1" t="s">
        <v>106</v>
      </c>
      <c r="J3609" s="1" t="n">
        <v>1231737</v>
      </c>
      <c r="L3609" s="1" t="n">
        <v>1529878</v>
      </c>
      <c r="M3609" s="1" t="s">
        <v>153</v>
      </c>
      <c r="N3609" s="1" t="s">
        <v>66</v>
      </c>
      <c r="P3609" s="1" t="n">
        <v>101</v>
      </c>
      <c r="Q3609" s="1" t="s">
        <v>107</v>
      </c>
      <c r="R3609" s="1" t="s">
        <v>43</v>
      </c>
      <c r="S3609" s="1" t="n">
        <v>4210317</v>
      </c>
      <c r="T3609" s="1" t="s">
        <v>529</v>
      </c>
      <c r="U3609" s="1" t="n">
        <v>116.07</v>
      </c>
      <c r="W3609" s="1" t="n">
        <v>0</v>
      </c>
      <c r="X3609" s="1" t="s">
        <v>1479</v>
      </c>
      <c r="Z3609" s="1" t="str">
        <f aca="false">IF($T3609="","",IFERROR(INDEX('Resumo Grupos'!$AC$3:$AC$200,MATCH($T3609,'Resumo Grupos'!$AB$3:$AB$200,0)),"n/d"))</f>
        <v>Salários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BOTA PVC CANO CURTO</v>
      </c>
      <c r="AC3609" s="1" t="n">
        <v>1529878</v>
      </c>
    </row>
    <row r="3610" customFormat="false" ht="12.75" hidden="false" customHeight="true" outlineLevel="0" collapsed="false">
      <c r="A3610" s="1" t="n">
        <v>1</v>
      </c>
      <c r="B3610" s="17" t="n">
        <v>46192</v>
      </c>
      <c r="C3610" s="17" t="n">
        <v>46275</v>
      </c>
      <c r="D3610" s="1" t="n">
        <v>957</v>
      </c>
      <c r="E3610" s="1" t="s">
        <v>157</v>
      </c>
      <c r="F3610" s="1" t="n">
        <v>24</v>
      </c>
      <c r="G3610" s="1" t="s">
        <v>57</v>
      </c>
      <c r="H3610" s="1" t="n">
        <v>2110101</v>
      </c>
      <c r="I3610" s="1" t="s">
        <v>58</v>
      </c>
      <c r="J3610" s="1" t="n">
        <v>1273631</v>
      </c>
      <c r="L3610" s="1" t="n">
        <v>20459</v>
      </c>
      <c r="M3610" s="1" t="s">
        <v>36</v>
      </c>
      <c r="N3610" s="1" t="s">
        <v>60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1725.68</v>
      </c>
      <c r="W3610" s="1" t="n">
        <v>0</v>
      </c>
      <c r="X3610" s="1" t="s">
        <v>3239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DENTASTIKX PEDIGREE</v>
      </c>
      <c r="AC3610" s="1" t="n">
        <v>20459</v>
      </c>
    </row>
    <row r="3611" customFormat="false" ht="12.75" hidden="false" customHeight="true" outlineLevel="0" collapsed="false">
      <c r="A3611" s="1" t="n">
        <v>1</v>
      </c>
      <c r="B3611" s="17" t="n">
        <v>46204</v>
      </c>
      <c r="C3611" s="17" t="n">
        <v>46275</v>
      </c>
      <c r="D3611" s="1" t="n">
        <v>1008</v>
      </c>
      <c r="E3611" s="1" t="s">
        <v>2389</v>
      </c>
      <c r="F3611" s="1" t="n">
        <v>46</v>
      </c>
      <c r="G3611" s="1" t="s">
        <v>500</v>
      </c>
      <c r="H3611" s="1" t="n">
        <v>2110405</v>
      </c>
      <c r="I3611" s="1" t="s">
        <v>106</v>
      </c>
      <c r="J3611" s="1" t="n">
        <v>1336323</v>
      </c>
      <c r="L3611" s="1" t="n">
        <v>1657</v>
      </c>
      <c r="M3611" s="1" t="s">
        <v>59</v>
      </c>
      <c r="N3611" s="1" t="s">
        <v>66</v>
      </c>
      <c r="P3611" s="1" t="n">
        <v>101</v>
      </c>
      <c r="Q3611" s="1" t="s">
        <v>107</v>
      </c>
      <c r="R3611" s="1" t="s">
        <v>39</v>
      </c>
      <c r="S3611" s="1" t="n">
        <v>4210232</v>
      </c>
      <c r="T3611" s="1" t="s">
        <v>503</v>
      </c>
      <c r="U3611" s="1" t="n">
        <v>208</v>
      </c>
      <c r="W3611" s="1" t="n">
        <v>0</v>
      </c>
      <c r="X3611" s="1" t="s">
        <v>3240</v>
      </c>
      <c r="Z3611" s="1" t="str">
        <f aca="false">IF($T3611="","",IFERROR(INDEX('Resumo Grupos'!$AC$3:$AC$200,MATCH($T3611,'Resumo Grupos'!$AB$3:$AB$200,0)),"n/d"))</f>
        <v>Despesa</v>
      </c>
      <c r="AA3611" s="1" t="str">
        <f aca="false">IF($T3611="","",IF(COUNTIF('Resumo Grupos'!$AE$3:$AE$40,$T3611)&gt;0,"NAO","SIM"))</f>
        <v>SIM</v>
      </c>
      <c r="AB3611" s="1"/>
      <c r="AC3611" s="1"/>
    </row>
    <row r="3612" customFormat="false" ht="12.75" hidden="false" customHeight="true" outlineLevel="0" collapsed="false">
      <c r="A3612" s="1" t="n">
        <v>1</v>
      </c>
      <c r="B3612" s="17" t="n">
        <v>46211</v>
      </c>
      <c r="C3612" s="17" t="n">
        <v>46275</v>
      </c>
      <c r="D3612" s="1" t="n">
        <v>10026</v>
      </c>
      <c r="E3612" s="1" t="s">
        <v>819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1370737</v>
      </c>
      <c r="L3612" s="1" t="n">
        <v>565779</v>
      </c>
      <c r="M3612" s="1" t="s">
        <v>59</v>
      </c>
      <c r="N3612" s="1" t="s">
        <v>66</v>
      </c>
      <c r="P3612" s="1" t="n">
        <v>101</v>
      </c>
      <c r="Q3612" s="1" t="s">
        <v>107</v>
      </c>
      <c r="R3612" s="1" t="s">
        <v>39</v>
      </c>
      <c r="S3612" s="1" t="n">
        <v>4210222</v>
      </c>
      <c r="T3612" s="1" t="s">
        <v>2247</v>
      </c>
      <c r="U3612" s="1" t="n">
        <v>666.67</v>
      </c>
      <c r="W3612" s="1" t="n">
        <v>0</v>
      </c>
      <c r="X3612" s="1" t="s">
        <v>2391</v>
      </c>
      <c r="Z3612" s="1" t="str">
        <f aca="false">IF($T3612="","",IFERROR(INDEX('Resumo Grupos'!$AC$3:$AC$200,MATCH($T3612,'Resumo Grupos'!$AB$3:$AB$200,0)),"n/d"))</f>
        <v>Despesa</v>
      </c>
      <c r="AA3612" s="1" t="str">
        <f aca="false">IF($T3612="","",IF(COUNTIF('Resumo Grupos'!$AE$3:$AE$40,$T3612)&gt;0,"NAO","SIM"))</f>
        <v>SIM</v>
      </c>
      <c r="AB3612" s="1"/>
      <c r="AC3612" s="1"/>
    </row>
    <row r="3613" customFormat="false" ht="12.75" hidden="false" customHeight="true" outlineLevel="0" collapsed="false">
      <c r="A3613" s="1" t="n">
        <v>1</v>
      </c>
      <c r="B3613" s="17" t="n">
        <v>46211</v>
      </c>
      <c r="C3613" s="17" t="n">
        <v>46275</v>
      </c>
      <c r="D3613" s="1" t="n">
        <v>10026</v>
      </c>
      <c r="E3613" s="1" t="s">
        <v>819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1370749</v>
      </c>
      <c r="L3613" s="1" t="n">
        <v>565780</v>
      </c>
      <c r="M3613" s="1" t="s">
        <v>59</v>
      </c>
      <c r="N3613" s="1" t="s">
        <v>66</v>
      </c>
      <c r="P3613" s="1" t="n">
        <v>101</v>
      </c>
      <c r="Q3613" s="1" t="s">
        <v>107</v>
      </c>
      <c r="R3613" s="1" t="s">
        <v>112</v>
      </c>
      <c r="S3613" s="1" t="n">
        <v>4220199</v>
      </c>
      <c r="T3613" s="1" t="s">
        <v>113</v>
      </c>
      <c r="U3613" s="1" t="n">
        <v>2000</v>
      </c>
      <c r="W3613" s="1" t="n">
        <v>0</v>
      </c>
      <c r="X3613" s="1" t="s">
        <v>2392</v>
      </c>
      <c r="Z3613" s="1" t="str">
        <f aca="false">IF($T3613="","",IFERROR(INDEX('Resumo Grupos'!$AC$3:$AC$200,MATCH($T3613,'Resumo Grupos'!$AB$3:$AB$200,0)),"n/d"))</f>
        <v>Pagamentos outros não operacionais</v>
      </c>
      <c r="AA3613" s="1" t="str">
        <f aca="false">IF($T3613="","",IF(COUNTIF('Resumo Grupos'!$AE$3:$AE$40,$T3613)&gt;0,"NAO","SIM"))</f>
        <v>SIM</v>
      </c>
      <c r="AB3613" s="1"/>
      <c r="AC3613" s="1"/>
    </row>
    <row r="3614" customFormat="false" ht="12.75" hidden="false" customHeight="true" outlineLevel="0" collapsed="false">
      <c r="A3614" s="1" t="n">
        <v>1</v>
      </c>
      <c r="B3614" s="17" t="n">
        <v>46213</v>
      </c>
      <c r="C3614" s="17" t="n">
        <v>46275</v>
      </c>
      <c r="D3614" s="1" t="n">
        <v>1914</v>
      </c>
      <c r="E3614" s="1" t="s">
        <v>2393</v>
      </c>
      <c r="F3614" s="1" t="n">
        <v>46</v>
      </c>
      <c r="G3614" s="1" t="s">
        <v>500</v>
      </c>
      <c r="H3614" s="1" t="n">
        <v>2110405</v>
      </c>
      <c r="I3614" s="1" t="s">
        <v>106</v>
      </c>
      <c r="J3614" s="1" t="n">
        <v>1377369</v>
      </c>
      <c r="L3614" s="1" t="n">
        <v>28968</v>
      </c>
      <c r="M3614" s="1" t="s">
        <v>59</v>
      </c>
      <c r="N3614" s="1" t="s">
        <v>66</v>
      </c>
      <c r="P3614" s="1" t="n">
        <v>101</v>
      </c>
      <c r="Q3614" s="1" t="s">
        <v>107</v>
      </c>
      <c r="R3614" s="1" t="s">
        <v>39</v>
      </c>
      <c r="S3614" s="1" t="n">
        <v>4210232</v>
      </c>
      <c r="T3614" s="1" t="s">
        <v>503</v>
      </c>
      <c r="U3614" s="1" t="n">
        <v>935.28</v>
      </c>
      <c r="W3614" s="1" t="n">
        <v>0</v>
      </c>
      <c r="X3614" s="1" t="s">
        <v>3241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LEITOR DE CODIGO DE BARRAS ELGIN 8600IA</v>
      </c>
      <c r="AC3614" s="1" t="n">
        <v>28968</v>
      </c>
    </row>
    <row r="3615" customFormat="false" ht="12.75" hidden="false" customHeight="true" outlineLevel="0" collapsed="false">
      <c r="A3615" s="1" t="n">
        <v>1</v>
      </c>
      <c r="B3615" s="17" t="n">
        <v>46199</v>
      </c>
      <c r="C3615" s="17" t="n">
        <v>46275</v>
      </c>
      <c r="D3615" s="1" t="n">
        <v>1758</v>
      </c>
      <c r="E3615" s="1" t="s">
        <v>523</v>
      </c>
      <c r="F3615" s="1" t="n">
        <v>46</v>
      </c>
      <c r="G3615" s="1" t="s">
        <v>500</v>
      </c>
      <c r="H3615" s="1" t="n">
        <v>2110405</v>
      </c>
      <c r="I3615" s="1" t="s">
        <v>106</v>
      </c>
      <c r="J3615" s="1" t="n">
        <v>1378055</v>
      </c>
      <c r="L3615" s="1" t="n">
        <v>568065</v>
      </c>
      <c r="M3615" s="1" t="s">
        <v>153</v>
      </c>
      <c r="N3615" s="1" t="s">
        <v>66</v>
      </c>
      <c r="P3615" s="1" t="n">
        <v>101</v>
      </c>
      <c r="Q3615" s="1" t="s">
        <v>107</v>
      </c>
      <c r="R3615" s="1" t="s">
        <v>39</v>
      </c>
      <c r="S3615" s="1" t="n">
        <v>4210227</v>
      </c>
      <c r="T3615" s="1" t="s">
        <v>40</v>
      </c>
      <c r="U3615" s="1" t="n">
        <v>429.64</v>
      </c>
      <c r="W3615" s="1" t="n">
        <v>0</v>
      </c>
      <c r="X3615" s="1" t="s">
        <v>3242</v>
      </c>
      <c r="Z3615" s="1" t="str">
        <f aca="false">IF($T3615="","",IFERROR(INDEX('Resumo Grupos'!$AC$3:$AC$200,MATCH($T3615,'Resumo Grupos'!$AB$3:$AB$200,0)),"n/d"))</f>
        <v>Despesa</v>
      </c>
      <c r="AA3615" s="1" t="str">
        <f aca="false">IF($T3615="","",IF(COUNTIF('Resumo Grupos'!$AE$3:$AE$40,$T3615)&gt;0,"NAO","SIM"))</f>
        <v>SIM</v>
      </c>
    </row>
    <row r="3616" customFormat="false" ht="12.75" hidden="false" customHeight="true" outlineLevel="0" collapsed="false">
      <c r="A3616" s="1" t="n">
        <v>1</v>
      </c>
      <c r="B3616" s="17" t="n">
        <v>46213</v>
      </c>
      <c r="C3616" s="17" t="n">
        <v>46275</v>
      </c>
      <c r="D3616" s="1" t="n">
        <v>1465</v>
      </c>
      <c r="E3616" s="1" t="s">
        <v>1496</v>
      </c>
      <c r="F3616" s="1" t="n">
        <v>46</v>
      </c>
      <c r="G3616" s="1" t="s">
        <v>500</v>
      </c>
      <c r="H3616" s="1" t="n">
        <v>2110405</v>
      </c>
      <c r="I3616" s="1" t="s">
        <v>106</v>
      </c>
      <c r="J3616" s="1" t="n">
        <v>1378075</v>
      </c>
      <c r="L3616" s="1" t="n">
        <v>568085</v>
      </c>
      <c r="M3616" s="1" t="s">
        <v>59</v>
      </c>
      <c r="N3616" s="1" t="s">
        <v>66</v>
      </c>
      <c r="P3616" s="1" t="n">
        <v>101</v>
      </c>
      <c r="Q3616" s="1" t="s">
        <v>107</v>
      </c>
      <c r="R3616" s="1" t="s">
        <v>39</v>
      </c>
      <c r="S3616" s="1" t="n">
        <v>4210228</v>
      </c>
      <c r="T3616" s="1" t="s">
        <v>506</v>
      </c>
      <c r="U3616" s="1" t="n">
        <v>86.76</v>
      </c>
      <c r="W3616" s="1" t="n">
        <v>0</v>
      </c>
      <c r="X3616" s="1" t="s">
        <v>3243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12.75" hidden="false" customHeight="true" outlineLevel="0" collapsed="false">
      <c r="A3617" s="1" t="n">
        <v>1</v>
      </c>
      <c r="B3617" s="17" t="n">
        <v>46183</v>
      </c>
      <c r="C3617" s="17" t="n">
        <v>46275</v>
      </c>
      <c r="D3617" s="1" t="n">
        <v>16</v>
      </c>
      <c r="E3617" s="1" t="s">
        <v>111</v>
      </c>
      <c r="F3617" s="1" t="n">
        <v>46</v>
      </c>
      <c r="G3617" s="1" t="s">
        <v>500</v>
      </c>
      <c r="H3617" s="1" t="n">
        <v>2110405</v>
      </c>
      <c r="I3617" s="1" t="s">
        <v>106</v>
      </c>
      <c r="J3617" s="1" t="n">
        <v>1378230</v>
      </c>
      <c r="L3617" s="1" t="n">
        <v>568166</v>
      </c>
      <c r="M3617" s="1" t="s">
        <v>153</v>
      </c>
      <c r="N3617" s="1" t="s">
        <v>66</v>
      </c>
      <c r="P3617" s="1" t="n">
        <v>101</v>
      </c>
      <c r="Q3617" s="1" t="s">
        <v>107</v>
      </c>
      <c r="R3617" s="1" t="s">
        <v>112</v>
      </c>
      <c r="S3617" s="1" t="n">
        <v>4220199</v>
      </c>
      <c r="T3617" s="1" t="s">
        <v>113</v>
      </c>
      <c r="U3617" s="1" t="n">
        <v>331.61</v>
      </c>
      <c r="W3617" s="1" t="n">
        <v>0</v>
      </c>
      <c r="X3617" s="1" t="s">
        <v>3244</v>
      </c>
      <c r="Z3617" s="1" t="str">
        <f aca="false">IF($T3617="","",IFERROR(INDEX('Resumo Grupos'!$AC$3:$AC$200,MATCH($T3617,'Resumo Grupos'!$AB$3:$AB$200,0)),"n/d"))</f>
        <v>Pagamentos outros não operacionais</v>
      </c>
      <c r="AA3617" s="1" t="str">
        <f aca="false">IF($T3617="","",IF(COUNTIF('Resumo Grupos'!$AE$3:$AE$40,$T3617)&gt;0,"NAO","SIM"))</f>
        <v>SIM</v>
      </c>
      <c r="AB3617" s="1"/>
      <c r="AC3617" s="1"/>
    </row>
    <row r="3618" customFormat="false" ht="12.75" hidden="false" customHeight="true" outlineLevel="0" collapsed="false">
      <c r="A3618" s="1" t="n">
        <v>1</v>
      </c>
      <c r="B3618" s="17" t="n">
        <v>46174</v>
      </c>
      <c r="C3618" s="17" t="n">
        <v>46275</v>
      </c>
      <c r="D3618" s="1" t="n">
        <v>1933</v>
      </c>
      <c r="E3618" s="1" t="s">
        <v>1522</v>
      </c>
      <c r="F3618" s="1" t="n">
        <v>46</v>
      </c>
      <c r="G3618" s="1" t="s">
        <v>500</v>
      </c>
      <c r="H3618" s="1" t="n">
        <v>2110405</v>
      </c>
      <c r="I3618" s="1" t="s">
        <v>106</v>
      </c>
      <c r="J3618" s="1" t="n">
        <v>1382032</v>
      </c>
      <c r="L3618" s="1" t="n">
        <v>570381</v>
      </c>
      <c r="M3618" s="1" t="s">
        <v>153</v>
      </c>
      <c r="N3618" s="1" t="s">
        <v>66</v>
      </c>
      <c r="P3618" s="1" t="n">
        <v>101</v>
      </c>
      <c r="Q3618" s="1" t="s">
        <v>107</v>
      </c>
      <c r="R3618" s="1" t="s">
        <v>112</v>
      </c>
      <c r="S3618" s="1" t="n">
        <v>4220199</v>
      </c>
      <c r="T3618" s="1" t="s">
        <v>113</v>
      </c>
      <c r="U3618" s="1" t="n">
        <v>600</v>
      </c>
      <c r="W3618" s="1" t="n">
        <v>0</v>
      </c>
      <c r="X3618" s="1" t="s">
        <v>1523</v>
      </c>
      <c r="Z3618" s="1" t="str">
        <f aca="false">IF($T3618="","",IFERROR(INDEX('Resumo Grupos'!$AC$3:$AC$200,MATCH($T3618,'Resumo Grupos'!$AB$3:$AB$200,0)),"n/d"))</f>
        <v>Pagamentos outros não operacionais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12.75" hidden="false" customHeight="true" outlineLevel="0" collapsed="false">
      <c r="A3619" s="1" t="n">
        <v>1</v>
      </c>
      <c r="B3619" s="17" t="n">
        <v>46216</v>
      </c>
      <c r="C3619" s="17" t="n">
        <v>46275</v>
      </c>
      <c r="D3619" s="1" t="n">
        <v>1717</v>
      </c>
      <c r="E3619" s="1" t="s">
        <v>2401</v>
      </c>
      <c r="F3619" s="1" t="n">
        <v>46</v>
      </c>
      <c r="G3619" s="1" t="s">
        <v>500</v>
      </c>
      <c r="H3619" s="1" t="n">
        <v>2110405</v>
      </c>
      <c r="I3619" s="1" t="s">
        <v>106</v>
      </c>
      <c r="J3619" s="1" t="n">
        <v>1394062</v>
      </c>
      <c r="L3619" s="1" t="n">
        <v>51412</v>
      </c>
      <c r="M3619" s="1" t="s">
        <v>59</v>
      </c>
      <c r="N3619" s="1" t="s">
        <v>66</v>
      </c>
      <c r="P3619" s="1" t="n">
        <v>103</v>
      </c>
      <c r="Q3619" s="1" t="s">
        <v>61</v>
      </c>
      <c r="R3619" s="1" t="s">
        <v>62</v>
      </c>
      <c r="S3619" s="1" t="n">
        <v>1130101</v>
      </c>
      <c r="T3619" s="1" t="s">
        <v>63</v>
      </c>
      <c r="U3619" s="1" t="n">
        <v>319.2</v>
      </c>
      <c r="W3619" s="1" t="n">
        <v>0</v>
      </c>
      <c r="X3619" s="1" t="s">
        <v>3245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true" outlineLevel="0" collapsed="false">
      <c r="A3620" s="1" t="n">
        <v>1</v>
      </c>
      <c r="B3620" s="17" t="n">
        <v>46234</v>
      </c>
      <c r="C3620" s="17" t="n">
        <v>46275</v>
      </c>
      <c r="D3620" s="1" t="n">
        <v>608</v>
      </c>
      <c r="E3620" s="1" t="s">
        <v>3246</v>
      </c>
      <c r="F3620" s="1" t="n">
        <v>46</v>
      </c>
      <c r="G3620" s="1" t="s">
        <v>500</v>
      </c>
      <c r="H3620" s="1" t="n">
        <v>2110405</v>
      </c>
      <c r="I3620" s="1" t="s">
        <v>106</v>
      </c>
      <c r="J3620" s="1" t="n">
        <v>1477562</v>
      </c>
      <c r="L3620" s="1" t="n">
        <v>1681242</v>
      </c>
      <c r="M3620" s="1" t="s">
        <v>36</v>
      </c>
      <c r="N3620" s="1" t="s">
        <v>66</v>
      </c>
      <c r="P3620" s="1" t="n">
        <v>101</v>
      </c>
      <c r="Q3620" s="1" t="s">
        <v>107</v>
      </c>
      <c r="R3620" s="1" t="s">
        <v>39</v>
      </c>
      <c r="S3620" s="1" t="n">
        <v>4210232</v>
      </c>
      <c r="T3620" s="1" t="s">
        <v>503</v>
      </c>
      <c r="U3620" s="1" t="n">
        <v>315.62</v>
      </c>
      <c r="W3620" s="1" t="n">
        <v>0</v>
      </c>
      <c r="X3620" s="1" t="s">
        <v>3247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SWITCH NAO GERENCIAVEL 24 PORTAS 1000MBP</v>
      </c>
      <c r="AC3620" s="1" t="n">
        <v>168124</v>
      </c>
    </row>
    <row r="3621" customFormat="false" ht="12.75" hidden="false" customHeight="true" outlineLevel="0" collapsed="false">
      <c r="A3621" s="1" t="n">
        <v>1</v>
      </c>
      <c r="B3621" s="17" t="n">
        <v>46241</v>
      </c>
      <c r="C3621" s="17" t="n">
        <v>46275</v>
      </c>
      <c r="D3621" s="1" t="n">
        <v>17</v>
      </c>
      <c r="E3621" s="1" t="s">
        <v>115</v>
      </c>
      <c r="F3621" s="1" t="n">
        <v>34</v>
      </c>
      <c r="G3621" s="1" t="s">
        <v>94</v>
      </c>
      <c r="H3621" s="1" t="n">
        <v>2110405</v>
      </c>
      <c r="I3621" s="1" t="s">
        <v>106</v>
      </c>
      <c r="J3621" s="1" t="n">
        <v>1512942</v>
      </c>
      <c r="L3621" s="1" t="n">
        <v>619809</v>
      </c>
      <c r="M3621" s="1" t="s">
        <v>153</v>
      </c>
      <c r="N3621" s="1" t="s">
        <v>66</v>
      </c>
      <c r="P3621" s="1" t="n">
        <v>101</v>
      </c>
      <c r="Q3621" s="1" t="s">
        <v>107</v>
      </c>
      <c r="R3621" s="1" t="s">
        <v>112</v>
      </c>
      <c r="S3621" s="1" t="n">
        <v>4220199</v>
      </c>
      <c r="T3621" s="1" t="s">
        <v>113</v>
      </c>
      <c r="U3621" s="1" t="n">
        <v>150</v>
      </c>
      <c r="W3621" s="1" t="n">
        <v>0</v>
      </c>
      <c r="X3621" s="1" t="s">
        <v>2437</v>
      </c>
      <c r="Z3621" s="1" t="str">
        <f aca="false">IF($T3621="","",IFERROR(INDEX('Resumo Grupos'!$AC$3:$AC$200,MATCH($T3621,'Resumo Grupos'!$AB$3:$AB$200,0)),"n/d"))</f>
        <v>Pagamentos outros não operacionais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12.75" hidden="false" customHeight="true" outlineLevel="0" collapsed="false">
      <c r="A3622" s="1" t="n">
        <v>1</v>
      </c>
      <c r="B3622" s="17" t="n">
        <v>46239</v>
      </c>
      <c r="C3622" s="17" t="n">
        <v>46275</v>
      </c>
      <c r="D3622" s="1" t="n">
        <v>1835</v>
      </c>
      <c r="E3622" s="1" t="s">
        <v>505</v>
      </c>
      <c r="F3622" s="1" t="n">
        <v>46</v>
      </c>
      <c r="G3622" s="1" t="s">
        <v>500</v>
      </c>
      <c r="H3622" s="1" t="n">
        <v>2110405</v>
      </c>
      <c r="I3622" s="1" t="s">
        <v>106</v>
      </c>
      <c r="J3622" s="1" t="n">
        <v>1513114</v>
      </c>
      <c r="L3622" s="1" t="n">
        <v>108950</v>
      </c>
      <c r="M3622" s="1" t="s">
        <v>36</v>
      </c>
      <c r="N3622" s="1" t="s">
        <v>66</v>
      </c>
      <c r="P3622" s="1" t="n">
        <v>101</v>
      </c>
      <c r="Q3622" s="1" t="s">
        <v>107</v>
      </c>
      <c r="R3622" s="1" t="s">
        <v>39</v>
      </c>
      <c r="S3622" s="1" t="n">
        <v>4210228</v>
      </c>
      <c r="T3622" s="1" t="s">
        <v>506</v>
      </c>
      <c r="U3622" s="1" t="n">
        <v>52.51</v>
      </c>
      <c r="W3622" s="1" t="n">
        <v>0</v>
      </c>
      <c r="X3622" s="1" t="s">
        <v>3248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PULVERIZADOR MANUAL 1,5L - 301SM UN QTD.</v>
      </c>
      <c r="AC3622" s="1" t="n">
        <v>108950</v>
      </c>
    </row>
    <row r="3623" customFormat="false" ht="12.75" hidden="false" customHeight="true" outlineLevel="0" collapsed="false">
      <c r="A3623" s="1" t="n">
        <v>1</v>
      </c>
      <c r="B3623" s="17" t="n">
        <v>46242</v>
      </c>
      <c r="C3623" s="17" t="n">
        <v>46275</v>
      </c>
      <c r="D3623" s="1" t="n">
        <v>957</v>
      </c>
      <c r="E3623" s="1" t="s">
        <v>157</v>
      </c>
      <c r="F3623" s="1" t="n">
        <v>24</v>
      </c>
      <c r="G3623" s="1" t="s">
        <v>57</v>
      </c>
      <c r="H3623" s="1" t="n">
        <v>2110405</v>
      </c>
      <c r="I3623" s="1" t="s">
        <v>106</v>
      </c>
      <c r="J3623" s="1" t="n">
        <v>1517801</v>
      </c>
      <c r="L3623" s="1" t="n">
        <v>21578</v>
      </c>
      <c r="M3623" s="1" t="s">
        <v>59</v>
      </c>
      <c r="N3623" s="1" t="s">
        <v>66</v>
      </c>
      <c r="P3623" s="1" t="n">
        <v>103</v>
      </c>
      <c r="Q3623" s="1" t="s">
        <v>61</v>
      </c>
      <c r="R3623" s="1" t="s">
        <v>62</v>
      </c>
      <c r="S3623" s="1" t="n">
        <v>1130101</v>
      </c>
      <c r="T3623" s="1" t="s">
        <v>63</v>
      </c>
      <c r="U3623" s="1" t="n">
        <v>3429</v>
      </c>
      <c r="W3623" s="1" t="n">
        <v>0</v>
      </c>
      <c r="X3623" s="1" t="s">
        <v>3249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WHISKA FRANGO KG AGR</v>
      </c>
      <c r="AC3623" s="1" t="n">
        <v>21578</v>
      </c>
    </row>
    <row r="3624" customFormat="false" ht="12.75" hidden="false" customHeight="true" outlineLevel="0" collapsed="false">
      <c r="A3624" s="1" t="n">
        <v>1</v>
      </c>
      <c r="B3624" s="17" t="n">
        <v>46199</v>
      </c>
      <c r="C3624" s="17" t="n">
        <v>46275</v>
      </c>
      <c r="D3624" s="1" t="n">
        <v>1242</v>
      </c>
      <c r="E3624" s="1" t="s">
        <v>1488</v>
      </c>
      <c r="F3624" s="1" t="n">
        <v>46</v>
      </c>
      <c r="G3624" s="1" t="s">
        <v>500</v>
      </c>
      <c r="H3624" s="1" t="n">
        <v>2110405</v>
      </c>
      <c r="I3624" s="1" t="s">
        <v>106</v>
      </c>
      <c r="J3624" s="1" t="n">
        <v>1529016</v>
      </c>
      <c r="L3624" s="1" t="n">
        <v>625769</v>
      </c>
      <c r="M3624" s="1" t="s">
        <v>59</v>
      </c>
      <c r="N3624" s="1" t="s">
        <v>66</v>
      </c>
      <c r="P3624" s="1" t="n">
        <v>101</v>
      </c>
      <c r="Q3624" s="1" t="s">
        <v>107</v>
      </c>
      <c r="R3624" s="1" t="s">
        <v>112</v>
      </c>
      <c r="S3624" s="1" t="n">
        <v>4220199</v>
      </c>
      <c r="T3624" s="1" t="s">
        <v>113</v>
      </c>
      <c r="U3624" s="1" t="n">
        <v>160</v>
      </c>
      <c r="W3624" s="1" t="n">
        <v>0</v>
      </c>
      <c r="X3624" s="1"/>
      <c r="Z3624" s="1" t="str">
        <f aca="false">IF($T3624="","",IFERROR(INDEX('Resumo Grupos'!$AC$3:$AC$200,MATCH($T3624,'Resumo Grupos'!$AB$3:$AB$200,0)),"n/d"))</f>
        <v>Pagamentos outros não operacionais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12.75" hidden="false" customHeight="true" outlineLevel="0" collapsed="false">
      <c r="A3625" s="1" t="n">
        <v>1</v>
      </c>
      <c r="B3625" s="17" t="n">
        <v>46244</v>
      </c>
      <c r="C3625" s="17" t="n">
        <v>46275</v>
      </c>
      <c r="D3625" s="1" t="n">
        <v>48</v>
      </c>
      <c r="E3625" s="1" t="s">
        <v>1184</v>
      </c>
      <c r="F3625" s="1" t="n">
        <v>46</v>
      </c>
      <c r="G3625" s="1" t="s">
        <v>500</v>
      </c>
      <c r="H3625" s="1" t="n">
        <v>2110405</v>
      </c>
      <c r="I3625" s="1" t="s">
        <v>106</v>
      </c>
      <c r="J3625" s="1" t="n">
        <v>1529925</v>
      </c>
      <c r="L3625" s="1" t="n">
        <v>71341</v>
      </c>
      <c r="M3625" s="1" t="s">
        <v>36</v>
      </c>
      <c r="N3625" s="1" t="s">
        <v>66</v>
      </c>
      <c r="P3625" s="1" t="n">
        <v>101</v>
      </c>
      <c r="Q3625" s="1" t="s">
        <v>107</v>
      </c>
      <c r="R3625" s="1" t="s">
        <v>39</v>
      </c>
      <c r="S3625" s="1" t="n">
        <v>4210228</v>
      </c>
      <c r="T3625" s="1" t="s">
        <v>506</v>
      </c>
      <c r="U3625" s="1" t="n">
        <v>29.98</v>
      </c>
      <c r="W3625" s="1" t="n">
        <v>0</v>
      </c>
      <c r="X3625" s="1" t="s">
        <v>3250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12.75" hidden="false" customHeight="true" outlineLevel="0" collapsed="false">
      <c r="A3626" s="1" t="n">
        <v>1</v>
      </c>
      <c r="B3626" s="17" t="n">
        <v>46244</v>
      </c>
      <c r="C3626" s="17" t="n">
        <v>46275</v>
      </c>
      <c r="D3626" s="1" t="n">
        <v>1105</v>
      </c>
      <c r="E3626" s="1" t="s">
        <v>544</v>
      </c>
      <c r="F3626" s="1" t="n">
        <v>36</v>
      </c>
      <c r="G3626" s="1" t="s">
        <v>517</v>
      </c>
      <c r="H3626" s="1" t="n">
        <v>2110405</v>
      </c>
      <c r="I3626" s="1" t="s">
        <v>106</v>
      </c>
      <c r="J3626" s="1" t="n">
        <v>1529935</v>
      </c>
      <c r="L3626" s="1" t="n">
        <v>1663</v>
      </c>
      <c r="M3626" s="1" t="s">
        <v>36</v>
      </c>
      <c r="N3626" s="1" t="s">
        <v>66</v>
      </c>
      <c r="P3626" s="1" t="n">
        <v>101</v>
      </c>
      <c r="Q3626" s="1" t="s">
        <v>107</v>
      </c>
      <c r="R3626" s="1" t="s">
        <v>39</v>
      </c>
      <c r="S3626" s="1" t="n">
        <v>4210208</v>
      </c>
      <c r="T3626" s="1" t="s">
        <v>545</v>
      </c>
      <c r="U3626" s="1" t="n">
        <v>45</v>
      </c>
      <c r="W3626" s="1" t="n">
        <v>0</v>
      </c>
      <c r="X3626" s="1" t="s">
        <v>3251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12.75" hidden="false" customHeight="true" outlineLevel="0" collapsed="false">
      <c r="A3627" s="1" t="n">
        <v>1</v>
      </c>
      <c r="B3627" s="17" t="n">
        <v>46246</v>
      </c>
      <c r="C3627" s="17" t="n">
        <v>46275</v>
      </c>
      <c r="D3627" s="1" t="n">
        <v>1659</v>
      </c>
      <c r="E3627" s="1" t="s">
        <v>78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1535642</v>
      </c>
      <c r="L3627" s="1" t="n">
        <v>889987</v>
      </c>
      <c r="M3627" s="1" t="s">
        <v>153</v>
      </c>
      <c r="N3627" s="1" t="s">
        <v>66</v>
      </c>
      <c r="P3627" s="1" t="n">
        <v>103</v>
      </c>
      <c r="Q3627" s="1" t="s">
        <v>61</v>
      </c>
      <c r="R3627" s="1" t="s">
        <v>62</v>
      </c>
      <c r="S3627" s="1" t="n">
        <v>1130101</v>
      </c>
      <c r="T3627" s="1" t="s">
        <v>63</v>
      </c>
      <c r="U3627" s="1" t="n">
        <v>345.95</v>
      </c>
      <c r="W3627" s="1" t="n">
        <v>0</v>
      </c>
      <c r="X3627" s="1" t="s">
        <v>3252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PH FLORAL 4UNI NEUTR</v>
      </c>
      <c r="AC3627" s="1" t="n">
        <v>889987</v>
      </c>
    </row>
    <row r="3628" customFormat="false" ht="12.75" hidden="false" customHeight="true" outlineLevel="0" collapsed="false">
      <c r="A3628" s="1" t="n">
        <v>1</v>
      </c>
      <c r="B3628" s="17" t="n">
        <v>46246</v>
      </c>
      <c r="C3628" s="17" t="n">
        <v>46275</v>
      </c>
      <c r="D3628" s="1" t="n">
        <v>1390</v>
      </c>
      <c r="E3628" s="1" t="s">
        <v>1619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1537290</v>
      </c>
      <c r="L3628" s="1" t="n">
        <v>7184</v>
      </c>
      <c r="M3628" s="1" t="s">
        <v>36</v>
      </c>
      <c r="N3628" s="1" t="s">
        <v>66</v>
      </c>
      <c r="P3628" s="1" t="n">
        <v>103</v>
      </c>
      <c r="Q3628" s="1" t="s">
        <v>61</v>
      </c>
      <c r="R3628" s="1" t="s">
        <v>62</v>
      </c>
      <c r="S3628" s="1" t="n">
        <v>1130101</v>
      </c>
      <c r="T3628" s="1" t="s">
        <v>63</v>
      </c>
      <c r="U3628" s="1" t="n">
        <v>463.74</v>
      </c>
      <c r="W3628" s="1" t="n">
        <v>0</v>
      </c>
      <c r="X3628" s="1" t="s">
        <v>3253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12.75" hidden="false" customHeight="true" outlineLevel="0" collapsed="false">
      <c r="A3629" s="1" t="n">
        <v>1</v>
      </c>
      <c r="B3629" s="17" t="n">
        <v>46239</v>
      </c>
      <c r="C3629" s="17" t="n">
        <v>46275</v>
      </c>
      <c r="D3629" s="1" t="n">
        <v>1832</v>
      </c>
      <c r="E3629" s="1" t="s">
        <v>1517</v>
      </c>
      <c r="F3629" s="1" t="n">
        <v>46</v>
      </c>
      <c r="G3629" s="1" t="s">
        <v>500</v>
      </c>
      <c r="H3629" s="1" t="n">
        <v>2110405</v>
      </c>
      <c r="I3629" s="1" t="s">
        <v>106</v>
      </c>
      <c r="J3629" s="1" t="n">
        <v>1540679</v>
      </c>
      <c r="L3629" s="1" t="n">
        <v>889850</v>
      </c>
      <c r="M3629" s="1" t="s">
        <v>36</v>
      </c>
      <c r="N3629" s="1" t="s">
        <v>66</v>
      </c>
      <c r="P3629" s="1" t="n">
        <v>101</v>
      </c>
      <c r="Q3629" s="1" t="s">
        <v>107</v>
      </c>
      <c r="R3629" s="1" t="s">
        <v>39</v>
      </c>
      <c r="S3629" s="1" t="n">
        <v>4210228</v>
      </c>
      <c r="T3629" s="1" t="s">
        <v>506</v>
      </c>
      <c r="U3629" s="1" t="n">
        <v>37</v>
      </c>
      <c r="W3629" s="1" t="n">
        <v>0</v>
      </c>
      <c r="X3629" s="1" t="s">
        <v>3254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12.75" hidden="false" customHeight="true" outlineLevel="0" collapsed="false">
      <c r="A3630" s="1" t="n">
        <v>1</v>
      </c>
      <c r="B3630" s="17" t="n">
        <v>46247</v>
      </c>
      <c r="C3630" s="17" t="n">
        <v>46275</v>
      </c>
      <c r="D3630" s="1" t="n">
        <v>1667</v>
      </c>
      <c r="E3630" s="1" t="s">
        <v>65</v>
      </c>
      <c r="F3630" s="1" t="n">
        <v>24</v>
      </c>
      <c r="G3630" s="1" t="s">
        <v>57</v>
      </c>
      <c r="H3630" s="1" t="n">
        <v>2110405</v>
      </c>
      <c r="I3630" s="1" t="s">
        <v>106</v>
      </c>
      <c r="J3630" s="1" t="n">
        <v>1542918</v>
      </c>
      <c r="L3630" s="1" t="n">
        <v>398226</v>
      </c>
      <c r="M3630" s="1" t="s">
        <v>59</v>
      </c>
      <c r="N3630" s="1" t="s">
        <v>66</v>
      </c>
      <c r="P3630" s="1" t="n">
        <v>103</v>
      </c>
      <c r="Q3630" s="1" t="s">
        <v>61</v>
      </c>
      <c r="R3630" s="1" t="s">
        <v>62</v>
      </c>
      <c r="S3630" s="1" t="n">
        <v>1130101</v>
      </c>
      <c r="T3630" s="1" t="s">
        <v>63</v>
      </c>
      <c r="U3630" s="1" t="n">
        <v>760.27</v>
      </c>
      <c r="W3630" s="1" t="n">
        <v>0</v>
      </c>
      <c r="X3630" s="1" t="s">
        <v>3255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CREME DE LEITE PIRAC</v>
      </c>
      <c r="AC3630" s="1" t="n">
        <v>398226</v>
      </c>
    </row>
    <row r="3631" customFormat="false" ht="12.75" hidden="false" customHeight="true" outlineLevel="0" collapsed="false">
      <c r="A3631" s="1" t="n">
        <v>1</v>
      </c>
      <c r="B3631" s="17" t="n">
        <v>46248</v>
      </c>
      <c r="C3631" s="17" t="n">
        <v>46275</v>
      </c>
      <c r="D3631" s="1" t="n">
        <v>10020</v>
      </c>
      <c r="E3631" s="1" t="s">
        <v>298</v>
      </c>
      <c r="F3631" s="1" t="n">
        <v>24</v>
      </c>
      <c r="G3631" s="1" t="s">
        <v>57</v>
      </c>
      <c r="H3631" s="1" t="n">
        <v>2110405</v>
      </c>
      <c r="I3631" s="1" t="s">
        <v>106</v>
      </c>
      <c r="J3631" s="1" t="n">
        <v>1546108</v>
      </c>
      <c r="L3631" s="1" t="n">
        <v>799</v>
      </c>
      <c r="M3631" s="1" t="s">
        <v>153</v>
      </c>
      <c r="N3631" s="1" t="s">
        <v>66</v>
      </c>
      <c r="P3631" s="1" t="n">
        <v>103</v>
      </c>
      <c r="Q3631" s="1" t="s">
        <v>61</v>
      </c>
      <c r="R3631" s="1" t="s">
        <v>62</v>
      </c>
      <c r="S3631" s="1" t="n">
        <v>1130101</v>
      </c>
      <c r="T3631" s="1" t="s">
        <v>63</v>
      </c>
      <c r="U3631" s="1" t="n">
        <v>507.29</v>
      </c>
      <c r="W3631" s="1" t="n">
        <v>0</v>
      </c>
      <c r="X3631" s="1" t="s">
        <v>3256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ANTICION CARTELA 1ML</v>
      </c>
      <c r="AC3631" s="1" t="n">
        <v>799</v>
      </c>
    </row>
    <row r="3632" customFormat="false" ht="12.75" hidden="false" customHeight="true" outlineLevel="0" collapsed="false">
      <c r="A3632" s="1" t="n">
        <v>1</v>
      </c>
      <c r="B3632" s="17" t="n">
        <v>46248</v>
      </c>
      <c r="C3632" s="17" t="n">
        <v>46275</v>
      </c>
      <c r="D3632" s="1" t="n">
        <v>10012</v>
      </c>
      <c r="E3632" s="1" t="s">
        <v>236</v>
      </c>
      <c r="F3632" s="1" t="n">
        <v>24</v>
      </c>
      <c r="G3632" s="1" t="s">
        <v>57</v>
      </c>
      <c r="H3632" s="1" t="n">
        <v>2110405</v>
      </c>
      <c r="I3632" s="1" t="s">
        <v>106</v>
      </c>
      <c r="J3632" s="1" t="n">
        <v>1546127</v>
      </c>
      <c r="L3632" s="1" t="n">
        <v>1965727</v>
      </c>
      <c r="M3632" s="1" t="s">
        <v>36</v>
      </c>
      <c r="N3632" s="1" t="s">
        <v>66</v>
      </c>
      <c r="P3632" s="1" t="n">
        <v>103</v>
      </c>
      <c r="Q3632" s="1" t="s">
        <v>61</v>
      </c>
      <c r="R3632" s="1" t="s">
        <v>62</v>
      </c>
      <c r="S3632" s="1" t="n">
        <v>1130101</v>
      </c>
      <c r="T3632" s="1" t="s">
        <v>63</v>
      </c>
      <c r="U3632" s="1" t="n">
        <v>1236.25</v>
      </c>
      <c r="W3632" s="1" t="n">
        <v>0</v>
      </c>
      <c r="X3632" s="1" t="s">
        <v>3257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ABS SEMPERLIVRE SUAVE C/ABA -16UN</v>
      </c>
      <c r="AC3632" s="1" t="n">
        <v>1965727</v>
      </c>
    </row>
    <row r="3633" customFormat="false" ht="12.75" hidden="false" customHeight="true" outlineLevel="0" collapsed="false">
      <c r="A3633" s="1" t="n">
        <v>1</v>
      </c>
      <c r="B3633" s="17" t="n">
        <v>46248</v>
      </c>
      <c r="C3633" s="17" t="n">
        <v>46275</v>
      </c>
      <c r="D3633" s="1" t="n">
        <v>862</v>
      </c>
      <c r="E3633" s="1" t="s">
        <v>502</v>
      </c>
      <c r="F3633" s="1" t="n">
        <v>46</v>
      </c>
      <c r="G3633" s="1" t="s">
        <v>500</v>
      </c>
      <c r="H3633" s="1" t="n">
        <v>2110405</v>
      </c>
      <c r="I3633" s="1" t="s">
        <v>106</v>
      </c>
      <c r="J3633" s="1" t="n">
        <v>1551728</v>
      </c>
      <c r="L3633" s="1" t="n">
        <v>634573</v>
      </c>
      <c r="M3633" s="1" t="s">
        <v>36</v>
      </c>
      <c r="N3633" s="1" t="s">
        <v>66</v>
      </c>
      <c r="P3633" s="1" t="n">
        <v>101</v>
      </c>
      <c r="Q3633" s="1" t="s">
        <v>107</v>
      </c>
      <c r="R3633" s="1" t="s">
        <v>39</v>
      </c>
      <c r="S3633" s="1" t="n">
        <v>4210232</v>
      </c>
      <c r="T3633" s="1" t="s">
        <v>503</v>
      </c>
      <c r="U3633" s="1" t="n">
        <v>400</v>
      </c>
      <c r="W3633" s="1" t="n">
        <v>0</v>
      </c>
      <c r="X3633" s="1" t="s">
        <v>3258</v>
      </c>
      <c r="Z3633" s="1" t="str">
        <f aca="false">IF($T3633="","",IFERROR(INDEX('Resumo Grupos'!$AC$3:$AC$200,MATCH($T3633,'Resumo Grupos'!$AB$3:$AB$200,0)),"n/d"))</f>
        <v>Despesa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true" outlineLevel="0" collapsed="false">
      <c r="A3634" s="1" t="n">
        <v>1</v>
      </c>
      <c r="B3634" s="17" t="n">
        <v>46251</v>
      </c>
      <c r="C3634" s="17" t="n">
        <v>46275</v>
      </c>
      <c r="D3634" s="1" t="n">
        <v>1671</v>
      </c>
      <c r="E3634" s="1" t="s">
        <v>385</v>
      </c>
      <c r="F3634" s="1" t="n">
        <v>24</v>
      </c>
      <c r="G3634" s="1" t="s">
        <v>57</v>
      </c>
      <c r="H3634" s="1" t="n">
        <v>2110405</v>
      </c>
      <c r="I3634" s="1" t="s">
        <v>106</v>
      </c>
      <c r="J3634" s="1" t="n">
        <v>1562446</v>
      </c>
      <c r="L3634" s="1" t="n">
        <v>586417</v>
      </c>
      <c r="M3634" s="1" t="s">
        <v>153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1586.84</v>
      </c>
      <c r="W3634" s="1" t="n">
        <v>0</v>
      </c>
      <c r="X3634" s="1" t="s">
        <v>3259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SAB LIQ PROTEX CREAM</v>
      </c>
      <c r="AC3634" s="1" t="n">
        <v>586417</v>
      </c>
    </row>
    <row r="3635" customFormat="false" ht="12.75" hidden="false" customHeight="true" outlineLevel="0" collapsed="false">
      <c r="A3635" s="1" t="n">
        <v>1</v>
      </c>
      <c r="B3635" s="17" t="n">
        <v>46254</v>
      </c>
      <c r="C3635" s="17" t="n">
        <v>46275</v>
      </c>
      <c r="D3635" s="1" t="n">
        <v>1136</v>
      </c>
      <c r="E3635" s="1" t="s">
        <v>1398</v>
      </c>
      <c r="F3635" s="1" t="n">
        <v>24</v>
      </c>
      <c r="G3635" s="1" t="s">
        <v>57</v>
      </c>
      <c r="H3635" s="1" t="n">
        <v>2110405</v>
      </c>
      <c r="I3635" s="1" t="s">
        <v>106</v>
      </c>
      <c r="J3635" s="1" t="n">
        <v>1576686</v>
      </c>
      <c r="L3635" s="1" t="n">
        <v>54213</v>
      </c>
      <c r="M3635" s="1" t="s">
        <v>59</v>
      </c>
      <c r="N3635" s="1" t="s">
        <v>66</v>
      </c>
      <c r="P3635" s="1" t="n">
        <v>103</v>
      </c>
      <c r="Q3635" s="1" t="s">
        <v>61</v>
      </c>
      <c r="R3635" s="1" t="s">
        <v>62</v>
      </c>
      <c r="S3635" s="1" t="n">
        <v>1130101</v>
      </c>
      <c r="T3635" s="1" t="s">
        <v>63</v>
      </c>
      <c r="U3635" s="1" t="n">
        <v>789.33</v>
      </c>
      <c r="W3635" s="1" t="n">
        <v>0</v>
      </c>
      <c r="X3635" s="1" t="s">
        <v>3260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KRO QUEIJO 100G</v>
      </c>
      <c r="AC3635" s="1" t="n">
        <v>54213</v>
      </c>
    </row>
    <row r="3636" customFormat="false" ht="12.75" hidden="false" customHeight="true" outlineLevel="0" collapsed="false">
      <c r="A3636" s="1" t="n">
        <v>1</v>
      </c>
      <c r="B3636" s="17" t="n">
        <v>46255</v>
      </c>
      <c r="C3636" s="17" t="n">
        <v>46275</v>
      </c>
      <c r="D3636" s="1" t="n">
        <v>1636</v>
      </c>
      <c r="E3636" s="1" t="s">
        <v>91</v>
      </c>
      <c r="F3636" s="1" t="n">
        <v>24</v>
      </c>
      <c r="G3636" s="1" t="s">
        <v>57</v>
      </c>
      <c r="H3636" s="1" t="n">
        <v>2110101</v>
      </c>
      <c r="I3636" s="1" t="s">
        <v>58</v>
      </c>
      <c r="J3636" s="1" t="n">
        <v>1582273</v>
      </c>
      <c r="L3636" s="1" t="n">
        <v>3239532</v>
      </c>
      <c r="M3636" s="1" t="s">
        <v>59</v>
      </c>
      <c r="N3636" s="1" t="s">
        <v>66</v>
      </c>
      <c r="P3636" s="1" t="n">
        <v>103</v>
      </c>
      <c r="Q3636" s="1" t="s">
        <v>61</v>
      </c>
      <c r="R3636" s="1" t="s">
        <v>62</v>
      </c>
      <c r="S3636" s="1" t="n">
        <v>1130101</v>
      </c>
      <c r="T3636" s="1" t="s">
        <v>63</v>
      </c>
      <c r="U3636" s="1" t="n">
        <v>1180.7</v>
      </c>
      <c r="W3636" s="1" t="n">
        <v>0</v>
      </c>
      <c r="X3636" s="1" t="s">
        <v>3261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WHISKY RED LABEL 1L</v>
      </c>
      <c r="AC3636" s="1" t="n">
        <v>3239532</v>
      </c>
    </row>
    <row r="3637" customFormat="false" ht="12.75" hidden="false" customHeight="true" outlineLevel="0" collapsed="false">
      <c r="A3637" s="1" t="n">
        <v>1</v>
      </c>
      <c r="B3637" s="17" t="n">
        <v>46256</v>
      </c>
      <c r="C3637" s="17" t="n">
        <v>46275</v>
      </c>
      <c r="D3637" s="1" t="n">
        <v>1745</v>
      </c>
      <c r="E3637" s="1" t="s">
        <v>284</v>
      </c>
      <c r="F3637" s="1" t="n">
        <v>24</v>
      </c>
      <c r="G3637" s="1" t="s">
        <v>57</v>
      </c>
      <c r="H3637" s="1" t="n">
        <v>2110405</v>
      </c>
      <c r="I3637" s="1" t="s">
        <v>106</v>
      </c>
      <c r="J3637" s="1" t="n">
        <v>1585478</v>
      </c>
      <c r="L3637" s="1" t="n">
        <v>357973</v>
      </c>
      <c r="M3637" s="1" t="s">
        <v>59</v>
      </c>
      <c r="N3637" s="1" t="s">
        <v>66</v>
      </c>
      <c r="P3637" s="1" t="n">
        <v>103</v>
      </c>
      <c r="Q3637" s="1" t="s">
        <v>61</v>
      </c>
      <c r="R3637" s="1" t="s">
        <v>62</v>
      </c>
      <c r="S3637" s="1" t="n">
        <v>1130101</v>
      </c>
      <c r="T3637" s="1" t="s">
        <v>63</v>
      </c>
      <c r="U3637" s="1" t="n">
        <v>1581.44</v>
      </c>
      <c r="W3637" s="1" t="n">
        <v>0</v>
      </c>
      <c r="X3637" s="1" t="s">
        <v>3262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CAFE KIMINO 250G</v>
      </c>
      <c r="AC3637" s="1" t="n">
        <v>357973</v>
      </c>
    </row>
    <row r="3638" customFormat="false" ht="12.75" hidden="false" customHeight="true" outlineLevel="0" collapsed="false">
      <c r="A3638" s="1" t="n">
        <v>1</v>
      </c>
      <c r="B3638" s="17" t="n">
        <v>46256</v>
      </c>
      <c r="C3638" s="17" t="n">
        <v>46275</v>
      </c>
      <c r="D3638" s="1" t="n">
        <v>1740</v>
      </c>
      <c r="E3638" s="1" t="s">
        <v>296</v>
      </c>
      <c r="F3638" s="1" t="n">
        <v>24</v>
      </c>
      <c r="G3638" s="1" t="s">
        <v>57</v>
      </c>
      <c r="H3638" s="1" t="n">
        <v>2110405</v>
      </c>
      <c r="I3638" s="1" t="s">
        <v>106</v>
      </c>
      <c r="J3638" s="1" t="n">
        <v>1586237</v>
      </c>
      <c r="L3638" s="1" t="n">
        <v>1261295</v>
      </c>
      <c r="M3638" s="1" t="s">
        <v>36</v>
      </c>
      <c r="N3638" s="1" t="s">
        <v>66</v>
      </c>
      <c r="P3638" s="1" t="n">
        <v>103</v>
      </c>
      <c r="Q3638" s="1" t="s">
        <v>61</v>
      </c>
      <c r="R3638" s="1" t="s">
        <v>62</v>
      </c>
      <c r="S3638" s="1" t="n">
        <v>1130101</v>
      </c>
      <c r="T3638" s="1" t="s">
        <v>63</v>
      </c>
      <c r="U3638" s="1" t="n">
        <v>946.39</v>
      </c>
      <c r="W3638" s="1" t="n">
        <v>0</v>
      </c>
      <c r="X3638" s="1" t="s">
        <v>3263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IOG BI-CAMADA MGO CO</v>
      </c>
      <c r="AC3638" s="1" t="n">
        <v>1261295</v>
      </c>
    </row>
    <row r="3639" customFormat="false" ht="12.75" hidden="false" customHeight="true" outlineLevel="0" collapsed="false">
      <c r="A3639" s="1" t="n">
        <v>1</v>
      </c>
      <c r="B3639" s="17" t="n">
        <v>46254</v>
      </c>
      <c r="C3639" s="17" t="n">
        <v>46275</v>
      </c>
      <c r="D3639" s="1" t="n">
        <v>10021</v>
      </c>
      <c r="E3639" s="1" t="s">
        <v>2520</v>
      </c>
      <c r="F3639" s="1" t="n">
        <v>24</v>
      </c>
      <c r="G3639" s="1" t="s">
        <v>57</v>
      </c>
      <c r="H3639" s="1" t="n">
        <v>2110405</v>
      </c>
      <c r="I3639" s="1" t="s">
        <v>106</v>
      </c>
      <c r="J3639" s="1" t="n">
        <v>1594178</v>
      </c>
      <c r="L3639" s="1" t="n">
        <v>136092</v>
      </c>
      <c r="M3639" s="1" t="s">
        <v>36</v>
      </c>
      <c r="N3639" s="1" t="s">
        <v>66</v>
      </c>
      <c r="P3639" s="1" t="n">
        <v>103</v>
      </c>
      <c r="Q3639" s="1" t="s">
        <v>61</v>
      </c>
      <c r="R3639" s="1" t="s">
        <v>62</v>
      </c>
      <c r="S3639" s="1" t="n">
        <v>1130101</v>
      </c>
      <c r="T3639" s="1" t="s">
        <v>63</v>
      </c>
      <c r="U3639" s="1" t="n">
        <v>880.11</v>
      </c>
      <c r="W3639" s="1" t="n">
        <v>0</v>
      </c>
      <c r="X3639" s="1" t="s">
        <v>3264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SEVEN DOGS ADT POWER</v>
      </c>
      <c r="AC3639" s="1" t="n">
        <v>136092</v>
      </c>
    </row>
    <row r="3640" customFormat="false" ht="12.75" hidden="false" customHeight="true" outlineLevel="0" collapsed="false">
      <c r="A3640" s="1" t="n">
        <v>1</v>
      </c>
      <c r="B3640" s="17" t="n">
        <v>46254</v>
      </c>
      <c r="C3640" s="17" t="n">
        <v>46275</v>
      </c>
      <c r="D3640" s="1" t="n">
        <v>1635</v>
      </c>
      <c r="E3640" s="1" t="s">
        <v>161</v>
      </c>
      <c r="F3640" s="1" t="n">
        <v>24</v>
      </c>
      <c r="G3640" s="1" t="s">
        <v>57</v>
      </c>
      <c r="H3640" s="1" t="n">
        <v>2110405</v>
      </c>
      <c r="I3640" s="1" t="s">
        <v>106</v>
      </c>
      <c r="J3640" s="1" t="n">
        <v>1594325</v>
      </c>
      <c r="L3640" s="1" t="n">
        <v>3956</v>
      </c>
      <c r="M3640" s="1" t="s">
        <v>59</v>
      </c>
      <c r="N3640" s="1" t="s">
        <v>66</v>
      </c>
      <c r="P3640" s="1" t="n">
        <v>103</v>
      </c>
      <c r="Q3640" s="1" t="s">
        <v>61</v>
      </c>
      <c r="R3640" s="1" t="s">
        <v>62</v>
      </c>
      <c r="S3640" s="1" t="n">
        <v>1130101</v>
      </c>
      <c r="T3640" s="1" t="s">
        <v>63</v>
      </c>
      <c r="U3640" s="1" t="n">
        <v>1109.93</v>
      </c>
      <c r="W3640" s="1" t="n">
        <v>0</v>
      </c>
      <c r="X3640" s="1" t="s">
        <v>3265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FIGADO BOVINO KG</v>
      </c>
      <c r="AC3640" s="1" t="n">
        <v>3956</v>
      </c>
    </row>
    <row r="3641" customFormat="false" ht="12.75" hidden="false" customHeight="true" outlineLevel="0" collapsed="false">
      <c r="A3641" s="1" t="n">
        <v>1</v>
      </c>
      <c r="B3641" s="17" t="n">
        <v>46253</v>
      </c>
      <c r="C3641" s="17" t="n">
        <v>46275</v>
      </c>
      <c r="D3641" s="1" t="n">
        <v>1107</v>
      </c>
      <c r="E3641" s="1" t="s">
        <v>155</v>
      </c>
      <c r="F3641" s="1" t="n">
        <v>24</v>
      </c>
      <c r="G3641" s="1" t="s">
        <v>57</v>
      </c>
      <c r="H3641" s="1" t="n">
        <v>2110405</v>
      </c>
      <c r="I3641" s="1" t="s">
        <v>106</v>
      </c>
      <c r="J3641" s="1" t="n">
        <v>1594906</v>
      </c>
      <c r="L3641" s="1" t="n">
        <v>445436</v>
      </c>
      <c r="M3641" s="1" t="s">
        <v>36</v>
      </c>
      <c r="N3641" s="1" t="s">
        <v>66</v>
      </c>
      <c r="P3641" s="1" t="n">
        <v>103</v>
      </c>
      <c r="Q3641" s="1" t="s">
        <v>61</v>
      </c>
      <c r="R3641" s="1" t="s">
        <v>62</v>
      </c>
      <c r="S3641" s="1" t="n">
        <v>1130101</v>
      </c>
      <c r="T3641" s="1" t="s">
        <v>63</v>
      </c>
      <c r="U3641" s="1" t="n">
        <v>397.67</v>
      </c>
      <c r="W3641" s="1" t="n">
        <v>0</v>
      </c>
      <c r="X3641" s="1" t="s">
        <v>3266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MENTOS GOMA DE MASCA</v>
      </c>
      <c r="AC3641" s="1" t="n">
        <v>445436</v>
      </c>
    </row>
    <row r="3642" customFormat="false" ht="12.75" hidden="false" customHeight="true" outlineLevel="0" collapsed="false">
      <c r="A3642" s="1" t="n">
        <v>1</v>
      </c>
      <c r="B3642" s="17" t="n">
        <v>46253</v>
      </c>
      <c r="C3642" s="17" t="n">
        <v>46275</v>
      </c>
      <c r="D3642" s="1" t="n">
        <v>1107</v>
      </c>
      <c r="E3642" s="1" t="s">
        <v>155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1594953</v>
      </c>
      <c r="L3642" s="1" t="n">
        <v>445434</v>
      </c>
      <c r="M3642" s="1" t="s">
        <v>36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347.29</v>
      </c>
      <c r="W3642" s="1" t="n">
        <v>0</v>
      </c>
      <c r="X3642" s="1" t="s">
        <v>3267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MENTOS FRUIT 26,8G</v>
      </c>
      <c r="AC3642" s="1" t="n">
        <v>445434</v>
      </c>
    </row>
    <row r="3643" customFormat="false" ht="12.75" hidden="false" customHeight="true" outlineLevel="0" collapsed="false">
      <c r="A3643" s="1" t="n">
        <v>1</v>
      </c>
      <c r="B3643" s="17" t="n">
        <v>46253</v>
      </c>
      <c r="C3643" s="17" t="n">
        <v>46275</v>
      </c>
      <c r="D3643" s="1" t="n">
        <v>1107</v>
      </c>
      <c r="E3643" s="1" t="s">
        <v>155</v>
      </c>
      <c r="F3643" s="1" t="n">
        <v>24</v>
      </c>
      <c r="G3643" s="1" t="s">
        <v>57</v>
      </c>
      <c r="H3643" s="1" t="n">
        <v>2110405</v>
      </c>
      <c r="I3643" s="1" t="s">
        <v>106</v>
      </c>
      <c r="J3643" s="1" t="n">
        <v>1595000</v>
      </c>
      <c r="L3643" s="1" t="n">
        <v>445420</v>
      </c>
      <c r="M3643" s="1" t="s">
        <v>36</v>
      </c>
      <c r="N3643" s="1" t="s">
        <v>66</v>
      </c>
      <c r="P3643" s="1" t="n">
        <v>103</v>
      </c>
      <c r="Q3643" s="1" t="s">
        <v>61</v>
      </c>
      <c r="R3643" s="1" t="s">
        <v>62</v>
      </c>
      <c r="S3643" s="1" t="n">
        <v>1130101</v>
      </c>
      <c r="T3643" s="1" t="s">
        <v>63</v>
      </c>
      <c r="U3643" s="1" t="n">
        <v>1441.01</v>
      </c>
      <c r="W3643" s="1" t="n">
        <v>0</v>
      </c>
      <c r="X3643" s="1" t="s">
        <v>3268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BOLINHO MORANGO 7308</v>
      </c>
      <c r="AC3643" s="1" t="n">
        <v>445420</v>
      </c>
    </row>
    <row r="3644" customFormat="false" ht="12.75" hidden="false" customHeight="true" outlineLevel="0" collapsed="false">
      <c r="A3644" s="1" t="n">
        <v>1</v>
      </c>
      <c r="B3644" s="17" t="n">
        <v>46258</v>
      </c>
      <c r="C3644" s="17" t="n">
        <v>46275</v>
      </c>
      <c r="D3644" s="1" t="n">
        <v>1898</v>
      </c>
      <c r="E3644" s="1" t="s">
        <v>513</v>
      </c>
      <c r="F3644" s="1" t="n">
        <v>46</v>
      </c>
      <c r="G3644" s="1" t="s">
        <v>500</v>
      </c>
      <c r="H3644" s="1" t="n">
        <v>2110405</v>
      </c>
      <c r="I3644" s="1" t="s">
        <v>106</v>
      </c>
      <c r="J3644" s="1" t="n">
        <v>1599209</v>
      </c>
      <c r="L3644" s="1" t="n">
        <v>5685</v>
      </c>
      <c r="M3644" s="1" t="s">
        <v>36</v>
      </c>
      <c r="N3644" s="1" t="s">
        <v>66</v>
      </c>
      <c r="P3644" s="1" t="n">
        <v>101</v>
      </c>
      <c r="Q3644" s="1" t="s">
        <v>107</v>
      </c>
      <c r="R3644" s="1" t="s">
        <v>39</v>
      </c>
      <c r="S3644" s="1" t="n">
        <v>4210226</v>
      </c>
      <c r="T3644" s="1" t="s">
        <v>510</v>
      </c>
      <c r="U3644" s="1" t="n">
        <v>195.25</v>
      </c>
      <c r="W3644" s="1" t="n">
        <v>0</v>
      </c>
      <c r="X3644" s="1" t="s">
        <v>3269</v>
      </c>
      <c r="Z3644" s="1" t="str">
        <f aca="false">IF($T3644="","",IFERROR(INDEX('Resumo Grupos'!$AC$3:$AC$200,MATCH($T3644,'Resumo Grupos'!$AB$3:$AB$200,0)),"n/d"))</f>
        <v>Despesa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12.75" hidden="false" customHeight="true" outlineLevel="0" collapsed="false">
      <c r="A3645" s="1" t="n">
        <v>1</v>
      </c>
      <c r="B3645" s="17" t="n">
        <v>46259</v>
      </c>
      <c r="C3645" s="17" t="n">
        <v>46275</v>
      </c>
      <c r="D3645" s="1" t="n">
        <v>717</v>
      </c>
      <c r="E3645" s="1" t="s">
        <v>131</v>
      </c>
      <c r="F3645" s="1" t="n">
        <v>46</v>
      </c>
      <c r="G3645" s="1" t="s">
        <v>500</v>
      </c>
      <c r="H3645" s="1" t="n">
        <v>2110405</v>
      </c>
      <c r="I3645" s="1" t="s">
        <v>106</v>
      </c>
      <c r="J3645" s="1" t="n">
        <v>1599220</v>
      </c>
      <c r="L3645" s="1" t="n">
        <v>35729</v>
      </c>
      <c r="M3645" s="1" t="s">
        <v>36</v>
      </c>
      <c r="N3645" s="1" t="s">
        <v>66</v>
      </c>
      <c r="P3645" s="1" t="n">
        <v>101</v>
      </c>
      <c r="Q3645" s="1" t="s">
        <v>107</v>
      </c>
      <c r="R3645" s="1" t="s">
        <v>43</v>
      </c>
      <c r="S3645" s="1" t="n">
        <v>4210317</v>
      </c>
      <c r="T3645" s="1" t="s">
        <v>529</v>
      </c>
      <c r="U3645" s="1" t="n">
        <v>109.9</v>
      </c>
      <c r="W3645" s="1" t="n">
        <v>0</v>
      </c>
      <c r="X3645" s="1" t="s">
        <v>3270</v>
      </c>
      <c r="Z3645" s="1" t="str">
        <f aca="false">IF($T3645="","",IFERROR(INDEX('Resumo Grupos'!$AC$3:$AC$200,MATCH($T3645,'Resumo Grupos'!$AB$3:$AB$200,0)),"n/d"))</f>
        <v>Salários</v>
      </c>
      <c r="AA3645" s="1" t="str">
        <f aca="false">IF($T3645="","",IF(COUNTIF('Resumo Grupos'!$AE$3:$AE$40,$T3645)&gt;0,"NAO","SIM"))</f>
        <v>SIM</v>
      </c>
    </row>
    <row r="3646" customFormat="false" ht="12.75" hidden="false" customHeight="true" outlineLevel="0" collapsed="false">
      <c r="A3646" s="1" t="n">
        <v>1</v>
      </c>
      <c r="B3646" s="17" t="n">
        <v>46260</v>
      </c>
      <c r="C3646" s="17" t="n">
        <v>46275</v>
      </c>
      <c r="D3646" s="1" t="n">
        <v>930</v>
      </c>
      <c r="E3646" s="1" t="s">
        <v>537</v>
      </c>
      <c r="F3646" s="1" t="n">
        <v>46</v>
      </c>
      <c r="G3646" s="1" t="s">
        <v>500</v>
      </c>
      <c r="H3646" s="1" t="n">
        <v>2110405</v>
      </c>
      <c r="I3646" s="1" t="s">
        <v>106</v>
      </c>
      <c r="J3646" s="1" t="n">
        <v>1605696</v>
      </c>
      <c r="L3646" s="1" t="n">
        <v>14072</v>
      </c>
      <c r="M3646" s="1" t="s">
        <v>36</v>
      </c>
      <c r="N3646" s="1" t="s">
        <v>66</v>
      </c>
      <c r="P3646" s="1" t="n">
        <v>101</v>
      </c>
      <c r="Q3646" s="1" t="s">
        <v>107</v>
      </c>
      <c r="R3646" s="1" t="s">
        <v>39</v>
      </c>
      <c r="S3646" s="1" t="n">
        <v>4210221</v>
      </c>
      <c r="T3646" s="1" t="s">
        <v>1471</v>
      </c>
      <c r="U3646" s="1" t="n">
        <v>78</v>
      </c>
      <c r="W3646" s="1" t="n">
        <v>0</v>
      </c>
      <c r="X3646" s="1" t="s">
        <v>3271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12.75" hidden="false" customHeight="true" outlineLevel="0" collapsed="false">
      <c r="A3647" s="1" t="n">
        <v>1</v>
      </c>
      <c r="B3647" s="17" t="n">
        <v>46254</v>
      </c>
      <c r="C3647" s="17" t="n">
        <v>46275</v>
      </c>
      <c r="D3647" s="1" t="n">
        <v>1672</v>
      </c>
      <c r="E3647" s="1" t="s">
        <v>171</v>
      </c>
      <c r="F3647" s="1" t="n">
        <v>24</v>
      </c>
      <c r="G3647" s="1" t="s">
        <v>57</v>
      </c>
      <c r="H3647" s="1" t="n">
        <v>2110405</v>
      </c>
      <c r="I3647" s="1" t="s">
        <v>106</v>
      </c>
      <c r="J3647" s="1" t="n">
        <v>1608855</v>
      </c>
      <c r="L3647" s="1" t="n">
        <v>1430149</v>
      </c>
      <c r="M3647" s="1" t="s">
        <v>36</v>
      </c>
      <c r="N3647" s="1" t="s">
        <v>66</v>
      </c>
      <c r="P3647" s="1" t="n">
        <v>103</v>
      </c>
      <c r="Q3647" s="1" t="s">
        <v>61</v>
      </c>
      <c r="R3647" s="1" t="s">
        <v>62</v>
      </c>
      <c r="S3647" s="1" t="n">
        <v>1130101</v>
      </c>
      <c r="T3647" s="1" t="s">
        <v>63</v>
      </c>
      <c r="U3647" s="1" t="n">
        <v>2219.1</v>
      </c>
      <c r="W3647" s="1" t="n">
        <v>0</v>
      </c>
      <c r="X3647" s="1" t="s">
        <v>3272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AGUAYARA GALAO 20L</v>
      </c>
      <c r="AC3647" s="1" t="n">
        <v>1430149</v>
      </c>
    </row>
    <row r="3648" customFormat="false" ht="12.75" hidden="false" customHeight="true" outlineLevel="0" collapsed="false">
      <c r="A3648" s="1" t="n">
        <v>1</v>
      </c>
      <c r="B3648" s="17" t="n">
        <v>46261</v>
      </c>
      <c r="C3648" s="17" t="n">
        <v>46275</v>
      </c>
      <c r="D3648" s="1" t="n">
        <v>1114</v>
      </c>
      <c r="E3648" s="1" t="s">
        <v>169</v>
      </c>
      <c r="F3648" s="1" t="n">
        <v>24</v>
      </c>
      <c r="G3648" s="1" t="s">
        <v>57</v>
      </c>
      <c r="H3648" s="1" t="n">
        <v>2110405</v>
      </c>
      <c r="I3648" s="1" t="s">
        <v>106</v>
      </c>
      <c r="J3648" s="1" t="n">
        <v>1619252</v>
      </c>
      <c r="L3648" s="1" t="n">
        <v>45080</v>
      </c>
      <c r="M3648" s="1" t="s">
        <v>36</v>
      </c>
      <c r="N3648" s="1" t="s">
        <v>66</v>
      </c>
      <c r="P3648" s="1" t="n">
        <v>103</v>
      </c>
      <c r="Q3648" s="1" t="s">
        <v>61</v>
      </c>
      <c r="R3648" s="1" t="s">
        <v>62</v>
      </c>
      <c r="S3648" s="1" t="n">
        <v>1130101</v>
      </c>
      <c r="T3648" s="1" t="s">
        <v>63</v>
      </c>
      <c r="U3648" s="1" t="n">
        <v>4225.05</v>
      </c>
      <c r="W3648" s="1" t="n">
        <v>0</v>
      </c>
      <c r="X3648" s="1" t="s">
        <v>3273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PAO MASSA FINA 70127</v>
      </c>
      <c r="AC3648" s="1" t="n">
        <v>45080</v>
      </c>
    </row>
    <row r="3649" customFormat="false" ht="12.75" hidden="false" customHeight="true" outlineLevel="0" collapsed="false">
      <c r="A3649" s="1" t="n">
        <v>1</v>
      </c>
      <c r="B3649" s="17" t="n">
        <v>46265</v>
      </c>
      <c r="C3649" s="17" t="n">
        <v>46275</v>
      </c>
      <c r="D3649" s="1" t="n">
        <v>1778</v>
      </c>
      <c r="E3649" s="1" t="s">
        <v>304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1469303</v>
      </c>
      <c r="L3649" s="1" t="n">
        <v>124473366</v>
      </c>
      <c r="M3649" s="1" t="s">
        <v>59</v>
      </c>
      <c r="N3649" s="1" t="s">
        <v>66</v>
      </c>
      <c r="P3649" s="1" t="n">
        <v>101</v>
      </c>
      <c r="Q3649" s="1" t="s">
        <v>107</v>
      </c>
      <c r="R3649" s="1" t="s">
        <v>39</v>
      </c>
      <c r="S3649" s="1" t="n">
        <v>4210207</v>
      </c>
      <c r="T3649" s="1" t="s">
        <v>305</v>
      </c>
      <c r="U3649" s="1" t="n">
        <v>273.13</v>
      </c>
      <c r="W3649" s="1" t="n">
        <v>0</v>
      </c>
      <c r="X3649" s="1" t="s">
        <v>2415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12.75" hidden="false" customHeight="true" outlineLevel="0" collapsed="false">
      <c r="A3650" s="1" t="n">
        <v>1</v>
      </c>
      <c r="B3650" s="17" t="n">
        <v>46268</v>
      </c>
      <c r="C3650" s="17" t="n">
        <v>46275</v>
      </c>
      <c r="D3650" s="1" t="n">
        <v>10019</v>
      </c>
      <c r="E3650" s="1" t="s">
        <v>288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1651528</v>
      </c>
      <c r="L3650" s="1" t="n">
        <v>37981</v>
      </c>
      <c r="M3650" s="1" t="s">
        <v>36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2297.93</v>
      </c>
      <c r="W3650" s="1" t="n">
        <v>0</v>
      </c>
      <c r="X3650" s="1" t="s">
        <v>3274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12.75" hidden="false" customHeight="true" outlineLevel="0" collapsed="false">
      <c r="A3651" s="1" t="n">
        <v>1</v>
      </c>
      <c r="B3651" s="17" t="n">
        <v>46268</v>
      </c>
      <c r="C3651" s="17" t="n">
        <v>46275</v>
      </c>
      <c r="D3651" s="1" t="n">
        <v>10105</v>
      </c>
      <c r="E3651" s="1" t="s">
        <v>2892</v>
      </c>
      <c r="F3651" s="1" t="n">
        <v>34</v>
      </c>
      <c r="G3651" s="1" t="s">
        <v>94</v>
      </c>
      <c r="H3651" s="1" t="n">
        <v>2110405</v>
      </c>
      <c r="I3651" s="1" t="s">
        <v>106</v>
      </c>
      <c r="J3651" s="1" t="n">
        <v>1651981</v>
      </c>
      <c r="L3651" s="1" t="n">
        <v>76</v>
      </c>
      <c r="M3651" s="1" t="s">
        <v>36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259</v>
      </c>
      <c r="W3651" s="1" t="n">
        <v>0</v>
      </c>
      <c r="X3651" s="1" t="s">
        <v>3275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BOLO CASEIRO AMAZONICO</v>
      </c>
      <c r="AC3651" s="1" t="n">
        <v>76</v>
      </c>
    </row>
    <row r="3652" customFormat="false" ht="12.75" hidden="false" customHeight="true" outlineLevel="0" collapsed="false">
      <c r="A3652" s="1" t="n">
        <v>1</v>
      </c>
      <c r="B3652" s="17" t="n">
        <v>46266</v>
      </c>
      <c r="C3652" s="17" t="n">
        <v>46275</v>
      </c>
      <c r="D3652" s="1" t="n">
        <v>1666</v>
      </c>
      <c r="E3652" s="1" t="s">
        <v>56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1652484</v>
      </c>
      <c r="L3652" s="1" t="n">
        <v>572549</v>
      </c>
      <c r="M3652" s="1" t="s">
        <v>36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847.01</v>
      </c>
      <c r="W3652" s="1" t="n">
        <v>0</v>
      </c>
      <c r="X3652" s="1" t="s">
        <v>3276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DUNHILL CARLTON BLEN</v>
      </c>
      <c r="AC3652" s="1" t="n">
        <v>572549</v>
      </c>
    </row>
    <row r="3653" customFormat="false" ht="12.75" hidden="false" customHeight="true" outlineLevel="0" collapsed="false">
      <c r="A3653" s="1" t="n">
        <v>1</v>
      </c>
      <c r="B3653" s="17" t="n">
        <v>46268</v>
      </c>
      <c r="C3653" s="17" t="n">
        <v>46275</v>
      </c>
      <c r="D3653" s="1" t="n">
        <v>1024</v>
      </c>
      <c r="E3653" s="1" t="s">
        <v>783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1657136</v>
      </c>
      <c r="L3653" s="1" t="n">
        <v>636145</v>
      </c>
      <c r="M3653" s="1" t="s">
        <v>36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540</v>
      </c>
      <c r="W3653" s="1" t="n">
        <v>0</v>
      </c>
      <c r="X3653" s="1" t="s">
        <v>3277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REAL CLASSICO 2L PET</v>
      </c>
      <c r="AC3653" s="1" t="n">
        <v>636145</v>
      </c>
    </row>
    <row r="3654" customFormat="false" ht="12.75" hidden="false" customHeight="true" outlineLevel="0" collapsed="false">
      <c r="A3654" s="1" t="n">
        <v>1</v>
      </c>
      <c r="B3654" s="17" t="n">
        <v>46270</v>
      </c>
      <c r="C3654" s="17" t="n">
        <v>46275</v>
      </c>
      <c r="D3654" s="1" t="n">
        <v>515</v>
      </c>
      <c r="E3654" s="1" t="s">
        <v>124</v>
      </c>
      <c r="F3654" s="1" t="n">
        <v>45</v>
      </c>
      <c r="G3654" s="1" t="s">
        <v>1528</v>
      </c>
      <c r="H3654" s="1" t="n">
        <v>2110405</v>
      </c>
      <c r="I3654" s="1" t="s">
        <v>106</v>
      </c>
      <c r="J3654" s="1" t="n">
        <v>1657267</v>
      </c>
      <c r="L3654" s="1" t="n">
        <v>673843</v>
      </c>
      <c r="M3654" s="1" t="s">
        <v>36</v>
      </c>
      <c r="N3654" s="1" t="s">
        <v>66</v>
      </c>
      <c r="P3654" s="1" t="n">
        <v>101</v>
      </c>
      <c r="Q3654" s="1" t="s">
        <v>107</v>
      </c>
      <c r="R3654" s="1" t="s">
        <v>257</v>
      </c>
      <c r="S3654" s="1" t="n">
        <v>1140104</v>
      </c>
      <c r="T3654" s="1" t="s">
        <v>1525</v>
      </c>
      <c r="U3654" s="1" t="n">
        <v>10.89</v>
      </c>
      <c r="W3654" s="1" t="n">
        <v>0</v>
      </c>
      <c r="X3654" s="1" t="s">
        <v>3278</v>
      </c>
      <c r="Z3654" s="1" t="str">
        <f aca="false">IF($T3654="","",IFERROR(INDEX('Resumo Grupos'!$AC$3:$AC$200,MATCH($T3654,'Resumo Grupos'!$AB$3:$AB$200,0)),"n/d"))</f>
        <v>Despesa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12.75" hidden="false" customHeight="true" outlineLevel="0" collapsed="false">
      <c r="A3655" s="1" t="n">
        <v>1</v>
      </c>
      <c r="B3655" s="17" t="n">
        <v>46268</v>
      </c>
      <c r="C3655" s="17" t="n">
        <v>46275</v>
      </c>
      <c r="D3655" s="1" t="n">
        <v>10018</v>
      </c>
      <c r="E3655" s="1" t="s">
        <v>368</v>
      </c>
      <c r="F3655" s="1" t="n">
        <v>34</v>
      </c>
      <c r="G3655" s="1" t="s">
        <v>94</v>
      </c>
      <c r="H3655" s="1" t="n">
        <v>2110405</v>
      </c>
      <c r="I3655" s="1" t="s">
        <v>106</v>
      </c>
      <c r="J3655" s="1" t="n">
        <v>1657275</v>
      </c>
      <c r="L3655" s="1" t="n">
        <v>379</v>
      </c>
      <c r="M3655" s="1" t="s">
        <v>36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3225</v>
      </c>
      <c r="W3655" s="1" t="n">
        <v>0</v>
      </c>
      <c r="X3655" s="1" t="s">
        <v>3279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OVOS BRANCO UNID</v>
      </c>
      <c r="AC3655" s="1" t="n">
        <v>379</v>
      </c>
    </row>
    <row r="3656" customFormat="false" ht="12.75" hidden="false" customHeight="true" outlineLevel="0" collapsed="false">
      <c r="A3656" s="1" t="n">
        <v>1</v>
      </c>
      <c r="B3656" s="17" t="n">
        <v>46270</v>
      </c>
      <c r="C3656" s="17" t="n">
        <v>46275</v>
      </c>
      <c r="D3656" s="1" t="n">
        <v>514</v>
      </c>
      <c r="E3656" s="1" t="s">
        <v>731</v>
      </c>
      <c r="F3656" s="1" t="n">
        <v>45</v>
      </c>
      <c r="G3656" s="1" t="s">
        <v>1528</v>
      </c>
      <c r="H3656" s="1" t="n">
        <v>2110405</v>
      </c>
      <c r="I3656" s="1" t="s">
        <v>106</v>
      </c>
      <c r="J3656" s="1" t="n">
        <v>1657276</v>
      </c>
      <c r="L3656" s="1" t="n">
        <v>673846</v>
      </c>
      <c r="M3656" s="1" t="s">
        <v>36</v>
      </c>
      <c r="N3656" s="1" t="s">
        <v>66</v>
      </c>
      <c r="P3656" s="1" t="n">
        <v>101</v>
      </c>
      <c r="Q3656" s="1" t="s">
        <v>107</v>
      </c>
      <c r="R3656" s="1" t="s">
        <v>257</v>
      </c>
      <c r="S3656" s="1" t="n">
        <v>1140104</v>
      </c>
      <c r="T3656" s="1" t="s">
        <v>1525</v>
      </c>
      <c r="U3656" s="1" t="n">
        <v>38.91</v>
      </c>
      <c r="W3656" s="1" t="n">
        <v>0</v>
      </c>
      <c r="X3656" s="1" t="s">
        <v>3278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12.75" hidden="false" customHeight="true" outlineLevel="0" collapsed="false">
      <c r="A3657" s="1" t="n">
        <v>1</v>
      </c>
      <c r="B3657" s="17" t="n">
        <v>46164</v>
      </c>
      <c r="C3657" s="17" t="n">
        <v>46276</v>
      </c>
      <c r="D3657" s="1" t="n">
        <v>515</v>
      </c>
      <c r="E3657" s="1" t="s">
        <v>124</v>
      </c>
      <c r="F3657" s="1" t="n">
        <v>34</v>
      </c>
      <c r="G3657" s="1" t="s">
        <v>94</v>
      </c>
      <c r="H3657" s="1" t="n">
        <v>2110405</v>
      </c>
      <c r="I3657" s="1" t="s">
        <v>106</v>
      </c>
      <c r="J3657" s="1" t="n">
        <v>1137849</v>
      </c>
      <c r="L3657" s="1" t="n">
        <v>474941</v>
      </c>
      <c r="M3657" s="1" t="s">
        <v>460</v>
      </c>
      <c r="N3657" s="1" t="s">
        <v>66</v>
      </c>
      <c r="P3657" s="1" t="n">
        <v>101</v>
      </c>
      <c r="Q3657" s="1" t="s">
        <v>107</v>
      </c>
      <c r="R3657" s="1" t="s">
        <v>190</v>
      </c>
      <c r="S3657" s="1" t="n">
        <v>2110901</v>
      </c>
      <c r="T3657" s="1" t="s">
        <v>191</v>
      </c>
      <c r="U3657" s="1" t="n">
        <v>15770.14</v>
      </c>
      <c r="W3657" s="1" t="n">
        <v>0</v>
      </c>
      <c r="X3657" s="1" t="s">
        <v>3280</v>
      </c>
      <c r="Z3657" s="1" t="str">
        <f aca="false">IF($T3657="","",IFERROR(INDEX('Resumo Grupos'!$AC$3:$AC$200,MATCH($T3657,'Resumo Grupos'!$AB$3:$AB$200,0)),"n/d"))</f>
        <v>Empréstimo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12.75" hidden="false" customHeight="true" outlineLevel="0" collapsed="false">
      <c r="A3658" s="1" t="n">
        <v>1</v>
      </c>
      <c r="B3658" s="17" t="n">
        <v>46192</v>
      </c>
      <c r="C3658" s="17" t="n">
        <v>46276</v>
      </c>
      <c r="D3658" s="1" t="n">
        <v>957</v>
      </c>
      <c r="E3658" s="1" t="s">
        <v>157</v>
      </c>
      <c r="F3658" s="1" t="n">
        <v>24</v>
      </c>
      <c r="G3658" s="1" t="s">
        <v>57</v>
      </c>
      <c r="H3658" s="1" t="n">
        <v>2110101</v>
      </c>
      <c r="I3658" s="1" t="s">
        <v>58</v>
      </c>
      <c r="J3658" s="1" t="n">
        <v>1273051</v>
      </c>
      <c r="L3658" s="1" t="n">
        <v>20498</v>
      </c>
      <c r="M3658" s="1" t="s">
        <v>153</v>
      </c>
      <c r="N3658" s="1" t="s">
        <v>60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8427.07</v>
      </c>
      <c r="W3658" s="1" t="n">
        <v>0</v>
      </c>
      <c r="X3658" s="1" t="s">
        <v>3281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PEDIGREE CARNE. AO M</v>
      </c>
      <c r="AC3658" s="1" t="n">
        <v>20498</v>
      </c>
    </row>
    <row r="3659" customFormat="false" ht="12.75" hidden="false" customHeight="true" outlineLevel="0" collapsed="false">
      <c r="A3659" s="1" t="n">
        <v>1</v>
      </c>
      <c r="B3659" s="17" t="n">
        <v>46218</v>
      </c>
      <c r="C3659" s="17" t="n">
        <v>46276</v>
      </c>
      <c r="D3659" s="1" t="n">
        <v>1390</v>
      </c>
      <c r="E3659" s="1" t="s">
        <v>1619</v>
      </c>
      <c r="F3659" s="1" t="n">
        <v>24</v>
      </c>
      <c r="G3659" s="1" t="s">
        <v>57</v>
      </c>
      <c r="H3659" s="1" t="n">
        <v>2110405</v>
      </c>
      <c r="I3659" s="1" t="s">
        <v>106</v>
      </c>
      <c r="J3659" s="1" t="n">
        <v>1401827</v>
      </c>
      <c r="L3659" s="1" t="n">
        <v>6933</v>
      </c>
      <c r="M3659" s="1" t="s">
        <v>59</v>
      </c>
      <c r="N3659" s="1" t="s">
        <v>66</v>
      </c>
      <c r="P3659" s="1" t="n">
        <v>103</v>
      </c>
      <c r="Q3659" s="1" t="s">
        <v>61</v>
      </c>
      <c r="R3659" s="1" t="s">
        <v>62</v>
      </c>
      <c r="S3659" s="1" t="n">
        <v>1130101</v>
      </c>
      <c r="T3659" s="1" t="s">
        <v>63</v>
      </c>
      <c r="U3659" s="1" t="n">
        <v>548.94</v>
      </c>
      <c r="W3659" s="1" t="n">
        <v>0</v>
      </c>
      <c r="X3659" s="1" t="s">
        <v>3282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12.75" hidden="false" customHeight="true" outlineLevel="0" collapsed="false">
      <c r="A3660" s="1" t="n">
        <v>1</v>
      </c>
      <c r="B3660" s="17" t="n">
        <v>46242</v>
      </c>
      <c r="C3660" s="17" t="n">
        <v>46276</v>
      </c>
      <c r="D3660" s="1" t="n">
        <v>1107</v>
      </c>
      <c r="E3660" s="1" t="s">
        <v>155</v>
      </c>
      <c r="F3660" s="1" t="n">
        <v>24</v>
      </c>
      <c r="G3660" s="1" t="s">
        <v>57</v>
      </c>
      <c r="H3660" s="1" t="n">
        <v>2110405</v>
      </c>
      <c r="I3660" s="1" t="s">
        <v>106</v>
      </c>
      <c r="J3660" s="1" t="n">
        <v>1518289</v>
      </c>
      <c r="L3660" s="1" t="n">
        <v>439388</v>
      </c>
      <c r="M3660" s="1" t="s">
        <v>153</v>
      </c>
      <c r="N3660" s="1" t="s">
        <v>66</v>
      </c>
      <c r="P3660" s="1" t="n">
        <v>103</v>
      </c>
      <c r="Q3660" s="1" t="s">
        <v>61</v>
      </c>
      <c r="R3660" s="1" t="s">
        <v>62</v>
      </c>
      <c r="S3660" s="1" t="n">
        <v>1130101</v>
      </c>
      <c r="T3660" s="1" t="s">
        <v>63</v>
      </c>
      <c r="U3660" s="1" t="n">
        <v>1099.43</v>
      </c>
      <c r="W3660" s="1" t="n">
        <v>0</v>
      </c>
      <c r="X3660" s="1" t="s">
        <v>3283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BOLINHO MORANGO 7308</v>
      </c>
      <c r="AC3660" s="1" t="n">
        <v>439388</v>
      </c>
    </row>
    <row r="3661" customFormat="false" ht="12.75" hidden="false" customHeight="true" outlineLevel="0" collapsed="false">
      <c r="A3661" s="1" t="n">
        <v>1</v>
      </c>
      <c r="B3661" s="17" t="n">
        <v>46249</v>
      </c>
      <c r="C3661" s="17" t="n">
        <v>46276</v>
      </c>
      <c r="D3661" s="1" t="n">
        <v>1658</v>
      </c>
      <c r="E3661" s="1" t="s">
        <v>438</v>
      </c>
      <c r="F3661" s="1" t="n">
        <v>24</v>
      </c>
      <c r="G3661" s="1" t="s">
        <v>57</v>
      </c>
      <c r="H3661" s="1" t="n">
        <v>2110405</v>
      </c>
      <c r="I3661" s="1" t="s">
        <v>106</v>
      </c>
      <c r="J3661" s="1" t="n">
        <v>1551951</v>
      </c>
      <c r="L3661" s="1" t="n">
        <v>147863</v>
      </c>
      <c r="M3661" s="1" t="s">
        <v>36</v>
      </c>
      <c r="N3661" s="1" t="s">
        <v>66</v>
      </c>
      <c r="P3661" s="1" t="n">
        <v>103</v>
      </c>
      <c r="Q3661" s="1" t="s">
        <v>61</v>
      </c>
      <c r="R3661" s="1" t="s">
        <v>62</v>
      </c>
      <c r="S3661" s="1" t="n">
        <v>1130101</v>
      </c>
      <c r="T3661" s="1" t="s">
        <v>63</v>
      </c>
      <c r="U3661" s="1" t="n">
        <v>674.5</v>
      </c>
      <c r="W3661" s="1" t="n">
        <v>0</v>
      </c>
      <c r="X3661" s="1" t="s">
        <v>3284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AGUA TOYA C GAS 350M</v>
      </c>
      <c r="AC3661" s="1" t="n">
        <v>147863</v>
      </c>
    </row>
    <row r="3662" customFormat="false" ht="12.75" hidden="false" customHeight="true" outlineLevel="0" collapsed="false">
      <c r="A3662" s="1" t="n">
        <v>1</v>
      </c>
      <c r="B3662" s="17" t="n">
        <v>46251</v>
      </c>
      <c r="C3662" s="17" t="n">
        <v>46276</v>
      </c>
      <c r="D3662" s="1" t="n">
        <v>1636</v>
      </c>
      <c r="E3662" s="1" t="s">
        <v>91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1561678</v>
      </c>
      <c r="L3662" s="1" t="n">
        <v>3237032</v>
      </c>
      <c r="M3662" s="1" t="s">
        <v>59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808.96</v>
      </c>
      <c r="W3662" s="1" t="n">
        <v>0</v>
      </c>
      <c r="X3662" s="1" t="s">
        <v>3285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VEJA BANH TIRA LIMO</v>
      </c>
      <c r="AC3662" s="1" t="n">
        <v>3237032</v>
      </c>
    </row>
    <row r="3663" customFormat="false" ht="12.75" hidden="false" customHeight="true" outlineLevel="0" collapsed="false">
      <c r="A3663" s="1" t="n">
        <v>1</v>
      </c>
      <c r="B3663" s="17" t="n">
        <v>46252</v>
      </c>
      <c r="C3663" s="17" t="n">
        <v>46276</v>
      </c>
      <c r="D3663" s="1" t="n">
        <v>1705</v>
      </c>
      <c r="E3663" s="1" t="s">
        <v>173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1566336</v>
      </c>
      <c r="L3663" s="1" t="n">
        <v>1250843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128.51</v>
      </c>
      <c r="W3663" s="1" t="n">
        <v>0</v>
      </c>
      <c r="X3663" s="1" t="s">
        <v>3286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WHISKY JACK DANIELS E COCA LT 269ML</v>
      </c>
      <c r="AC3663" s="1" t="n">
        <v>1250843</v>
      </c>
    </row>
    <row r="3664" customFormat="false" ht="12.75" hidden="false" customHeight="true" outlineLevel="0" collapsed="false">
      <c r="A3664" s="1" t="n">
        <v>1</v>
      </c>
      <c r="B3664" s="17" t="n">
        <v>46253</v>
      </c>
      <c r="C3664" s="17" t="n">
        <v>46276</v>
      </c>
      <c r="D3664" s="1" t="n">
        <v>10017</v>
      </c>
      <c r="E3664" s="1" t="s">
        <v>871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1571575</v>
      </c>
      <c r="L3664" s="1" t="n">
        <v>195456</v>
      </c>
      <c r="M3664" s="1" t="s">
        <v>153</v>
      </c>
      <c r="N3664" s="1" t="s">
        <v>66</v>
      </c>
      <c r="P3664" s="1" t="n">
        <v>103</v>
      </c>
      <c r="Q3664" s="1" t="s">
        <v>61</v>
      </c>
      <c r="R3664" s="1" t="s">
        <v>62</v>
      </c>
      <c r="S3664" s="1" t="n">
        <v>1130101</v>
      </c>
      <c r="T3664" s="1" t="s">
        <v>63</v>
      </c>
      <c r="U3664" s="1" t="n">
        <v>792.22</v>
      </c>
      <c r="W3664" s="1" t="n">
        <v>0</v>
      </c>
      <c r="X3664" s="1" t="s">
        <v>3287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FEIJOADA BORDON 830G</v>
      </c>
      <c r="AC3664" s="1" t="n">
        <v>195456</v>
      </c>
    </row>
    <row r="3665" customFormat="false" ht="12.75" hidden="false" customHeight="true" outlineLevel="0" collapsed="false">
      <c r="A3665" s="1" t="n">
        <v>1</v>
      </c>
      <c r="B3665" s="17" t="n">
        <v>46254</v>
      </c>
      <c r="C3665" s="17" t="n">
        <v>46276</v>
      </c>
      <c r="D3665" s="1" t="n">
        <v>1699</v>
      </c>
      <c r="E3665" s="1" t="s">
        <v>428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1577971</v>
      </c>
      <c r="L3665" s="1" t="n">
        <v>311353</v>
      </c>
      <c r="M3665" s="1" t="s">
        <v>59</v>
      </c>
      <c r="N3665" s="1" t="s">
        <v>66</v>
      </c>
      <c r="P3665" s="1" t="n">
        <v>103</v>
      </c>
      <c r="Q3665" s="1" t="s">
        <v>61</v>
      </c>
      <c r="R3665" s="1" t="s">
        <v>62</v>
      </c>
      <c r="S3665" s="1" t="n">
        <v>1130101</v>
      </c>
      <c r="T3665" s="1" t="s">
        <v>63</v>
      </c>
      <c r="U3665" s="1" t="n">
        <v>633</v>
      </c>
      <c r="W3665" s="1" t="n">
        <v>0</v>
      </c>
      <c r="X3665" s="1" t="s">
        <v>3288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LING CALABRESA PERD</v>
      </c>
      <c r="AC3665" s="1" t="n">
        <v>311353</v>
      </c>
    </row>
    <row r="3666" customFormat="false" ht="12.75" hidden="false" customHeight="true" outlineLevel="0" collapsed="false">
      <c r="A3666" s="1" t="n">
        <v>1</v>
      </c>
      <c r="B3666" s="17" t="n">
        <v>46255</v>
      </c>
      <c r="C3666" s="17" t="n">
        <v>46276</v>
      </c>
      <c r="D3666" s="1" t="n">
        <v>1634</v>
      </c>
      <c r="E3666" s="1" t="s">
        <v>2623</v>
      </c>
      <c r="F3666" s="1" t="n">
        <v>24</v>
      </c>
      <c r="G3666" s="1" t="s">
        <v>57</v>
      </c>
      <c r="H3666" s="1" t="n">
        <v>2110405</v>
      </c>
      <c r="I3666" s="1" t="s">
        <v>106</v>
      </c>
      <c r="J3666" s="1" t="n">
        <v>1582023</v>
      </c>
      <c r="L3666" s="1" t="n">
        <v>330734</v>
      </c>
      <c r="M3666" s="1" t="s">
        <v>59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1232.16</v>
      </c>
      <c r="W3666" s="1" t="n">
        <v>0</v>
      </c>
      <c r="X3666" s="1" t="s">
        <v>3289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AMACIANTE NOVO AMA</v>
      </c>
      <c r="AC3666" s="1" t="n">
        <v>330734</v>
      </c>
    </row>
    <row r="3667" customFormat="false" ht="12.75" hidden="false" customHeight="true" outlineLevel="0" collapsed="false">
      <c r="A3667" s="1" t="n">
        <v>1</v>
      </c>
      <c r="B3667" s="17" t="n">
        <v>46256</v>
      </c>
      <c r="C3667" s="17" t="n">
        <v>46276</v>
      </c>
      <c r="D3667" s="1" t="n">
        <v>1659</v>
      </c>
      <c r="E3667" s="1" t="s">
        <v>78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1585364</v>
      </c>
      <c r="L3667" s="1" t="n">
        <v>891630</v>
      </c>
      <c r="M3667" s="1" t="s">
        <v>59</v>
      </c>
      <c r="N3667" s="1" t="s">
        <v>66</v>
      </c>
      <c r="P3667" s="1" t="n">
        <v>103</v>
      </c>
      <c r="Q3667" s="1" t="s">
        <v>61</v>
      </c>
      <c r="R3667" s="1" t="s">
        <v>62</v>
      </c>
      <c r="S3667" s="1" t="n">
        <v>1130101</v>
      </c>
      <c r="T3667" s="1" t="s">
        <v>63</v>
      </c>
      <c r="U3667" s="1" t="n">
        <v>1167.29</v>
      </c>
      <c r="W3667" s="1" t="n">
        <v>0</v>
      </c>
      <c r="X3667" s="1" t="s">
        <v>3290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QUEIJO RALADO MOCOCA</v>
      </c>
      <c r="AC3667" s="1" t="n">
        <v>891630</v>
      </c>
    </row>
    <row r="3668" customFormat="false" ht="12.75" hidden="false" customHeight="true" outlineLevel="0" collapsed="false">
      <c r="A3668" s="1" t="n">
        <v>1</v>
      </c>
      <c r="B3668" s="17" t="n">
        <v>46256</v>
      </c>
      <c r="C3668" s="17" t="n">
        <v>46276</v>
      </c>
      <c r="D3668" s="1" t="n">
        <v>1667</v>
      </c>
      <c r="E3668" s="1" t="s">
        <v>65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1585385</v>
      </c>
      <c r="L3668" s="1" t="n">
        <v>398654</v>
      </c>
      <c r="M3668" s="1" t="s">
        <v>59</v>
      </c>
      <c r="N3668" s="1" t="s">
        <v>66</v>
      </c>
      <c r="P3668" s="1" t="n">
        <v>103</v>
      </c>
      <c r="Q3668" s="1" t="s">
        <v>61</v>
      </c>
      <c r="R3668" s="1" t="s">
        <v>62</v>
      </c>
      <c r="S3668" s="1" t="n">
        <v>1130101</v>
      </c>
      <c r="T3668" s="1" t="s">
        <v>63</v>
      </c>
      <c r="U3668" s="1" t="n">
        <v>684.26</v>
      </c>
      <c r="W3668" s="1" t="n">
        <v>0</v>
      </c>
      <c r="X3668" s="1" t="s">
        <v>3291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CAFE MARATA 250G</v>
      </c>
      <c r="AC3668" s="1" t="n">
        <v>398654</v>
      </c>
    </row>
    <row r="3669" customFormat="false" ht="12.75" hidden="false" customHeight="true" outlineLevel="0" collapsed="false">
      <c r="A3669" s="1" t="n">
        <v>1</v>
      </c>
      <c r="B3669" s="17" t="n">
        <v>46256</v>
      </c>
      <c r="C3669" s="17" t="n">
        <v>46276</v>
      </c>
      <c r="D3669" s="1" t="n">
        <v>1612</v>
      </c>
      <c r="E3669" s="1" t="s">
        <v>225</v>
      </c>
      <c r="F3669" s="1" t="n">
        <v>24</v>
      </c>
      <c r="G3669" s="1" t="s">
        <v>57</v>
      </c>
      <c r="H3669" s="1" t="n">
        <v>2110405</v>
      </c>
      <c r="I3669" s="1" t="s">
        <v>106</v>
      </c>
      <c r="J3669" s="1" t="n">
        <v>1586205</v>
      </c>
      <c r="L3669" s="1" t="n">
        <v>2312016</v>
      </c>
      <c r="M3669" s="1" t="s">
        <v>36</v>
      </c>
      <c r="N3669" s="1" t="s">
        <v>66</v>
      </c>
      <c r="P3669" s="1" t="n">
        <v>103</v>
      </c>
      <c r="Q3669" s="1" t="s">
        <v>61</v>
      </c>
      <c r="R3669" s="1" t="s">
        <v>62</v>
      </c>
      <c r="S3669" s="1" t="n">
        <v>1130101</v>
      </c>
      <c r="T3669" s="1" t="s">
        <v>63</v>
      </c>
      <c r="U3669" s="1" t="n">
        <v>734</v>
      </c>
      <c r="W3669" s="1" t="n">
        <v>0</v>
      </c>
      <c r="X3669" s="1" t="s">
        <v>3292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KIBON CREMOSÍSSIMO NAPOL 1,5L</v>
      </c>
      <c r="AC3669" s="1" t="n">
        <v>2312016</v>
      </c>
    </row>
    <row r="3670" customFormat="false" ht="12.75" hidden="false" customHeight="true" outlineLevel="0" collapsed="false">
      <c r="A3670" s="1" t="n">
        <v>1</v>
      </c>
      <c r="B3670" s="17" t="n">
        <v>46255</v>
      </c>
      <c r="C3670" s="17" t="n">
        <v>46276</v>
      </c>
      <c r="D3670" s="1" t="n">
        <v>794</v>
      </c>
      <c r="E3670" s="1" t="s">
        <v>365</v>
      </c>
      <c r="F3670" s="1" t="n">
        <v>24</v>
      </c>
      <c r="G3670" s="1" t="s">
        <v>57</v>
      </c>
      <c r="H3670" s="1" t="n">
        <v>2110405</v>
      </c>
      <c r="I3670" s="1" t="s">
        <v>106</v>
      </c>
      <c r="J3670" s="1" t="n">
        <v>1613890</v>
      </c>
      <c r="L3670" s="1" t="n">
        <v>8723</v>
      </c>
      <c r="M3670" s="1" t="s">
        <v>36</v>
      </c>
      <c r="N3670" s="1" t="s">
        <v>66</v>
      </c>
      <c r="P3670" s="1" t="n">
        <v>103</v>
      </c>
      <c r="Q3670" s="1" t="s">
        <v>61</v>
      </c>
      <c r="R3670" s="1" t="s">
        <v>62</v>
      </c>
      <c r="S3670" s="1" t="n">
        <v>1130101</v>
      </c>
      <c r="T3670" s="1" t="s">
        <v>63</v>
      </c>
      <c r="U3670" s="1" t="n">
        <v>1563.65</v>
      </c>
      <c r="W3670" s="1" t="n">
        <v>0</v>
      </c>
      <c r="X3670" s="1" t="s">
        <v>3293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</row>
    <row r="3671" customFormat="false" ht="12.75" hidden="false" customHeight="true" outlineLevel="0" collapsed="false">
      <c r="A3671" s="1" t="n">
        <v>1</v>
      </c>
      <c r="B3671" s="17" t="n">
        <v>46261</v>
      </c>
      <c r="C3671" s="17" t="n">
        <v>46276</v>
      </c>
      <c r="D3671" s="1" t="n">
        <v>1815</v>
      </c>
      <c r="E3671" s="1" t="s">
        <v>626</v>
      </c>
      <c r="F3671" s="1" t="n">
        <v>24</v>
      </c>
      <c r="G3671" s="1" t="s">
        <v>57</v>
      </c>
      <c r="H3671" s="1" t="n">
        <v>2110405</v>
      </c>
      <c r="I3671" s="1" t="s">
        <v>106</v>
      </c>
      <c r="J3671" s="1" t="n">
        <v>1619367</v>
      </c>
      <c r="L3671" s="1" t="n">
        <v>400165</v>
      </c>
      <c r="M3671" s="1" t="s">
        <v>59</v>
      </c>
      <c r="N3671" s="1" t="s">
        <v>66</v>
      </c>
      <c r="P3671" s="1" t="n">
        <v>103</v>
      </c>
      <c r="Q3671" s="1" t="s">
        <v>61</v>
      </c>
      <c r="R3671" s="1" t="s">
        <v>62</v>
      </c>
      <c r="S3671" s="1" t="n">
        <v>1130101</v>
      </c>
      <c r="T3671" s="1" t="s">
        <v>63</v>
      </c>
      <c r="U3671" s="1" t="n">
        <v>1453.88</v>
      </c>
      <c r="W3671" s="1" t="n">
        <v>0</v>
      </c>
      <c r="X3671" s="1" t="s">
        <v>3294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" t="n">
        <v>1</v>
      </c>
      <c r="B3672" s="17" t="n">
        <v>46262</v>
      </c>
      <c r="C3672" s="17" t="n">
        <v>46276</v>
      </c>
      <c r="D3672" s="1" t="n">
        <v>1643</v>
      </c>
      <c r="E3672" s="1" t="s">
        <v>1206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1619446</v>
      </c>
      <c r="L3672" s="1" t="n">
        <v>400165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228</v>
      </c>
      <c r="W3672" s="1" t="n">
        <v>0</v>
      </c>
      <c r="X3672" s="1" t="s">
        <v>3295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FILE PEITOA GRANEL</v>
      </c>
      <c r="AC3672" s="1" t="n">
        <v>400165</v>
      </c>
    </row>
    <row r="3673" customFormat="false" ht="12.75" hidden="false" customHeight="true" outlineLevel="0" collapsed="false">
      <c r="A3673" s="1" t="n">
        <v>1</v>
      </c>
      <c r="B3673" s="17" t="n">
        <v>46261</v>
      </c>
      <c r="C3673" s="17" t="n">
        <v>46276</v>
      </c>
      <c r="D3673" s="1" t="n">
        <v>1608</v>
      </c>
      <c r="E3673" s="1" t="s">
        <v>75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1619556</v>
      </c>
      <c r="L3673" s="1" t="n">
        <v>1720771</v>
      </c>
      <c r="M3673" s="1" t="s">
        <v>36</v>
      </c>
      <c r="N3673" s="1" t="s">
        <v>66</v>
      </c>
      <c r="P3673" s="1" t="n">
        <v>103</v>
      </c>
      <c r="Q3673" s="1" t="s">
        <v>61</v>
      </c>
      <c r="R3673" s="1" t="s">
        <v>2081</v>
      </c>
      <c r="S3673" s="1" t="n">
        <v>4110102</v>
      </c>
      <c r="T3673" s="1" t="s">
        <v>2641</v>
      </c>
      <c r="U3673" s="1" t="n">
        <v>1557.44</v>
      </c>
      <c r="W3673" s="1" t="n">
        <v>0</v>
      </c>
      <c r="X3673" s="1" t="s">
        <v>3296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MANTEIGA CABECA DE TOURO 5KG</v>
      </c>
      <c r="AC3673" s="1" t="n">
        <v>1720771</v>
      </c>
    </row>
    <row r="3674" customFormat="false" ht="12.75" hidden="false" customHeight="true" outlineLevel="0" collapsed="false">
      <c r="A3674" s="1" t="n">
        <v>1</v>
      </c>
      <c r="B3674" s="17" t="n">
        <v>46262</v>
      </c>
      <c r="C3674" s="17" t="n">
        <v>46276</v>
      </c>
      <c r="D3674" s="1" t="n">
        <v>1114</v>
      </c>
      <c r="E3674" s="1" t="s">
        <v>169</v>
      </c>
      <c r="F3674" s="1" t="n">
        <v>24</v>
      </c>
      <c r="G3674" s="1" t="s">
        <v>57</v>
      </c>
      <c r="H3674" s="1" t="n">
        <v>2110405</v>
      </c>
      <c r="I3674" s="1" t="s">
        <v>106</v>
      </c>
      <c r="J3674" s="1" t="n">
        <v>1639274</v>
      </c>
      <c r="L3674" s="1" t="n">
        <v>45228</v>
      </c>
      <c r="M3674" s="1" t="s">
        <v>36</v>
      </c>
      <c r="N3674" s="1" t="s">
        <v>66</v>
      </c>
      <c r="P3674" s="1" t="n">
        <v>103</v>
      </c>
      <c r="Q3674" s="1" t="s">
        <v>61</v>
      </c>
      <c r="R3674" s="1" t="s">
        <v>62</v>
      </c>
      <c r="S3674" s="1" t="n">
        <v>1130101</v>
      </c>
      <c r="T3674" s="1" t="s">
        <v>63</v>
      </c>
      <c r="U3674" s="1" t="n">
        <v>715.4</v>
      </c>
      <c r="W3674" s="1" t="n">
        <v>0</v>
      </c>
      <c r="X3674" s="1" t="s">
        <v>3297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PAO FRANCES CONG 80G</v>
      </c>
      <c r="AC3674" s="1" t="n">
        <v>45228</v>
      </c>
    </row>
    <row r="3675" customFormat="false" ht="12.75" hidden="false" customHeight="true" outlineLevel="0" collapsed="false">
      <c r="A3675" s="1" t="n">
        <v>1</v>
      </c>
      <c r="B3675" s="17" t="n">
        <v>46265</v>
      </c>
      <c r="C3675" s="17" t="n">
        <v>46276</v>
      </c>
      <c r="D3675" s="1" t="n">
        <v>1000054</v>
      </c>
      <c r="E3675" s="1" t="s">
        <v>3298</v>
      </c>
      <c r="F3675" s="1" t="n">
        <v>26</v>
      </c>
      <c r="G3675" s="1" t="s">
        <v>3299</v>
      </c>
      <c r="H3675" s="1" t="n">
        <v>2110701</v>
      </c>
      <c r="I3675" s="1" t="s">
        <v>895</v>
      </c>
      <c r="J3675" s="1" t="n">
        <v>1646596</v>
      </c>
      <c r="L3675" s="1" t="n">
        <v>670060</v>
      </c>
      <c r="M3675" s="1" t="s">
        <v>36</v>
      </c>
      <c r="N3675" s="1" t="s">
        <v>3300</v>
      </c>
      <c r="P3675" s="1" t="n">
        <v>103</v>
      </c>
      <c r="Q3675" s="1" t="s">
        <v>61</v>
      </c>
      <c r="R3675" s="1" t="s">
        <v>450</v>
      </c>
      <c r="S3675" s="1" t="n">
        <v>3110302</v>
      </c>
      <c r="T3675" s="1" t="s">
        <v>3301</v>
      </c>
      <c r="U3675" s="1" t="n">
        <v>16120.17</v>
      </c>
      <c r="W3675" s="1" t="n">
        <v>0</v>
      </c>
      <c r="X3675" s="1" t="s">
        <v>3302</v>
      </c>
      <c r="Z3675" s="1" t="str">
        <f aca="false">IF($T3675="","",IFERROR(INDEX('Resumo Grupos'!$AC$3:$AC$200,MATCH($T3675,'Resumo Grupos'!$AB$3:$AB$200,0)),"n/d"))</f>
        <v>Impostos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" t="n">
        <v>1</v>
      </c>
      <c r="B3676" s="17" t="n">
        <v>46268</v>
      </c>
      <c r="C3676" s="17" t="n">
        <v>46276</v>
      </c>
      <c r="D3676" s="1" t="n">
        <v>1642</v>
      </c>
      <c r="E3676" s="1" t="s">
        <v>184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1651657</v>
      </c>
      <c r="L3676" s="1" t="n">
        <v>1040242</v>
      </c>
      <c r="M3676" s="1" t="s">
        <v>36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758.22</v>
      </c>
      <c r="W3676" s="1" t="n">
        <v>0</v>
      </c>
      <c r="X3676" s="1" t="s">
        <v>3303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PAO TORRADO BROTHERS</v>
      </c>
      <c r="AC3676" s="1" t="n">
        <v>1040242</v>
      </c>
    </row>
    <row r="3677" customFormat="false" ht="12.75" hidden="false" customHeight="true" outlineLevel="0" collapsed="false">
      <c r="A3677" s="1" t="n">
        <v>1</v>
      </c>
      <c r="B3677" s="17" t="n">
        <v>46269</v>
      </c>
      <c r="C3677" s="17" t="n">
        <v>46276</v>
      </c>
      <c r="D3677" s="1" t="n">
        <v>1625</v>
      </c>
      <c r="E3677" s="1" t="s">
        <v>243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1652685</v>
      </c>
      <c r="L3677" s="1" t="n">
        <v>15273</v>
      </c>
      <c r="M3677" s="1" t="s">
        <v>36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6848.4</v>
      </c>
      <c r="W3677" s="1" t="n">
        <v>0</v>
      </c>
      <c r="X3677" s="1" t="s">
        <v>3304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TRASEIRO DE BOI L1</v>
      </c>
      <c r="AC3677" s="1" t="n">
        <v>15273</v>
      </c>
    </row>
    <row r="3678" customFormat="false" ht="12.75" hidden="false" customHeight="true" outlineLevel="0" collapsed="false">
      <c r="A3678" s="1" t="n">
        <v>1</v>
      </c>
      <c r="B3678" s="17" t="n">
        <v>46268</v>
      </c>
      <c r="C3678" s="17" t="n">
        <v>46276</v>
      </c>
      <c r="D3678" s="1" t="n">
        <v>1815</v>
      </c>
      <c r="E3678" s="1" t="s">
        <v>626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1657100</v>
      </c>
      <c r="L3678" s="1" t="n">
        <v>401410</v>
      </c>
      <c r="M3678" s="1" t="s">
        <v>36</v>
      </c>
      <c r="N3678" s="1" t="s">
        <v>66</v>
      </c>
      <c r="P3678" s="1" t="n">
        <v>103</v>
      </c>
      <c r="Q3678" s="1" t="s">
        <v>61</v>
      </c>
      <c r="R3678" s="1" t="s">
        <v>62</v>
      </c>
      <c r="S3678" s="1" t="n">
        <v>1130101</v>
      </c>
      <c r="T3678" s="1" t="s">
        <v>63</v>
      </c>
      <c r="U3678" s="1" t="n">
        <v>1133.25</v>
      </c>
      <c r="W3678" s="1" t="n">
        <v>0</v>
      </c>
      <c r="X3678" s="1" t="s">
        <v>3305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" t="n">
        <v>1</v>
      </c>
      <c r="B3679" s="17" t="n">
        <v>46270</v>
      </c>
      <c r="C3679" s="17" t="n">
        <v>46276</v>
      </c>
      <c r="D3679" s="1" t="n">
        <v>630</v>
      </c>
      <c r="E3679" s="1" t="s">
        <v>592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1469203</v>
      </c>
      <c r="L3679" s="1" t="n">
        <v>603817</v>
      </c>
      <c r="M3679" s="1" t="s">
        <v>59</v>
      </c>
      <c r="N3679" s="1" t="s">
        <v>66</v>
      </c>
      <c r="P3679" s="1" t="n">
        <v>101</v>
      </c>
      <c r="Q3679" s="1" t="s">
        <v>107</v>
      </c>
      <c r="R3679" s="1" t="s">
        <v>43</v>
      </c>
      <c r="S3679" s="1" t="n">
        <v>4210311</v>
      </c>
      <c r="T3679" s="1" t="s">
        <v>339</v>
      </c>
      <c r="U3679" s="1" t="n">
        <v>130.84</v>
      </c>
      <c r="W3679" s="1" t="n">
        <v>0</v>
      </c>
      <c r="X3679" s="1" t="s">
        <v>2472</v>
      </c>
      <c r="Z3679" s="1" t="str">
        <f aca="false">IF($T3679="","",IFERROR(INDEX('Resumo Grupos'!$AC$3:$AC$200,MATCH($T3679,'Resumo Grupos'!$AB$3:$AB$200,0)),"n/d"))</f>
        <v>Salários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" t="n">
        <v>1</v>
      </c>
      <c r="B3680" s="17" t="n">
        <v>46269</v>
      </c>
      <c r="C3680" s="17" t="n">
        <v>46276</v>
      </c>
      <c r="D3680" s="1" t="n">
        <v>1292</v>
      </c>
      <c r="E3680" s="1" t="s">
        <v>361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1657218</v>
      </c>
      <c r="L3680" s="1" t="n">
        <v>3987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2498</v>
      </c>
      <c r="W3680" s="1" t="n">
        <v>0</v>
      </c>
      <c r="X3680" s="1" t="s">
        <v>3306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QUEIJO MUSSARELA FAT</v>
      </c>
      <c r="AC3680" s="1" t="n">
        <v>3987</v>
      </c>
    </row>
    <row r="3681" customFormat="false" ht="12.75" hidden="false" customHeight="true" outlineLevel="0" collapsed="false">
      <c r="A3681" s="1" t="n">
        <v>1</v>
      </c>
      <c r="B3681" s="17" t="n">
        <v>46268</v>
      </c>
      <c r="C3681" s="17" t="n">
        <v>46276</v>
      </c>
      <c r="D3681" s="1" t="n">
        <v>1286</v>
      </c>
      <c r="E3681" s="1" t="s">
        <v>359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1657310</v>
      </c>
      <c r="L3681" s="1" t="n">
        <v>10710</v>
      </c>
      <c r="M3681" s="1" t="s">
        <v>36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1080</v>
      </c>
      <c r="W3681" s="1" t="n">
        <v>0</v>
      </c>
      <c r="X3681" s="1" t="s">
        <v>3307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PAO FRANCES CONG 80G</v>
      </c>
      <c r="AC3681" s="1" t="n">
        <v>10710</v>
      </c>
    </row>
    <row r="3682" customFormat="false" ht="12.75" hidden="false" customHeight="true" outlineLevel="0" collapsed="false">
      <c r="A3682" s="1" t="n">
        <v>1</v>
      </c>
      <c r="B3682" s="17" t="n">
        <v>46241</v>
      </c>
      <c r="C3682" s="17" t="n">
        <v>46277</v>
      </c>
      <c r="D3682" s="1" t="n">
        <v>887</v>
      </c>
      <c r="E3682" s="1" t="s">
        <v>573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1514434</v>
      </c>
      <c r="L3682" s="1" t="n">
        <v>620151</v>
      </c>
      <c r="M3682" s="1" t="s">
        <v>59</v>
      </c>
      <c r="N3682" s="1" t="s">
        <v>66</v>
      </c>
      <c r="P3682" s="1" t="n">
        <v>101</v>
      </c>
      <c r="Q3682" s="1" t="s">
        <v>107</v>
      </c>
      <c r="R3682" s="1" t="s">
        <v>43</v>
      </c>
      <c r="S3682" s="1" t="n">
        <v>4210315</v>
      </c>
      <c r="T3682" s="1" t="s">
        <v>574</v>
      </c>
      <c r="U3682" s="1" t="n">
        <v>199.8</v>
      </c>
      <c r="W3682" s="1" t="n">
        <v>0</v>
      </c>
      <c r="X3682" s="1" t="s">
        <v>851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" t="n">
        <v>1</v>
      </c>
      <c r="B3683" s="17" t="n">
        <v>46251</v>
      </c>
      <c r="C3683" s="17" t="n">
        <v>46277</v>
      </c>
      <c r="D3683" s="1" t="n">
        <v>1636</v>
      </c>
      <c r="E3683" s="1" t="s">
        <v>91</v>
      </c>
      <c r="F3683" s="1" t="n">
        <v>24</v>
      </c>
      <c r="G3683" s="1" t="s">
        <v>57</v>
      </c>
      <c r="H3683" s="1" t="n">
        <v>2110405</v>
      </c>
      <c r="I3683" s="1" t="s">
        <v>106</v>
      </c>
      <c r="J3683" s="1" t="n">
        <v>1562357</v>
      </c>
      <c r="L3683" s="1" t="n">
        <v>3236815</v>
      </c>
      <c r="M3683" s="1" t="s">
        <v>36</v>
      </c>
      <c r="N3683" s="1" t="s">
        <v>66</v>
      </c>
      <c r="P3683" s="1" t="n">
        <v>103</v>
      </c>
      <c r="Q3683" s="1" t="s">
        <v>61</v>
      </c>
      <c r="R3683" s="1" t="s">
        <v>39</v>
      </c>
      <c r="S3683" s="1" t="n">
        <v>4210204</v>
      </c>
      <c r="T3683" s="1" t="s">
        <v>84</v>
      </c>
      <c r="U3683" s="1" t="n">
        <v>488.56</v>
      </c>
      <c r="W3683" s="1" t="n">
        <v>0</v>
      </c>
      <c r="X3683" s="1" t="s">
        <v>3308</v>
      </c>
      <c r="Z3683" s="1" t="str">
        <f aca="false">IF($T3683="","",IFERROR(INDEX('Resumo Grupos'!$AC$3:$AC$200,MATCH($T3683,'Resumo Grupos'!$AB$3:$AB$200,0)),"n/d"))</f>
        <v>Despesa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PAPEL TOALHA ELITE R</v>
      </c>
      <c r="AC3683" s="1" t="n">
        <v>3236815</v>
      </c>
    </row>
    <row r="3684" customFormat="false" ht="12.75" hidden="false" customHeight="true" outlineLevel="0" collapsed="false">
      <c r="A3684" s="1" t="n">
        <v>1</v>
      </c>
      <c r="B3684" s="17" t="n">
        <v>46253</v>
      </c>
      <c r="C3684" s="17" t="n">
        <v>46277</v>
      </c>
      <c r="D3684" s="1" t="n">
        <v>1687</v>
      </c>
      <c r="E3684" s="1" t="s">
        <v>3309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1571287</v>
      </c>
      <c r="L3684" s="1" t="n">
        <v>248020</v>
      </c>
      <c r="M3684" s="1" t="s">
        <v>36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875.7</v>
      </c>
      <c r="W3684" s="1" t="n">
        <v>0</v>
      </c>
      <c r="X3684" s="1" t="s">
        <v>3310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RAC VITTA MAX 3 SAB</v>
      </c>
      <c r="AC3684" s="1" t="n">
        <v>248020</v>
      </c>
    </row>
    <row r="3685" customFormat="false" ht="12.75" hidden="false" customHeight="true" outlineLevel="0" collapsed="false">
      <c r="A3685" s="1" t="n">
        <v>1</v>
      </c>
      <c r="B3685" s="17" t="n">
        <v>46255</v>
      </c>
      <c r="C3685" s="17" t="n">
        <v>46277</v>
      </c>
      <c r="D3685" s="1" t="n">
        <v>1718</v>
      </c>
      <c r="E3685" s="1" t="s">
        <v>159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1581946</v>
      </c>
      <c r="L3685" s="1" t="n">
        <v>690674</v>
      </c>
      <c r="M3685" s="1" t="s">
        <v>59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396.53</v>
      </c>
      <c r="W3685" s="1" t="n">
        <v>0</v>
      </c>
      <c r="X3685" s="1" t="s">
        <v>3311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" t="n">
        <v>1</v>
      </c>
      <c r="B3686" s="17" t="n">
        <v>46105</v>
      </c>
      <c r="C3686" s="17" t="n">
        <v>46278</v>
      </c>
      <c r="D3686" s="1" t="n">
        <v>10056</v>
      </c>
      <c r="E3686" s="1" t="s">
        <v>638</v>
      </c>
      <c r="F3686" s="1" t="n">
        <v>42</v>
      </c>
      <c r="G3686" s="1" t="s">
        <v>639</v>
      </c>
      <c r="H3686" s="1" t="n">
        <v>2110405</v>
      </c>
      <c r="I3686" s="1" t="s">
        <v>106</v>
      </c>
      <c r="J3686" s="1" t="n">
        <v>848843</v>
      </c>
      <c r="L3686" s="1" t="n">
        <v>363960</v>
      </c>
      <c r="M3686" s="1" t="s">
        <v>457</v>
      </c>
      <c r="N3686" s="1" t="s">
        <v>66</v>
      </c>
      <c r="P3686" s="1" t="n">
        <v>101</v>
      </c>
      <c r="Q3686" s="1" t="s">
        <v>107</v>
      </c>
      <c r="R3686" s="1" t="s">
        <v>112</v>
      </c>
      <c r="S3686" s="1" t="n">
        <v>4220199</v>
      </c>
      <c r="T3686" s="1" t="s">
        <v>113</v>
      </c>
      <c r="U3686" s="1" t="n">
        <v>333.35</v>
      </c>
      <c r="W3686" s="1" t="n">
        <v>0</v>
      </c>
      <c r="X3686" s="1" t="s">
        <v>640</v>
      </c>
      <c r="Z3686" s="1" t="str">
        <f aca="false">IF($T3686="","",IFERROR(INDEX('Resumo Grupos'!$AC$3:$AC$200,MATCH($T3686,'Resumo Grupos'!$AB$3:$AB$200,0)),"n/d"))</f>
        <v>Pagamentos outros não operacionais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" t="n">
        <v>1</v>
      </c>
      <c r="B3687" s="17" t="n">
        <v>46204</v>
      </c>
      <c r="C3687" s="17" t="n">
        <v>46278</v>
      </c>
      <c r="D3687" s="1" t="n">
        <v>607</v>
      </c>
      <c r="E3687" s="1" t="s">
        <v>214</v>
      </c>
      <c r="F3687" s="1" t="n">
        <v>24</v>
      </c>
      <c r="G3687" s="1" t="s">
        <v>57</v>
      </c>
      <c r="H3687" s="1" t="n">
        <v>2110101</v>
      </c>
      <c r="I3687" s="1" t="s">
        <v>58</v>
      </c>
      <c r="J3687" s="1" t="n">
        <v>1335231</v>
      </c>
      <c r="L3687" s="1" t="n">
        <v>11002</v>
      </c>
      <c r="M3687" s="1" t="s">
        <v>457</v>
      </c>
      <c r="N3687" s="1" t="s">
        <v>60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1849.44</v>
      </c>
      <c r="W3687" s="1" t="n">
        <v>0</v>
      </c>
      <c r="X3687" s="1" t="s">
        <v>3312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FINO TRATO BIFINHO CARNE 65G</v>
      </c>
      <c r="AC3687" s="1" t="n">
        <v>11002</v>
      </c>
    </row>
    <row r="3688" customFormat="false" ht="12.75" hidden="false" customHeight="true" outlineLevel="0" collapsed="false">
      <c r="A3688" s="1" t="n">
        <v>1</v>
      </c>
      <c r="B3688" s="17" t="n">
        <v>46105</v>
      </c>
      <c r="C3688" s="17" t="n">
        <v>46278</v>
      </c>
      <c r="D3688" s="1" t="n">
        <v>10056</v>
      </c>
      <c r="E3688" s="1" t="s">
        <v>638</v>
      </c>
      <c r="F3688" s="1" t="n">
        <v>42</v>
      </c>
      <c r="G3688" s="1" t="s">
        <v>639</v>
      </c>
      <c r="H3688" s="1" t="n">
        <v>2110405</v>
      </c>
      <c r="I3688" s="1" t="s">
        <v>106</v>
      </c>
      <c r="J3688" s="1" t="n">
        <v>1514486</v>
      </c>
      <c r="L3688" s="1" t="n">
        <v>620165</v>
      </c>
      <c r="M3688" s="1" t="s">
        <v>59</v>
      </c>
      <c r="N3688" s="1" t="s">
        <v>66</v>
      </c>
      <c r="P3688" s="1" t="n">
        <v>101</v>
      </c>
      <c r="Q3688" s="1" t="s">
        <v>107</v>
      </c>
      <c r="R3688" s="1" t="s">
        <v>112</v>
      </c>
      <c r="S3688" s="1" t="n">
        <v>4220199</v>
      </c>
      <c r="T3688" s="1" t="s">
        <v>113</v>
      </c>
      <c r="U3688" s="1" t="n">
        <v>233.35</v>
      </c>
      <c r="W3688" s="1" t="n">
        <v>0</v>
      </c>
      <c r="X3688" s="1"/>
      <c r="Z3688" s="1" t="str">
        <f aca="false">IF($T3688="","",IFERROR(INDEX('Resumo Grupos'!$AC$3:$AC$200,MATCH($T3688,'Resumo Grupos'!$AB$3:$AB$200,0)),"n/d"))</f>
        <v>Pagamentos outros não operacionais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" t="n">
        <v>1</v>
      </c>
      <c r="B3689" s="17" t="n">
        <v>46254</v>
      </c>
      <c r="C3689" s="17" t="n">
        <v>46278</v>
      </c>
      <c r="D3689" s="1" t="n">
        <v>717</v>
      </c>
      <c r="E3689" s="1" t="s">
        <v>131</v>
      </c>
      <c r="F3689" s="1" t="n">
        <v>42</v>
      </c>
      <c r="G3689" s="1" t="s">
        <v>639</v>
      </c>
      <c r="H3689" s="1" t="n">
        <v>2110405</v>
      </c>
      <c r="I3689" s="1" t="s">
        <v>106</v>
      </c>
      <c r="J3689" s="1" t="n">
        <v>1577416</v>
      </c>
      <c r="L3689" s="1" t="n">
        <v>644308</v>
      </c>
      <c r="M3689" s="1" t="s">
        <v>36</v>
      </c>
      <c r="N3689" s="1" t="s">
        <v>66</v>
      </c>
      <c r="P3689" s="1" t="n">
        <v>101</v>
      </c>
      <c r="Q3689" s="1" t="s">
        <v>107</v>
      </c>
      <c r="R3689" s="1" t="s">
        <v>112</v>
      </c>
      <c r="S3689" s="1" t="n">
        <v>4220199</v>
      </c>
      <c r="T3689" s="1" t="s">
        <v>113</v>
      </c>
      <c r="U3689" s="1" t="n">
        <v>522.5</v>
      </c>
      <c r="W3689" s="1" t="n">
        <v>0</v>
      </c>
      <c r="X3689" s="1" t="s">
        <v>3313</v>
      </c>
      <c r="Z3689" s="1" t="str">
        <f aca="false">IF($T3689="","",IFERROR(INDEX('Resumo Grupos'!$AC$3:$AC$200,MATCH($T3689,'Resumo Grupos'!$AB$3:$AB$200,0)),"n/d"))</f>
        <v>Pagamentos outros não operacionais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" t="n">
        <v>1</v>
      </c>
      <c r="B3690" s="17" t="n">
        <v>46254</v>
      </c>
      <c r="C3690" s="17" t="n">
        <v>46278</v>
      </c>
      <c r="D3690" s="1" t="n">
        <v>717</v>
      </c>
      <c r="E3690" s="1" t="s">
        <v>131</v>
      </c>
      <c r="F3690" s="1" t="n">
        <v>42</v>
      </c>
      <c r="G3690" s="1" t="s">
        <v>639</v>
      </c>
      <c r="H3690" s="1" t="n">
        <v>2110405</v>
      </c>
      <c r="I3690" s="1" t="s">
        <v>106</v>
      </c>
      <c r="J3690" s="1" t="n">
        <v>1577427</v>
      </c>
      <c r="L3690" s="1" t="n">
        <v>644309</v>
      </c>
      <c r="M3690" s="1" t="s">
        <v>36</v>
      </c>
      <c r="N3690" s="1" t="s">
        <v>66</v>
      </c>
      <c r="P3690" s="1" t="n">
        <v>101</v>
      </c>
      <c r="Q3690" s="1" t="s">
        <v>107</v>
      </c>
      <c r="R3690" s="1" t="s">
        <v>39</v>
      </c>
      <c r="S3690" s="1" t="n">
        <v>4210222</v>
      </c>
      <c r="T3690" s="1" t="s">
        <v>2247</v>
      </c>
      <c r="U3690" s="1" t="n">
        <v>522.5</v>
      </c>
      <c r="W3690" s="1" t="n">
        <v>0</v>
      </c>
      <c r="X3690" s="1" t="s">
        <v>3314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" t="n">
        <v>1</v>
      </c>
      <c r="B3691" s="17" t="n">
        <v>46255</v>
      </c>
      <c r="C3691" s="17" t="n">
        <v>46278</v>
      </c>
      <c r="D3691" s="1" t="n">
        <v>1711</v>
      </c>
      <c r="E3691" s="1" t="s">
        <v>610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1581907</v>
      </c>
      <c r="L3691" s="1" t="n">
        <v>160299</v>
      </c>
      <c r="M3691" s="1" t="s">
        <v>59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1127.55</v>
      </c>
      <c r="W3691" s="1" t="n">
        <v>0</v>
      </c>
      <c r="X3691" s="1" t="s">
        <v>3315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CADERNO CD 280FLS POP FASHION</v>
      </c>
      <c r="AC3691" s="1" t="n">
        <v>160299</v>
      </c>
    </row>
    <row r="3692" customFormat="false" ht="12.75" hidden="false" customHeight="true" outlineLevel="0" collapsed="false">
      <c r="A3692" s="1" t="n">
        <v>1</v>
      </c>
      <c r="B3692" s="17" t="n">
        <v>46258</v>
      </c>
      <c r="C3692" s="17" t="n">
        <v>46278</v>
      </c>
      <c r="D3692" s="1" t="n">
        <v>1464</v>
      </c>
      <c r="E3692" s="1" t="s">
        <v>3150</v>
      </c>
      <c r="F3692" s="1" t="n">
        <v>24</v>
      </c>
      <c r="G3692" s="1" t="s">
        <v>57</v>
      </c>
      <c r="H3692" s="1" t="n">
        <v>2110405</v>
      </c>
      <c r="I3692" s="1" t="s">
        <v>106</v>
      </c>
      <c r="J3692" s="1" t="n">
        <v>1630248</v>
      </c>
      <c r="L3692" s="1" t="n">
        <v>296</v>
      </c>
      <c r="M3692" s="1" t="s">
        <v>59</v>
      </c>
      <c r="N3692" s="1" t="s">
        <v>66</v>
      </c>
      <c r="P3692" s="1" t="n">
        <v>103</v>
      </c>
      <c r="Q3692" s="1" t="s">
        <v>61</v>
      </c>
      <c r="R3692" s="1" t="s">
        <v>62</v>
      </c>
      <c r="S3692" s="1" t="n">
        <v>1130101</v>
      </c>
      <c r="T3692" s="1" t="s">
        <v>63</v>
      </c>
      <c r="U3692" s="1" t="n">
        <v>360.82</v>
      </c>
      <c r="W3692" s="1" t="n">
        <v>0</v>
      </c>
      <c r="X3692" s="1" t="s">
        <v>3316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CARVAO VEGETAL 3KG</v>
      </c>
      <c r="AC3692" s="1" t="n">
        <v>296</v>
      </c>
    </row>
    <row r="3693" customFormat="false" ht="12.75" hidden="false" customHeight="true" outlineLevel="0" collapsed="false">
      <c r="A3693" s="1" t="n">
        <v>1</v>
      </c>
      <c r="B3693" s="17" t="n">
        <v>46268</v>
      </c>
      <c r="C3693" s="17" t="n">
        <v>46278</v>
      </c>
      <c r="D3693" s="1" t="n">
        <v>901</v>
      </c>
      <c r="E3693" s="1" t="s">
        <v>550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1657354</v>
      </c>
      <c r="L3693" s="1" t="n">
        <v>504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570</v>
      </c>
      <c r="W3693" s="1" t="n">
        <v>0</v>
      </c>
      <c r="X3693" s="1" t="s">
        <v>3317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BRINCOS CHERRY HIPOA</v>
      </c>
      <c r="AC3693" s="1" t="n">
        <v>504</v>
      </c>
    </row>
    <row r="3694" customFormat="false" ht="12.75" hidden="false" customHeight="true" outlineLevel="0" collapsed="false">
      <c r="A3694" s="1" t="n">
        <v>1</v>
      </c>
      <c r="B3694" s="17" t="n">
        <v>46248</v>
      </c>
      <c r="C3694" s="17" t="n">
        <v>46279</v>
      </c>
      <c r="D3694" s="1" t="n">
        <v>1637</v>
      </c>
      <c r="E3694" s="1" t="s">
        <v>68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1545623</v>
      </c>
      <c r="L3694" s="1" t="n">
        <v>1917924</v>
      </c>
      <c r="M3694" s="1" t="s">
        <v>36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868.6</v>
      </c>
      <c r="W3694" s="1" t="n">
        <v>0</v>
      </c>
      <c r="X3694" s="1" t="s">
        <v>3318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NISS GALINHA CAIPIRA 70G</v>
      </c>
      <c r="AC3694" s="1" t="n">
        <v>1917924</v>
      </c>
    </row>
    <row r="3695" customFormat="false" ht="12.75" hidden="false" customHeight="true" outlineLevel="0" collapsed="false">
      <c r="A3695" s="1" t="n">
        <v>1</v>
      </c>
      <c r="B3695" s="17" t="n">
        <v>46248</v>
      </c>
      <c r="C3695" s="17" t="n">
        <v>46279</v>
      </c>
      <c r="D3695" s="1" t="n">
        <v>1637</v>
      </c>
      <c r="E3695" s="1" t="s">
        <v>68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1545748</v>
      </c>
      <c r="L3695" s="1" t="n">
        <v>1917927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428.17</v>
      </c>
      <c r="W3695" s="1" t="n">
        <v>0</v>
      </c>
      <c r="X3695" s="1" t="s">
        <v>3319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AMACIANTE CONC. DOWN</v>
      </c>
      <c r="AC3695" s="1" t="n">
        <v>1917927</v>
      </c>
    </row>
    <row r="3696" customFormat="false" ht="12.75" hidden="false" customHeight="true" outlineLevel="0" collapsed="false">
      <c r="A3696" s="1" t="n">
        <v>1</v>
      </c>
      <c r="B3696" s="17" t="n">
        <v>46248</v>
      </c>
      <c r="C3696" s="17" t="n">
        <v>46279</v>
      </c>
      <c r="D3696" s="1" t="n">
        <v>1699</v>
      </c>
      <c r="E3696" s="1" t="s">
        <v>428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1545933</v>
      </c>
      <c r="L3696" s="1" t="n">
        <v>311117</v>
      </c>
      <c r="M3696" s="1" t="s">
        <v>153</v>
      </c>
      <c r="N3696" s="1" t="s">
        <v>66</v>
      </c>
      <c r="P3696" s="1" t="n">
        <v>103</v>
      </c>
      <c r="Q3696" s="1" t="s">
        <v>61</v>
      </c>
      <c r="R3696" s="1" t="s">
        <v>62</v>
      </c>
      <c r="S3696" s="1" t="n">
        <v>1130101</v>
      </c>
      <c r="T3696" s="1" t="s">
        <v>63</v>
      </c>
      <c r="U3696" s="1" t="n">
        <v>1256.36</v>
      </c>
      <c r="W3696" s="1" t="n">
        <v>0</v>
      </c>
      <c r="X3696" s="1" t="s">
        <v>3320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LING CALABRESA PERD</v>
      </c>
      <c r="AC3696" s="1" t="n">
        <v>311117</v>
      </c>
    </row>
    <row r="3697" customFormat="false" ht="12.75" hidden="false" customHeight="true" outlineLevel="0" collapsed="false">
      <c r="A3697" s="1" t="n">
        <v>1</v>
      </c>
      <c r="B3697" s="17" t="n">
        <v>46252</v>
      </c>
      <c r="C3697" s="17" t="n">
        <v>46279</v>
      </c>
      <c r="D3697" s="1" t="n">
        <v>1921</v>
      </c>
      <c r="E3697" s="1" t="s">
        <v>276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1568268</v>
      </c>
      <c r="L3697" s="1" t="n">
        <v>21280</v>
      </c>
      <c r="M3697" s="1" t="s">
        <v>59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677.63</v>
      </c>
      <c r="W3697" s="1" t="n">
        <v>0</v>
      </c>
      <c r="X3697" s="1" t="s">
        <v>3321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/>
      <c r="AC3697" s="1"/>
    </row>
    <row r="3698" customFormat="false" ht="12.75" hidden="false" customHeight="true" outlineLevel="0" collapsed="false">
      <c r="A3698" s="1" t="n">
        <v>1</v>
      </c>
      <c r="B3698" s="17" t="n">
        <v>46253</v>
      </c>
      <c r="C3698" s="17" t="n">
        <v>46279</v>
      </c>
      <c r="D3698" s="1" t="n">
        <v>1637</v>
      </c>
      <c r="E3698" s="1" t="s">
        <v>68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1570693</v>
      </c>
      <c r="L3698" s="1" t="n">
        <v>1921244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1096.94</v>
      </c>
      <c r="W3698" s="1" t="n">
        <v>0</v>
      </c>
      <c r="X3698" s="1" t="s">
        <v>3322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CERVEJA SKOL PILSEN LT 269ML</v>
      </c>
      <c r="AC3698" s="1" t="n">
        <v>1921244</v>
      </c>
    </row>
    <row r="3699" customFormat="false" ht="12.75" hidden="false" customHeight="true" outlineLevel="0" collapsed="false">
      <c r="A3699" s="1" t="n">
        <v>1</v>
      </c>
      <c r="B3699" s="17" t="n">
        <v>46254</v>
      </c>
      <c r="C3699" s="17" t="n">
        <v>46279</v>
      </c>
      <c r="D3699" s="1" t="n">
        <v>1626</v>
      </c>
      <c r="E3699" s="1" t="s">
        <v>65</v>
      </c>
      <c r="F3699" s="1" t="n">
        <v>24</v>
      </c>
      <c r="G3699" s="1" t="s">
        <v>57</v>
      </c>
      <c r="H3699" s="1" t="n">
        <v>2110405</v>
      </c>
      <c r="I3699" s="1" t="s">
        <v>106</v>
      </c>
      <c r="J3699" s="1" t="n">
        <v>1575983</v>
      </c>
      <c r="L3699" s="1" t="n">
        <v>317365</v>
      </c>
      <c r="M3699" s="1" t="s">
        <v>153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989.33</v>
      </c>
      <c r="W3699" s="1" t="n">
        <v>0</v>
      </c>
      <c r="X3699" s="1" t="s">
        <v>3323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LASA SEARA CALA 600G</v>
      </c>
      <c r="AC3699" s="1" t="n">
        <v>317365</v>
      </c>
    </row>
    <row r="3700" customFormat="false" ht="12.75" hidden="false" customHeight="true" outlineLevel="0" collapsed="false">
      <c r="A3700" s="1" t="n">
        <v>1</v>
      </c>
      <c r="B3700" s="17" t="n">
        <v>46255</v>
      </c>
      <c r="C3700" s="17" t="n">
        <v>46279</v>
      </c>
      <c r="D3700" s="1" t="n">
        <v>1616</v>
      </c>
      <c r="E3700" s="1" t="s">
        <v>590</v>
      </c>
      <c r="F3700" s="1" t="n">
        <v>24</v>
      </c>
      <c r="G3700" s="1" t="s">
        <v>57</v>
      </c>
      <c r="H3700" s="1" t="n">
        <v>2110405</v>
      </c>
      <c r="I3700" s="1" t="s">
        <v>106</v>
      </c>
      <c r="J3700" s="1" t="n">
        <v>1580851</v>
      </c>
      <c r="L3700" s="1" t="n">
        <v>654912</v>
      </c>
      <c r="M3700" s="1" t="s">
        <v>153</v>
      </c>
      <c r="N3700" s="1" t="s">
        <v>66</v>
      </c>
      <c r="P3700" s="1" t="n">
        <v>103</v>
      </c>
      <c r="Q3700" s="1" t="s">
        <v>61</v>
      </c>
      <c r="R3700" s="1" t="s">
        <v>62</v>
      </c>
      <c r="S3700" s="1" t="n">
        <v>1130101</v>
      </c>
      <c r="T3700" s="1" t="s">
        <v>63</v>
      </c>
      <c r="U3700" s="1" t="n">
        <v>573.72</v>
      </c>
      <c r="W3700" s="1" t="n">
        <v>0</v>
      </c>
      <c r="X3700" s="1" t="s">
        <v>3324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RODO VAI VEM M40CM BETTANIN</v>
      </c>
      <c r="AC3700" s="1" t="n">
        <v>654912</v>
      </c>
    </row>
    <row r="3701" customFormat="false" ht="12.75" hidden="false" customHeight="true" outlineLevel="0" collapsed="false">
      <c r="A3701" s="1" t="n">
        <v>1</v>
      </c>
      <c r="B3701" s="17" t="n">
        <v>46255</v>
      </c>
      <c r="C3701" s="17" t="n">
        <v>46279</v>
      </c>
      <c r="D3701" s="1" t="n">
        <v>1616</v>
      </c>
      <c r="E3701" s="1" t="s">
        <v>590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1581039</v>
      </c>
      <c r="L3701" s="1" t="n">
        <v>654913</v>
      </c>
      <c r="M3701" s="1" t="s">
        <v>153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759.74</v>
      </c>
      <c r="W3701" s="1" t="n">
        <v>0</v>
      </c>
      <c r="X3701" s="1" t="s">
        <v>3325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MON BIJOU CONC MAGIA 500ML</v>
      </c>
      <c r="AC3701" s="1" t="n">
        <v>654913</v>
      </c>
    </row>
    <row r="3702" customFormat="false" ht="12.75" hidden="false" customHeight="true" outlineLevel="0" collapsed="false">
      <c r="A3702" s="1" t="n">
        <v>1</v>
      </c>
      <c r="B3702" s="17" t="n">
        <v>46255</v>
      </c>
      <c r="C3702" s="17" t="n">
        <v>46279</v>
      </c>
      <c r="D3702" s="1" t="n">
        <v>10037</v>
      </c>
      <c r="E3702" s="1" t="s">
        <v>615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1581853</v>
      </c>
      <c r="L3702" s="1" t="n">
        <v>3216</v>
      </c>
      <c r="M3702" s="1" t="s">
        <v>59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733.07</v>
      </c>
      <c r="W3702" s="1" t="n">
        <v>0</v>
      </c>
      <c r="X3702" s="1" t="s">
        <v>3326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" t="n">
        <v>1</v>
      </c>
      <c r="B3703" s="17" t="n">
        <v>46255</v>
      </c>
      <c r="C3703" s="17" t="n">
        <v>46279</v>
      </c>
      <c r="D3703" s="1" t="n">
        <v>10037</v>
      </c>
      <c r="E3703" s="1" t="s">
        <v>615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1581875</v>
      </c>
      <c r="L3703" s="1" t="n">
        <v>3215</v>
      </c>
      <c r="M3703" s="1" t="s">
        <v>59</v>
      </c>
      <c r="N3703" s="1" t="s">
        <v>66</v>
      </c>
      <c r="P3703" s="1" t="n">
        <v>103</v>
      </c>
      <c r="Q3703" s="1" t="s">
        <v>61</v>
      </c>
      <c r="R3703" s="1" t="s">
        <v>62</v>
      </c>
      <c r="S3703" s="1" t="n">
        <v>1130101</v>
      </c>
      <c r="T3703" s="1" t="s">
        <v>63</v>
      </c>
      <c r="U3703" s="1" t="n">
        <v>477.65</v>
      </c>
      <c r="W3703" s="1" t="n">
        <v>0</v>
      </c>
      <c r="X3703" s="1" t="s">
        <v>3327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KELLMAT GRANULADO RA</v>
      </c>
      <c r="AC3703" s="1" t="n">
        <v>3215</v>
      </c>
    </row>
    <row r="3704" customFormat="false" ht="12.75" hidden="false" customHeight="true" outlineLevel="0" collapsed="false">
      <c r="A3704" s="1" t="n">
        <v>1</v>
      </c>
      <c r="B3704" s="17" t="n">
        <v>46255</v>
      </c>
      <c r="C3704" s="17" t="n">
        <v>46279</v>
      </c>
      <c r="D3704" s="1" t="n">
        <v>10014</v>
      </c>
      <c r="E3704" s="1" t="s">
        <v>436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1581921</v>
      </c>
      <c r="L3704" s="1" t="n">
        <v>3582</v>
      </c>
      <c r="M3704" s="1" t="s">
        <v>59</v>
      </c>
      <c r="N3704" s="1" t="s">
        <v>66</v>
      </c>
      <c r="P3704" s="1" t="n">
        <v>103</v>
      </c>
      <c r="Q3704" s="1" t="s">
        <v>61</v>
      </c>
      <c r="R3704" s="1" t="s">
        <v>62</v>
      </c>
      <c r="S3704" s="1" t="n">
        <v>1130101</v>
      </c>
      <c r="T3704" s="1" t="s">
        <v>63</v>
      </c>
      <c r="U3704" s="1" t="n">
        <v>651.32</v>
      </c>
      <c r="W3704" s="1" t="n">
        <v>0</v>
      </c>
      <c r="X3704" s="1" t="s">
        <v>3328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ALFACE MACO </v>
      </c>
      <c r="AC3704" s="1" t="n">
        <v>3582</v>
      </c>
    </row>
    <row r="3705" customFormat="false" ht="12.75" hidden="false" customHeight="true" outlineLevel="0" collapsed="false">
      <c r="A3705" s="1" t="n">
        <v>1</v>
      </c>
      <c r="B3705" s="17" t="n">
        <v>46256</v>
      </c>
      <c r="C3705" s="17" t="n">
        <v>46279</v>
      </c>
      <c r="D3705" s="1" t="n">
        <v>1739</v>
      </c>
      <c r="E3705" s="1" t="s">
        <v>1482</v>
      </c>
      <c r="F3705" s="1" t="n">
        <v>24</v>
      </c>
      <c r="G3705" s="1" t="s">
        <v>57</v>
      </c>
      <c r="H3705" s="1" t="n">
        <v>2110405</v>
      </c>
      <c r="I3705" s="1" t="s">
        <v>106</v>
      </c>
      <c r="J3705" s="1" t="n">
        <v>1585194</v>
      </c>
      <c r="L3705" s="1" t="n">
        <v>255211</v>
      </c>
      <c r="M3705" s="1" t="s">
        <v>153</v>
      </c>
      <c r="N3705" s="1" t="s">
        <v>66</v>
      </c>
      <c r="P3705" s="1" t="n">
        <v>103</v>
      </c>
      <c r="Q3705" s="1" t="s">
        <v>61</v>
      </c>
      <c r="R3705" s="1" t="s">
        <v>62</v>
      </c>
      <c r="S3705" s="1" t="n">
        <v>1130101</v>
      </c>
      <c r="T3705" s="1" t="s">
        <v>63</v>
      </c>
      <c r="U3705" s="1" t="n">
        <v>614.06</v>
      </c>
      <c r="W3705" s="1" t="n">
        <v>0</v>
      </c>
      <c r="X3705" s="1" t="s">
        <v>3329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ABS NATURALMEN C/A 8</v>
      </c>
      <c r="AC3705" s="1" t="n">
        <v>255211</v>
      </c>
    </row>
    <row r="3706" customFormat="false" ht="12.75" hidden="false" customHeight="true" outlineLevel="0" collapsed="false">
      <c r="A3706" s="1" t="n">
        <v>1</v>
      </c>
      <c r="B3706" s="17" t="n">
        <v>46258</v>
      </c>
      <c r="C3706" s="17" t="n">
        <v>46279</v>
      </c>
      <c r="D3706" s="1" t="n">
        <v>1637</v>
      </c>
      <c r="E3706" s="1" t="s">
        <v>68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1604571</v>
      </c>
      <c r="L3706" s="1" t="n">
        <v>1925330</v>
      </c>
      <c r="M3706" s="1" t="s">
        <v>36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1138.44</v>
      </c>
      <c r="W3706" s="1" t="n">
        <v>0</v>
      </c>
      <c r="X3706" s="1" t="s">
        <v>3330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AÇUCA ITAMARATI 1KG</v>
      </c>
      <c r="AC3706" s="1" t="n">
        <v>1925330</v>
      </c>
    </row>
    <row r="3707" customFormat="false" ht="12.75" hidden="false" customHeight="true" outlineLevel="0" collapsed="false">
      <c r="A3707" s="1" t="n">
        <v>1</v>
      </c>
      <c r="B3707" s="17" t="n">
        <v>46256</v>
      </c>
      <c r="C3707" s="17" t="n">
        <v>46279</v>
      </c>
      <c r="D3707" s="1" t="n">
        <v>1637</v>
      </c>
      <c r="E3707" s="1" t="s">
        <v>68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1604666</v>
      </c>
      <c r="L3707" s="1" t="n">
        <v>1924896</v>
      </c>
      <c r="M3707" s="1" t="s">
        <v>36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2232.4</v>
      </c>
      <c r="W3707" s="1" t="n">
        <v>0</v>
      </c>
      <c r="X3707" s="1" t="s">
        <v>3331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CAFE KIMINO 250G</v>
      </c>
      <c r="AC3707" s="1" t="n">
        <v>1924896</v>
      </c>
    </row>
    <row r="3708" customFormat="false" ht="12.75" hidden="false" customHeight="true" outlineLevel="0" collapsed="false">
      <c r="A3708" s="1" t="n">
        <v>1</v>
      </c>
      <c r="B3708" s="17" t="n">
        <v>46262</v>
      </c>
      <c r="C3708" s="17" t="n">
        <v>46279</v>
      </c>
      <c r="D3708" s="1" t="n">
        <v>1666</v>
      </c>
      <c r="E3708" s="1" t="s">
        <v>56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1629500</v>
      </c>
      <c r="L3708" s="1" t="n">
        <v>572175</v>
      </c>
      <c r="M3708" s="1" t="s">
        <v>59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9606.56</v>
      </c>
      <c r="W3708" s="1" t="n">
        <v>0</v>
      </c>
      <c r="X3708" s="1" t="s">
        <v>3332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DUNHILL CARLTON BLEN</v>
      </c>
      <c r="AC3708" s="1" t="n">
        <v>572175</v>
      </c>
    </row>
    <row r="3709" customFormat="false" ht="12.75" hidden="false" customHeight="true" outlineLevel="0" collapsed="false">
      <c r="A3709" s="1" t="n">
        <v>1</v>
      </c>
      <c r="B3709" s="17" t="n">
        <v>46265</v>
      </c>
      <c r="C3709" s="17" t="n">
        <v>46279</v>
      </c>
      <c r="D3709" s="1" t="n">
        <v>1357</v>
      </c>
      <c r="E3709" s="1" t="s">
        <v>694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1638697</v>
      </c>
      <c r="L3709" s="1" t="n">
        <v>284357</v>
      </c>
      <c r="M3709" s="1" t="s">
        <v>59</v>
      </c>
      <c r="N3709" s="1" t="s">
        <v>66</v>
      </c>
      <c r="P3709" s="1" t="n">
        <v>103</v>
      </c>
      <c r="Q3709" s="1" t="s">
        <v>61</v>
      </c>
      <c r="R3709" s="1" t="s">
        <v>2081</v>
      </c>
      <c r="S3709" s="1" t="n">
        <v>4110102</v>
      </c>
      <c r="T3709" s="1" t="s">
        <v>2641</v>
      </c>
      <c r="U3709" s="1" t="n">
        <v>175</v>
      </c>
      <c r="W3709" s="1" t="n">
        <v>0</v>
      </c>
      <c r="X3709" s="1" t="s">
        <v>3333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MARGARINA MEDALHA DE OURO 80% 15KG</v>
      </c>
      <c r="AC3709" s="1" t="n">
        <v>284357</v>
      </c>
    </row>
    <row r="3710" customFormat="false" ht="12.75" hidden="false" customHeight="true" outlineLevel="0" collapsed="false">
      <c r="A3710" s="1" t="n">
        <v>1</v>
      </c>
      <c r="B3710" s="17" t="n">
        <v>46265</v>
      </c>
      <c r="C3710" s="17" t="n">
        <v>46279</v>
      </c>
      <c r="D3710" s="1" t="n">
        <v>1114</v>
      </c>
      <c r="E3710" s="1" t="s">
        <v>169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1639308</v>
      </c>
      <c r="L3710" s="1" t="n">
        <v>45382</v>
      </c>
      <c r="M3710" s="1" t="s">
        <v>36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3284.93</v>
      </c>
      <c r="W3710" s="1" t="n">
        <v>0</v>
      </c>
      <c r="X3710" s="1" t="s">
        <v>3334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PASTEL FOLHADO QUEIJ</v>
      </c>
      <c r="AC3710" s="1" t="n">
        <v>45382</v>
      </c>
    </row>
    <row r="3711" customFormat="false" ht="12.75" hidden="false" customHeight="true" outlineLevel="0" collapsed="false">
      <c r="A3711" s="1" t="n">
        <v>1</v>
      </c>
      <c r="B3711" s="17" t="n">
        <v>46268</v>
      </c>
      <c r="C3711" s="17" t="n">
        <v>46279</v>
      </c>
      <c r="D3711" s="1" t="n">
        <v>1621</v>
      </c>
      <c r="E3711" s="1" t="s">
        <v>351</v>
      </c>
      <c r="F3711" s="1" t="n">
        <v>24</v>
      </c>
      <c r="G3711" s="1" t="s">
        <v>57</v>
      </c>
      <c r="H3711" s="1" t="n">
        <v>2110405</v>
      </c>
      <c r="I3711" s="1" t="s">
        <v>106</v>
      </c>
      <c r="J3711" s="1" t="n">
        <v>1652562</v>
      </c>
      <c r="L3711" s="1" t="n">
        <v>995248</v>
      </c>
      <c r="M3711" s="1" t="s">
        <v>36</v>
      </c>
      <c r="N3711" s="1" t="s">
        <v>66</v>
      </c>
      <c r="P3711" s="1" t="n">
        <v>103</v>
      </c>
      <c r="Q3711" s="1" t="s">
        <v>61</v>
      </c>
      <c r="R3711" s="1" t="s">
        <v>62</v>
      </c>
      <c r="S3711" s="1" t="n">
        <v>1130101</v>
      </c>
      <c r="T3711" s="1" t="s">
        <v>63</v>
      </c>
      <c r="U3711" s="1" t="n">
        <v>4511.17</v>
      </c>
      <c r="W3711" s="1" t="n">
        <v>0</v>
      </c>
      <c r="X3711" s="1" t="s">
        <v>3335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CERV BRAHMA ZERO 350ML</v>
      </c>
      <c r="AC3711" s="1" t="n">
        <v>995248</v>
      </c>
    </row>
    <row r="3712" customFormat="false" ht="12.75" hidden="false" customHeight="true" outlineLevel="0" collapsed="false">
      <c r="A3712" s="1" t="n">
        <v>1</v>
      </c>
      <c r="B3712" s="17" t="n">
        <v>46270</v>
      </c>
      <c r="C3712" s="17" t="n">
        <v>46279</v>
      </c>
      <c r="D3712" s="1" t="n">
        <v>1614</v>
      </c>
      <c r="E3712" s="1" t="s">
        <v>89</v>
      </c>
      <c r="F3712" s="1" t="n">
        <v>24</v>
      </c>
      <c r="G3712" s="1" t="s">
        <v>57</v>
      </c>
      <c r="H3712" s="1" t="n">
        <v>2110405</v>
      </c>
      <c r="I3712" s="1" t="s">
        <v>106</v>
      </c>
      <c r="J3712" s="1" t="n">
        <v>1656833</v>
      </c>
      <c r="L3712" s="1" t="n">
        <v>11660</v>
      </c>
      <c r="M3712" s="1" t="s">
        <v>59</v>
      </c>
      <c r="N3712" s="1" t="s">
        <v>66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335.17</v>
      </c>
      <c r="W3712" s="1" t="n">
        <v>0</v>
      </c>
      <c r="X3712" s="1" t="s">
        <v>3336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SORV. KARU SUPREME1L</v>
      </c>
      <c r="AC3712" s="1" t="n">
        <v>11660</v>
      </c>
    </row>
    <row r="3713" customFormat="false" ht="12.75" hidden="false" customHeight="true" outlineLevel="0" collapsed="false">
      <c r="A3713" s="1" t="n">
        <v>1</v>
      </c>
      <c r="B3713" s="17" t="n">
        <v>46097</v>
      </c>
      <c r="C3713" s="17" t="n">
        <v>46280</v>
      </c>
      <c r="D3713" s="1" t="n">
        <v>1867</v>
      </c>
      <c r="E3713" s="1" t="s">
        <v>665</v>
      </c>
      <c r="F3713" s="1" t="n">
        <v>24</v>
      </c>
      <c r="G3713" s="1" t="s">
        <v>57</v>
      </c>
      <c r="H3713" s="1" t="n">
        <v>2110405</v>
      </c>
      <c r="I3713" s="1" t="s">
        <v>106</v>
      </c>
      <c r="J3713" s="1" t="n">
        <v>809298</v>
      </c>
      <c r="L3713" s="1" t="n">
        <v>100914</v>
      </c>
      <c r="M3713" s="1" t="s">
        <v>1950</v>
      </c>
      <c r="N3713" s="1" t="s">
        <v>66</v>
      </c>
      <c r="P3713" s="1" t="n">
        <v>101</v>
      </c>
      <c r="Q3713" s="1" t="s">
        <v>107</v>
      </c>
      <c r="R3713" s="1" t="s">
        <v>666</v>
      </c>
      <c r="S3713" s="1" t="n">
        <v>4210401</v>
      </c>
      <c r="T3713" s="1" t="s">
        <v>667</v>
      </c>
      <c r="U3713" s="1" t="n">
        <v>134.55</v>
      </c>
      <c r="W3713" s="1" t="n">
        <v>0</v>
      </c>
      <c r="X3713" s="1" t="s">
        <v>3337</v>
      </c>
      <c r="Z3713" s="1" t="str">
        <f aca="false">IF($T3713="","",IFERROR(INDEX('Resumo Grupos'!$AC$3:$AC$200,MATCH($T3713,'Resumo Grupos'!$AB$3:$AB$200,0)),"n/d"))</f>
        <v>Impostos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" t="n">
        <v>1</v>
      </c>
      <c r="B3714" s="17" t="n">
        <v>46097</v>
      </c>
      <c r="C3714" s="17" t="n">
        <v>46280</v>
      </c>
      <c r="D3714" s="1" t="n">
        <v>1867</v>
      </c>
      <c r="E3714" s="1" t="s">
        <v>665</v>
      </c>
      <c r="F3714" s="1" t="n">
        <v>24</v>
      </c>
      <c r="G3714" s="1" t="s">
        <v>57</v>
      </c>
      <c r="H3714" s="1" t="n">
        <v>2110405</v>
      </c>
      <c r="I3714" s="1" t="s">
        <v>106</v>
      </c>
      <c r="J3714" s="1" t="n">
        <v>809315</v>
      </c>
      <c r="L3714" s="1" t="n">
        <v>100910</v>
      </c>
      <c r="M3714" s="1" t="s">
        <v>1950</v>
      </c>
      <c r="N3714" s="1" t="s">
        <v>66</v>
      </c>
      <c r="P3714" s="1" t="n">
        <v>101</v>
      </c>
      <c r="Q3714" s="1" t="s">
        <v>107</v>
      </c>
      <c r="R3714" s="1" t="s">
        <v>666</v>
      </c>
      <c r="S3714" s="1" t="n">
        <v>4210401</v>
      </c>
      <c r="T3714" s="1" t="s">
        <v>667</v>
      </c>
      <c r="U3714" s="1" t="n">
        <v>185.89</v>
      </c>
      <c r="W3714" s="1" t="n">
        <v>0</v>
      </c>
      <c r="X3714" s="1" t="s">
        <v>3338</v>
      </c>
      <c r="Z3714" s="1" t="str">
        <f aca="false">IF($T3714="","",IFERROR(INDEX('Resumo Grupos'!$AC$3:$AC$200,MATCH($T3714,'Resumo Grupos'!$AB$3:$AB$200,0)),"n/d"))</f>
        <v>Impostos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" t="n">
        <v>1</v>
      </c>
      <c r="B3715" s="17" t="n">
        <v>46097</v>
      </c>
      <c r="C3715" s="17" t="n">
        <v>46280</v>
      </c>
      <c r="D3715" s="1" t="n">
        <v>17</v>
      </c>
      <c r="E3715" s="1" t="s">
        <v>115</v>
      </c>
      <c r="F3715" s="1" t="n">
        <v>24</v>
      </c>
      <c r="G3715" s="1" t="s">
        <v>57</v>
      </c>
      <c r="H3715" s="1" t="n">
        <v>2110405</v>
      </c>
      <c r="I3715" s="1" t="s">
        <v>106</v>
      </c>
      <c r="J3715" s="1" t="n">
        <v>809413</v>
      </c>
      <c r="L3715" s="1" t="n">
        <v>2115476</v>
      </c>
      <c r="M3715" s="1" t="s">
        <v>1950</v>
      </c>
      <c r="N3715" s="1" t="s">
        <v>66</v>
      </c>
      <c r="P3715" s="1" t="n">
        <v>101</v>
      </c>
      <c r="Q3715" s="1" t="s">
        <v>107</v>
      </c>
      <c r="R3715" s="1" t="s">
        <v>112</v>
      </c>
      <c r="S3715" s="1" t="n">
        <v>4220199</v>
      </c>
      <c r="T3715" s="1" t="s">
        <v>113</v>
      </c>
      <c r="U3715" s="1" t="n">
        <v>102.14</v>
      </c>
      <c r="W3715" s="1" t="n">
        <v>0</v>
      </c>
      <c r="X3715" s="1" t="s">
        <v>670</v>
      </c>
      <c r="Z3715" s="1" t="str">
        <f aca="false">IF($T3715="","",IFERROR(INDEX('Resumo Grupos'!$AC$3:$AC$200,MATCH($T3715,'Resumo Grupos'!$AB$3:$AB$200,0)),"n/d"))</f>
        <v>Pagamentos outros não operacionais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" t="n">
        <v>1</v>
      </c>
      <c r="B3716" s="17" t="n">
        <v>46234</v>
      </c>
      <c r="C3716" s="17" t="n">
        <v>46280</v>
      </c>
      <c r="D3716" s="1" t="n">
        <v>513</v>
      </c>
      <c r="E3716" s="1" t="s">
        <v>683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1478026</v>
      </c>
      <c r="L3716" s="1" t="n">
        <v>607111</v>
      </c>
      <c r="M3716" s="1" t="s">
        <v>59</v>
      </c>
      <c r="N3716" s="1" t="s">
        <v>66</v>
      </c>
      <c r="P3716" s="1" t="n">
        <v>101</v>
      </c>
      <c r="Q3716" s="1" t="s">
        <v>107</v>
      </c>
      <c r="R3716" s="1" t="s">
        <v>43</v>
      </c>
      <c r="S3716" s="1" t="n">
        <v>4210315</v>
      </c>
      <c r="T3716" s="1" t="s">
        <v>574</v>
      </c>
      <c r="U3716" s="1" t="n">
        <v>183.33</v>
      </c>
      <c r="W3716" s="1" t="n">
        <v>0</v>
      </c>
      <c r="X3716" s="1" t="s">
        <v>2608</v>
      </c>
      <c r="Z3716" s="1" t="str">
        <f aca="false">IF($T3716="","",IFERROR(INDEX('Resumo Grupos'!$AC$3:$AC$200,MATCH($T3716,'Resumo Grupos'!$AB$3:$AB$200,0)),"n/d"))</f>
        <v>Despesa</v>
      </c>
      <c r="AA3716" s="1" t="str">
        <f aca="false">IF($T3716="","",IF(COUNTIF('Resumo Grupos'!$AE$3:$AE$40,$T3716)&gt;0,"NAO","SIM"))</f>
        <v>SIM</v>
      </c>
      <c r="AB3716" s="1"/>
      <c r="AC3716" s="1"/>
    </row>
    <row r="3717" customFormat="false" ht="12.75" hidden="false" customHeight="true" outlineLevel="0" collapsed="false">
      <c r="A3717" s="1" t="n">
        <v>1</v>
      </c>
      <c r="B3717" s="17" t="n">
        <v>46248</v>
      </c>
      <c r="C3717" s="17" t="n">
        <v>46280</v>
      </c>
      <c r="D3717" s="1" t="n">
        <v>1637</v>
      </c>
      <c r="E3717" s="1" t="s">
        <v>68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1545833</v>
      </c>
      <c r="L3717" s="1" t="n">
        <v>1919061</v>
      </c>
      <c r="M3717" s="1" t="s">
        <v>36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1800.08</v>
      </c>
      <c r="W3717" s="1" t="n">
        <v>0</v>
      </c>
      <c r="X3717" s="1" t="s">
        <v>3339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MAIONESE HELLMANNS SH 200G</v>
      </c>
      <c r="AC3717" s="1" t="n">
        <v>1919061</v>
      </c>
    </row>
    <row r="3718" customFormat="false" ht="12.75" hidden="false" customHeight="true" outlineLevel="0" collapsed="false">
      <c r="A3718" s="1" t="n">
        <v>1</v>
      </c>
      <c r="B3718" s="17" t="n">
        <v>46255</v>
      </c>
      <c r="C3718" s="17" t="n">
        <v>46280</v>
      </c>
      <c r="D3718" s="1" t="n">
        <v>1078</v>
      </c>
      <c r="E3718" s="1" t="s">
        <v>81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1580469</v>
      </c>
      <c r="L3718" s="1" t="n">
        <v>30750</v>
      </c>
      <c r="M3718" s="1" t="s">
        <v>36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738.09</v>
      </c>
      <c r="W3718" s="1" t="n">
        <v>0</v>
      </c>
      <c r="X3718" s="1" t="s">
        <v>3340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MARGARIN PRIMOR 250G</v>
      </c>
      <c r="AC3718" s="1" t="n">
        <v>30750</v>
      </c>
    </row>
    <row r="3719" customFormat="false" ht="12.75" hidden="false" customHeight="true" outlineLevel="0" collapsed="false">
      <c r="A3719" s="1" t="n">
        <v>1</v>
      </c>
      <c r="B3719" s="17" t="n">
        <v>46255</v>
      </c>
      <c r="C3719" s="17" t="n">
        <v>46280</v>
      </c>
      <c r="D3719" s="1" t="n">
        <v>1668</v>
      </c>
      <c r="E3719" s="1" t="s">
        <v>81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1582091</v>
      </c>
      <c r="L3719" s="1" t="n">
        <v>750484</v>
      </c>
      <c r="M3719" s="1" t="s">
        <v>153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983.08</v>
      </c>
      <c r="W3719" s="1" t="n">
        <v>0</v>
      </c>
      <c r="X3719" s="1" t="s">
        <v>3341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" t="n">
        <v>1</v>
      </c>
      <c r="B3720" s="17" t="n">
        <v>46255</v>
      </c>
      <c r="C3720" s="17" t="n">
        <v>46280</v>
      </c>
      <c r="D3720" s="1" t="n">
        <v>1668</v>
      </c>
      <c r="E3720" s="1" t="s">
        <v>81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1582110</v>
      </c>
      <c r="L3720" s="1" t="n">
        <v>750483</v>
      </c>
      <c r="M3720" s="1" t="s">
        <v>153</v>
      </c>
      <c r="N3720" s="1" t="s">
        <v>66</v>
      </c>
      <c r="P3720" s="1" t="n">
        <v>103</v>
      </c>
      <c r="Q3720" s="1" t="s">
        <v>61</v>
      </c>
      <c r="R3720" s="1" t="s">
        <v>39</v>
      </c>
      <c r="S3720" s="1" t="n">
        <v>4210299</v>
      </c>
      <c r="T3720" s="1" t="s">
        <v>2236</v>
      </c>
      <c r="U3720" s="1" t="n">
        <v>1304.13</v>
      </c>
      <c r="W3720" s="1" t="n">
        <v>0</v>
      </c>
      <c r="X3720" s="1" t="s">
        <v>3342</v>
      </c>
      <c r="Z3720" s="1" t="str">
        <f aca="false">IF($T3720="","",IFERROR(INDEX('Resumo Grupos'!$AC$3:$AC$200,MATCH($T3720,'Resumo Grupos'!$AB$3:$AB$200,0)),"n/d"))</f>
        <v>Despesa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SACO PAPEL KRAFT 2KG</v>
      </c>
      <c r="AC3720" s="1" t="n">
        <v>750483</v>
      </c>
    </row>
    <row r="3721" customFormat="false" ht="12.75" hidden="false" customHeight="true" outlineLevel="0" collapsed="false">
      <c r="A3721" s="1" t="n">
        <v>1</v>
      </c>
      <c r="B3721" s="17" t="n">
        <v>46256</v>
      </c>
      <c r="C3721" s="17" t="n">
        <v>46280</v>
      </c>
      <c r="D3721" s="1" t="n">
        <v>1657</v>
      </c>
      <c r="E3721" s="1" t="s">
        <v>1204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1585243</v>
      </c>
      <c r="L3721" s="1" t="n">
        <v>297570</v>
      </c>
      <c r="M3721" s="1" t="s">
        <v>153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1062.06</v>
      </c>
      <c r="W3721" s="1" t="n">
        <v>0</v>
      </c>
      <c r="X3721" s="1" t="s">
        <v>3343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/>
      <c r="AC3721" s="1"/>
    </row>
    <row r="3722" customFormat="false" ht="12.75" hidden="false" customHeight="true" outlineLevel="0" collapsed="false">
      <c r="A3722" s="1" t="n">
        <v>1</v>
      </c>
      <c r="B3722" s="17" t="n">
        <v>46258</v>
      </c>
      <c r="C3722" s="17" t="n">
        <v>46280</v>
      </c>
      <c r="D3722" s="1" t="n">
        <v>1608</v>
      </c>
      <c r="E3722" s="1" t="s">
        <v>75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1599253</v>
      </c>
      <c r="L3722" s="1" t="n">
        <v>1717085</v>
      </c>
      <c r="M3722" s="1" t="s">
        <v>59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901.66</v>
      </c>
      <c r="W3722" s="1" t="n">
        <v>0</v>
      </c>
      <c r="X3722" s="1" t="s">
        <v>3344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ACHOC TODDY 200G</v>
      </c>
      <c r="AC3722" s="1" t="n">
        <v>1717085</v>
      </c>
    </row>
    <row r="3723" customFormat="false" ht="12.75" hidden="false" customHeight="true" outlineLevel="0" collapsed="false">
      <c r="A3723" s="1" t="n">
        <v>1</v>
      </c>
      <c r="B3723" s="17" t="n">
        <v>46255</v>
      </c>
      <c r="C3723" s="17" t="n">
        <v>46280</v>
      </c>
      <c r="D3723" s="1" t="n">
        <v>10011</v>
      </c>
      <c r="E3723" s="1" t="s">
        <v>221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1600231</v>
      </c>
      <c r="L3723" s="1" t="n">
        <v>35265</v>
      </c>
      <c r="M3723" s="1" t="s">
        <v>59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3767.77</v>
      </c>
      <c r="W3723" s="1" t="n">
        <v>0</v>
      </c>
      <c r="X3723" s="1" t="s">
        <v>3345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RC GRANPLUS GT CAST SAL ARR KG</v>
      </c>
      <c r="AC3723" s="1" t="n">
        <v>35265</v>
      </c>
    </row>
    <row r="3724" customFormat="false" ht="12.75" hidden="false" customHeight="true" outlineLevel="0" collapsed="false">
      <c r="A3724" s="1" t="n">
        <v>1</v>
      </c>
      <c r="B3724" s="17" t="n">
        <v>46258</v>
      </c>
      <c r="C3724" s="17" t="n">
        <v>46280</v>
      </c>
      <c r="D3724" s="1" t="n">
        <v>1461</v>
      </c>
      <c r="E3724" s="1" t="s">
        <v>165</v>
      </c>
      <c r="F3724" s="1" t="n">
        <v>24</v>
      </c>
      <c r="G3724" s="1" t="s">
        <v>57</v>
      </c>
      <c r="H3724" s="1" t="n">
        <v>2110405</v>
      </c>
      <c r="I3724" s="1" t="s">
        <v>106</v>
      </c>
      <c r="J3724" s="1" t="n">
        <v>1618553</v>
      </c>
      <c r="L3724" s="1" t="n">
        <v>3498</v>
      </c>
      <c r="M3724" s="1" t="s">
        <v>59</v>
      </c>
      <c r="N3724" s="1" t="s">
        <v>66</v>
      </c>
      <c r="P3724" s="1" t="n">
        <v>103</v>
      </c>
      <c r="Q3724" s="1" t="s">
        <v>61</v>
      </c>
      <c r="R3724" s="1" t="s">
        <v>39</v>
      </c>
      <c r="S3724" s="1" t="n">
        <v>4210299</v>
      </c>
      <c r="T3724" s="1" t="s">
        <v>2236</v>
      </c>
      <c r="U3724" s="1" t="n">
        <v>721.09</v>
      </c>
      <c r="W3724" s="1" t="n">
        <v>0</v>
      </c>
      <c r="X3724" s="1" t="s">
        <v>3346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SACOLA REC.LEITOSA 5</v>
      </c>
      <c r="AC3724" s="1" t="n">
        <v>3498</v>
      </c>
    </row>
    <row r="3725" customFormat="false" ht="12.75" hidden="false" customHeight="true" outlineLevel="0" collapsed="false">
      <c r="A3725" s="1" t="n">
        <v>1</v>
      </c>
      <c r="B3725" s="17" t="n">
        <v>46262</v>
      </c>
      <c r="C3725" s="17" t="n">
        <v>46280</v>
      </c>
      <c r="D3725" s="1" t="n">
        <v>1705</v>
      </c>
      <c r="E3725" s="1" t="s">
        <v>173</v>
      </c>
      <c r="F3725" s="1" t="n">
        <v>24</v>
      </c>
      <c r="G3725" s="1" t="s">
        <v>57</v>
      </c>
      <c r="H3725" s="1" t="n">
        <v>2110405</v>
      </c>
      <c r="I3725" s="1" t="s">
        <v>106</v>
      </c>
      <c r="J3725" s="1" t="n">
        <v>1630408</v>
      </c>
      <c r="L3725" s="1" t="n">
        <v>1270830</v>
      </c>
      <c r="M3725" s="1" t="s">
        <v>36</v>
      </c>
      <c r="N3725" s="1" t="s">
        <v>66</v>
      </c>
      <c r="P3725" s="1" t="n">
        <v>103</v>
      </c>
      <c r="Q3725" s="1" t="s">
        <v>61</v>
      </c>
      <c r="R3725" s="1" t="s">
        <v>62</v>
      </c>
      <c r="S3725" s="1" t="n">
        <v>1130101</v>
      </c>
      <c r="T3725" s="1" t="s">
        <v>63</v>
      </c>
      <c r="U3725" s="1" t="n">
        <v>3342.33</v>
      </c>
      <c r="W3725" s="1" t="n">
        <v>0</v>
      </c>
      <c r="X3725" s="1" t="s">
        <v>3347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KAPO UVA 200ML</v>
      </c>
      <c r="AC3725" s="1" t="n">
        <v>1270830</v>
      </c>
    </row>
    <row r="3726" customFormat="false" ht="12.75" hidden="false" customHeight="true" outlineLevel="0" collapsed="false">
      <c r="A3726" s="1" t="n">
        <v>1</v>
      </c>
      <c r="B3726" s="17" t="n">
        <v>46262</v>
      </c>
      <c r="C3726" s="17" t="n">
        <v>46280</v>
      </c>
      <c r="D3726" s="1" t="n">
        <v>1705</v>
      </c>
      <c r="E3726" s="1" t="s">
        <v>173</v>
      </c>
      <c r="F3726" s="1" t="n">
        <v>24</v>
      </c>
      <c r="G3726" s="1" t="s">
        <v>57</v>
      </c>
      <c r="H3726" s="1" t="n">
        <v>2110405</v>
      </c>
      <c r="I3726" s="1" t="s">
        <v>106</v>
      </c>
      <c r="J3726" s="1" t="n">
        <v>1630494</v>
      </c>
      <c r="L3726" s="1" t="n">
        <v>2016611</v>
      </c>
      <c r="M3726" s="1" t="s">
        <v>36</v>
      </c>
      <c r="N3726" s="1" t="s">
        <v>66</v>
      </c>
      <c r="P3726" s="1" t="n">
        <v>103</v>
      </c>
      <c r="Q3726" s="1" t="s">
        <v>61</v>
      </c>
      <c r="R3726" s="1" t="s">
        <v>62</v>
      </c>
      <c r="S3726" s="1" t="n">
        <v>1130101</v>
      </c>
      <c r="T3726" s="1" t="s">
        <v>63</v>
      </c>
      <c r="U3726" s="1" t="n">
        <v>9126.86</v>
      </c>
      <c r="W3726" s="1" t="n">
        <v>0</v>
      </c>
      <c r="X3726" s="1" t="s">
        <v>3348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REFR FANTA UVA 200ML</v>
      </c>
      <c r="AC3726" s="1" t="n">
        <v>2016611</v>
      </c>
    </row>
    <row r="3727" customFormat="false" ht="12.75" hidden="false" customHeight="true" outlineLevel="0" collapsed="false">
      <c r="A3727" s="1" t="n">
        <v>1</v>
      </c>
      <c r="B3727" s="17" t="n">
        <v>46262</v>
      </c>
      <c r="C3727" s="17" t="n">
        <v>46280</v>
      </c>
      <c r="D3727" s="1" t="n">
        <v>1621</v>
      </c>
      <c r="E3727" s="1" t="s">
        <v>351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1635112</v>
      </c>
      <c r="L3727" s="1" t="n">
        <v>983831</v>
      </c>
      <c r="M3727" s="1" t="s">
        <v>36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376.96</v>
      </c>
      <c r="W3727" s="1" t="n">
        <v>0</v>
      </c>
      <c r="X3727" s="1" t="s">
        <v>3349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CERVEJA SKOL PILSEN LT 269ML</v>
      </c>
      <c r="AC3727" s="1" t="n">
        <v>983831</v>
      </c>
    </row>
    <row r="3728" customFormat="false" ht="12.75" hidden="false" customHeight="true" outlineLevel="0" collapsed="false">
      <c r="A3728" s="1" t="n">
        <v>1</v>
      </c>
      <c r="B3728" s="17" t="n">
        <v>46259</v>
      </c>
      <c r="C3728" s="17" t="n">
        <v>46280</v>
      </c>
      <c r="D3728" s="1" t="n">
        <v>967</v>
      </c>
      <c r="E3728" s="1" t="s">
        <v>1167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1635238</v>
      </c>
      <c r="L3728" s="1" t="n">
        <v>37655</v>
      </c>
      <c r="M3728" s="1" t="s">
        <v>36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816</v>
      </c>
      <c r="W3728" s="1" t="n">
        <v>0</v>
      </c>
      <c r="X3728" s="1" t="s">
        <v>3350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VINHO DOM BOSCO750ML</v>
      </c>
      <c r="AC3728" s="1" t="n">
        <v>37655</v>
      </c>
    </row>
    <row r="3729" customFormat="false" ht="12.75" hidden="false" customHeight="true" outlineLevel="0" collapsed="false">
      <c r="A3729" s="1" t="n">
        <v>1</v>
      </c>
      <c r="B3729" s="17" t="n">
        <v>46268</v>
      </c>
      <c r="C3729" s="17" t="n">
        <v>46280</v>
      </c>
      <c r="D3729" s="1" t="n">
        <v>1683</v>
      </c>
      <c r="E3729" s="1" t="s">
        <v>677</v>
      </c>
      <c r="F3729" s="1" t="n">
        <v>34</v>
      </c>
      <c r="G3729" s="1" t="s">
        <v>94</v>
      </c>
      <c r="H3729" s="1" t="n">
        <v>2110101</v>
      </c>
      <c r="I3729" s="1" t="s">
        <v>58</v>
      </c>
      <c r="J3729" s="1" t="n">
        <v>1647300</v>
      </c>
      <c r="L3729" s="1" t="n">
        <v>1674761</v>
      </c>
      <c r="M3729" s="1" t="s">
        <v>36</v>
      </c>
      <c r="N3729" s="1" t="s">
        <v>60</v>
      </c>
      <c r="P3729" s="1" t="n">
        <v>104</v>
      </c>
      <c r="Q3729" s="1" t="s">
        <v>38</v>
      </c>
      <c r="R3729" s="1" t="s">
        <v>62</v>
      </c>
      <c r="S3729" s="1" t="n">
        <v>1130101</v>
      </c>
      <c r="T3729" s="1" t="s">
        <v>63</v>
      </c>
      <c r="U3729" s="1" t="n">
        <v>156</v>
      </c>
      <c r="W3729" s="1" t="n">
        <v>0</v>
      </c>
      <c r="X3729" s="1" t="s">
        <v>3351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COUVE MACO</v>
      </c>
      <c r="AC3729" s="1" t="n">
        <v>1674761</v>
      </c>
    </row>
    <row r="3730" customFormat="false" ht="12.75" hidden="false" customHeight="true" outlineLevel="0" collapsed="false">
      <c r="A3730" s="1" t="n">
        <v>1</v>
      </c>
      <c r="B3730" s="17" t="n">
        <v>46265</v>
      </c>
      <c r="C3730" s="17" t="n">
        <v>46280</v>
      </c>
      <c r="D3730" s="1" t="n">
        <v>1626</v>
      </c>
      <c r="E3730" s="1" t="s">
        <v>65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1647360</v>
      </c>
      <c r="L3730" s="1" t="n">
        <v>319952</v>
      </c>
      <c r="M3730" s="1" t="s">
        <v>36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1405.95</v>
      </c>
      <c r="W3730" s="1" t="n">
        <v>0</v>
      </c>
      <c r="X3730" s="1" t="s">
        <v>3352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CARRE SUINO KG</v>
      </c>
      <c r="AC3730" s="1" t="n">
        <v>319952</v>
      </c>
    </row>
    <row r="3731" customFormat="false" ht="12.75" hidden="false" customHeight="true" outlineLevel="0" collapsed="false">
      <c r="A3731" s="1" t="n">
        <v>1</v>
      </c>
      <c r="B3731" s="17" t="n">
        <v>46268</v>
      </c>
      <c r="C3731" s="17" t="n">
        <v>46280</v>
      </c>
      <c r="D3731" s="1" t="n">
        <v>1812</v>
      </c>
      <c r="E3731" s="1" t="s">
        <v>347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1656704</v>
      </c>
      <c r="L3731" s="1" t="n">
        <v>2765</v>
      </c>
      <c r="M3731" s="1" t="s">
        <v>36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500</v>
      </c>
      <c r="W3731" s="1" t="n">
        <v>0</v>
      </c>
      <c r="X3731" s="1" t="s">
        <v>3353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</row>
    <row r="3732" customFormat="false" ht="12.75" hidden="false" customHeight="true" outlineLevel="0" collapsed="false">
      <c r="A3732" s="1" t="n">
        <v>1</v>
      </c>
      <c r="B3732" s="17" t="n">
        <v>46224</v>
      </c>
      <c r="C3732" s="17" t="n">
        <v>46281</v>
      </c>
      <c r="D3732" s="1" t="n">
        <v>607</v>
      </c>
      <c r="E3732" s="1" t="s">
        <v>214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1429152</v>
      </c>
      <c r="L3732" s="1" t="n">
        <v>11134</v>
      </c>
      <c r="M3732" s="1" t="s">
        <v>460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911.85</v>
      </c>
      <c r="W3732" s="1" t="n">
        <v>0</v>
      </c>
      <c r="X3732" s="1" t="s">
        <v>3354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PLENO ADULTOS CARNE 15KG</v>
      </c>
      <c r="AC3732" s="1" t="n">
        <v>11134</v>
      </c>
    </row>
    <row r="3733" customFormat="false" ht="12.75" hidden="false" customHeight="true" outlineLevel="0" collapsed="false">
      <c r="A3733" s="1" t="n">
        <v>1</v>
      </c>
      <c r="B3733" s="17" t="n">
        <v>46226</v>
      </c>
      <c r="C3733" s="17" t="n">
        <v>46281</v>
      </c>
      <c r="D3733" s="1" t="n">
        <v>957</v>
      </c>
      <c r="E3733" s="1" t="s">
        <v>157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1439137</v>
      </c>
      <c r="L3733" s="1" t="n">
        <v>21188</v>
      </c>
      <c r="M3733" s="1" t="s">
        <v>460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3458.9</v>
      </c>
      <c r="W3733" s="1" t="n">
        <v>0</v>
      </c>
      <c r="X3733" s="1" t="s">
        <v>3355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WHISKA FRANGO KG AGR</v>
      </c>
      <c r="AC3733" s="1" t="n">
        <v>21188</v>
      </c>
    </row>
    <row r="3734" customFormat="false" ht="12.75" hidden="false" customHeight="true" outlineLevel="0" collapsed="false">
      <c r="A3734" s="1" t="n">
        <v>1</v>
      </c>
      <c r="B3734" s="17" t="n">
        <v>46247</v>
      </c>
      <c r="C3734" s="17" t="n">
        <v>46281</v>
      </c>
      <c r="D3734" s="1" t="n">
        <v>1107</v>
      </c>
      <c r="E3734" s="1" t="s">
        <v>155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1542142</v>
      </c>
      <c r="L3734" s="1" t="n">
        <v>441856</v>
      </c>
      <c r="M3734" s="1" t="s">
        <v>153</v>
      </c>
      <c r="N3734" s="1" t="s">
        <v>66</v>
      </c>
      <c r="P3734" s="1" t="n">
        <v>103</v>
      </c>
      <c r="Q3734" s="1" t="s">
        <v>61</v>
      </c>
      <c r="R3734" s="1" t="s">
        <v>62</v>
      </c>
      <c r="S3734" s="1" t="n">
        <v>1130101</v>
      </c>
      <c r="T3734" s="1" t="s">
        <v>63</v>
      </c>
      <c r="U3734" s="1" t="n">
        <v>836.55</v>
      </c>
      <c r="W3734" s="1" t="n">
        <v>0</v>
      </c>
      <c r="X3734" s="1" t="s">
        <v>3356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MENTOS FRUIT 26,8G</v>
      </c>
      <c r="AC3734" s="1" t="n">
        <v>441856</v>
      </c>
    </row>
    <row r="3735" customFormat="false" ht="12.75" hidden="false" customHeight="true" outlineLevel="0" collapsed="false">
      <c r="A3735" s="1" t="n">
        <v>1</v>
      </c>
      <c r="B3735" s="17" t="n">
        <v>46248</v>
      </c>
      <c r="C3735" s="17" t="n">
        <v>46281</v>
      </c>
      <c r="D3735" s="1" t="n">
        <v>1612</v>
      </c>
      <c r="E3735" s="1" t="s">
        <v>225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1546677</v>
      </c>
      <c r="L3735" s="1" t="n">
        <v>2309729</v>
      </c>
      <c r="M3735" s="1" t="s">
        <v>153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1200.77</v>
      </c>
      <c r="W3735" s="1" t="n">
        <v>0</v>
      </c>
      <c r="X3735" s="1" t="s">
        <v>3357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AGUA SANI BRILUX1L</v>
      </c>
      <c r="AC3735" s="1" t="n">
        <v>2309729</v>
      </c>
    </row>
    <row r="3736" customFormat="false" ht="12.75" hidden="false" customHeight="true" outlineLevel="0" collapsed="false">
      <c r="A3736" s="1" t="n">
        <v>1</v>
      </c>
      <c r="B3736" s="17" t="n">
        <v>46253</v>
      </c>
      <c r="C3736" s="17" t="n">
        <v>46281</v>
      </c>
      <c r="D3736" s="1" t="n">
        <v>1611</v>
      </c>
      <c r="E3736" s="1" t="s">
        <v>238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1570880</v>
      </c>
      <c r="L3736" s="1" t="n">
        <v>1791736</v>
      </c>
      <c r="M3736" s="1" t="s">
        <v>59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754.67</v>
      </c>
      <c r="W3736" s="1" t="n">
        <v>0</v>
      </c>
      <c r="X3736" s="1" t="s">
        <v>3358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12.75" hidden="false" customHeight="true" outlineLevel="0" collapsed="false">
      <c r="A3737" s="1" t="n">
        <v>1</v>
      </c>
      <c r="B3737" s="17" t="n">
        <v>46253</v>
      </c>
      <c r="C3737" s="17" t="n">
        <v>46281</v>
      </c>
      <c r="D3737" s="1" t="n">
        <v>1608</v>
      </c>
      <c r="E3737" s="1" t="s">
        <v>75</v>
      </c>
      <c r="F3737" s="1" t="n">
        <v>24</v>
      </c>
      <c r="G3737" s="1" t="s">
        <v>57</v>
      </c>
      <c r="H3737" s="1" t="n">
        <v>2110405</v>
      </c>
      <c r="I3737" s="1" t="s">
        <v>106</v>
      </c>
      <c r="J3737" s="1" t="n">
        <v>1572200</v>
      </c>
      <c r="L3737" s="1" t="n">
        <v>1713960</v>
      </c>
      <c r="M3737" s="1" t="s">
        <v>153</v>
      </c>
      <c r="N3737" s="1" t="s">
        <v>66</v>
      </c>
      <c r="P3737" s="1" t="n">
        <v>103</v>
      </c>
      <c r="Q3737" s="1" t="s">
        <v>61</v>
      </c>
      <c r="R3737" s="1" t="s">
        <v>62</v>
      </c>
      <c r="S3737" s="1" t="n">
        <v>1130101</v>
      </c>
      <c r="T3737" s="1" t="s">
        <v>63</v>
      </c>
      <c r="U3737" s="1" t="n">
        <v>932.55</v>
      </c>
      <c r="W3737" s="1" t="n">
        <v>0</v>
      </c>
      <c r="X3737" s="1" t="s">
        <v>3359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COQUEIRO SARDINHA EM</v>
      </c>
      <c r="AC3737" s="1" t="n">
        <v>1713960</v>
      </c>
    </row>
    <row r="3738" customFormat="false" ht="12.75" hidden="false" customHeight="true" outlineLevel="0" collapsed="false">
      <c r="A3738" s="1" t="n">
        <v>1</v>
      </c>
      <c r="B3738" s="17" t="n">
        <v>46254</v>
      </c>
      <c r="C3738" s="17" t="n">
        <v>46281</v>
      </c>
      <c r="D3738" s="1" t="n">
        <v>1608</v>
      </c>
      <c r="E3738" s="1" t="s">
        <v>75</v>
      </c>
      <c r="F3738" s="1" t="n">
        <v>24</v>
      </c>
      <c r="G3738" s="1" t="s">
        <v>57</v>
      </c>
      <c r="H3738" s="1" t="n">
        <v>2110405</v>
      </c>
      <c r="I3738" s="1" t="s">
        <v>106</v>
      </c>
      <c r="J3738" s="1" t="n">
        <v>1576059</v>
      </c>
      <c r="L3738" s="1" t="n">
        <v>1713862</v>
      </c>
      <c r="M3738" s="1" t="s">
        <v>153</v>
      </c>
      <c r="N3738" s="1" t="s">
        <v>66</v>
      </c>
      <c r="P3738" s="1" t="n">
        <v>103</v>
      </c>
      <c r="Q3738" s="1" t="s">
        <v>61</v>
      </c>
      <c r="R3738" s="1" t="s">
        <v>62</v>
      </c>
      <c r="S3738" s="1" t="n">
        <v>1130101</v>
      </c>
      <c r="T3738" s="1" t="s">
        <v>63</v>
      </c>
      <c r="U3738" s="1" t="n">
        <v>952.02</v>
      </c>
      <c r="W3738" s="1" t="n">
        <v>0</v>
      </c>
      <c r="X3738" s="1" t="s">
        <v>3360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DANONE GREGO UNID FR</v>
      </c>
      <c r="AC3738" s="1" t="n">
        <v>1713862</v>
      </c>
    </row>
    <row r="3739" customFormat="false" ht="12.75" hidden="false" customHeight="true" outlineLevel="0" collapsed="false">
      <c r="A3739" s="1" t="n">
        <v>1</v>
      </c>
      <c r="B3739" s="17" t="n">
        <v>46254</v>
      </c>
      <c r="C3739" s="17" t="n">
        <v>46281</v>
      </c>
      <c r="D3739" s="1" t="n">
        <v>1705</v>
      </c>
      <c r="E3739" s="1" t="s">
        <v>173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1576396</v>
      </c>
      <c r="L3739" s="1" t="n">
        <v>1255654</v>
      </c>
      <c r="M3739" s="1" t="s">
        <v>36</v>
      </c>
      <c r="N3739" s="1" t="s">
        <v>66</v>
      </c>
      <c r="P3739" s="1" t="n">
        <v>103</v>
      </c>
      <c r="Q3739" s="1" t="s">
        <v>61</v>
      </c>
      <c r="R3739" s="1" t="s">
        <v>62</v>
      </c>
      <c r="S3739" s="1" t="n">
        <v>1130101</v>
      </c>
      <c r="T3739" s="1" t="s">
        <v>63</v>
      </c>
      <c r="U3739" s="1" t="n">
        <v>39.76</v>
      </c>
      <c r="W3739" s="1" t="n">
        <v>0</v>
      </c>
      <c r="X3739" s="1" t="s">
        <v>3361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 t="str">
        <f aca="false">IFERROR(INDEX('Mov Entradas (Rel 10497)'!$L:$L,MATCH(AC3739,'Mov Entradas (Rel 10497)'!$I:$I,0)),"nao encontrado")</f>
        <v>CONHAQ DREHER CENTENARIA VD 900ML</v>
      </c>
      <c r="AC3739" s="1" t="n">
        <v>1255654</v>
      </c>
    </row>
    <row r="3740" customFormat="false" ht="12.75" hidden="false" customHeight="true" outlineLevel="0" collapsed="false">
      <c r="A3740" s="1" t="n">
        <v>1</v>
      </c>
      <c r="B3740" s="17" t="n">
        <v>46255</v>
      </c>
      <c r="C3740" s="17" t="n">
        <v>46281</v>
      </c>
      <c r="D3740" s="1" t="n">
        <v>1163</v>
      </c>
      <c r="E3740" s="1" t="s">
        <v>3362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1581839</v>
      </c>
      <c r="L3740" s="1" t="n">
        <v>57187</v>
      </c>
      <c r="M3740" s="1" t="s">
        <v>36</v>
      </c>
      <c r="N3740" s="1" t="s">
        <v>66</v>
      </c>
      <c r="P3740" s="1" t="n">
        <v>103</v>
      </c>
      <c r="Q3740" s="1" t="s">
        <v>61</v>
      </c>
      <c r="R3740" s="1" t="s">
        <v>62</v>
      </c>
      <c r="S3740" s="1" t="n">
        <v>1130101</v>
      </c>
      <c r="T3740" s="1" t="s">
        <v>63</v>
      </c>
      <c r="U3740" s="1" t="n">
        <v>360.48</v>
      </c>
      <c r="W3740" s="1" t="n">
        <v>0</v>
      </c>
      <c r="X3740" s="1" t="s">
        <v>3363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ACNEZIL SABONETE BAR</v>
      </c>
      <c r="AC3740" s="1" t="n">
        <v>57187</v>
      </c>
    </row>
    <row r="3741" customFormat="false" ht="12.75" hidden="false" customHeight="true" outlineLevel="0" collapsed="false">
      <c r="A3741" s="1" t="n">
        <v>1</v>
      </c>
      <c r="B3741" s="17" t="n">
        <v>46255</v>
      </c>
      <c r="C3741" s="17" t="n">
        <v>46281</v>
      </c>
      <c r="D3741" s="1" t="n">
        <v>967</v>
      </c>
      <c r="E3741" s="1" t="s">
        <v>1167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1582001</v>
      </c>
      <c r="L3741" s="1" t="n">
        <v>37328</v>
      </c>
      <c r="M3741" s="1" t="s">
        <v>153</v>
      </c>
      <c r="N3741" s="1" t="s">
        <v>66</v>
      </c>
      <c r="P3741" s="1" t="n">
        <v>103</v>
      </c>
      <c r="Q3741" s="1" t="s">
        <v>61</v>
      </c>
      <c r="R3741" s="1" t="s">
        <v>62</v>
      </c>
      <c r="S3741" s="1" t="n">
        <v>1130101</v>
      </c>
      <c r="T3741" s="1" t="s">
        <v>63</v>
      </c>
      <c r="U3741" s="1" t="n">
        <v>1334.14</v>
      </c>
      <c r="W3741" s="1" t="n">
        <v>0</v>
      </c>
      <c r="X3741" s="1" t="s">
        <v>3364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nao encontrado</v>
      </c>
      <c r="AC3741" s="1" t="n">
        <v>49329</v>
      </c>
    </row>
    <row r="3742" customFormat="false" ht="12.75" hidden="false" customHeight="true" outlineLevel="0" collapsed="false">
      <c r="A3742" s="1" t="n">
        <v>1</v>
      </c>
      <c r="B3742" s="17" t="n">
        <v>46256</v>
      </c>
      <c r="C3742" s="17" t="n">
        <v>46281</v>
      </c>
      <c r="D3742" s="1" t="n">
        <v>607</v>
      </c>
      <c r="E3742" s="1" t="s">
        <v>214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1585319</v>
      </c>
      <c r="L3742" s="1" t="n">
        <v>11473</v>
      </c>
      <c r="M3742" s="1" t="s">
        <v>36</v>
      </c>
      <c r="N3742" s="1" t="s">
        <v>66</v>
      </c>
      <c r="P3742" s="1" t="n">
        <v>103</v>
      </c>
      <c r="Q3742" s="1" t="s">
        <v>61</v>
      </c>
      <c r="R3742" s="1" t="s">
        <v>62</v>
      </c>
      <c r="S3742" s="1" t="n">
        <v>1130101</v>
      </c>
      <c r="T3742" s="1" t="s">
        <v>63</v>
      </c>
      <c r="U3742" s="1" t="n">
        <v>1969.17</v>
      </c>
      <c r="W3742" s="1" t="n">
        <v>0</v>
      </c>
      <c r="X3742" s="1" t="s">
        <v>3365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FINOTRATO GOLD FILHOTES RMP KG</v>
      </c>
      <c r="AC3742" s="1" t="n">
        <v>11473</v>
      </c>
    </row>
    <row r="3743" customFormat="false" ht="12.75" hidden="false" customHeight="true" outlineLevel="0" collapsed="false">
      <c r="A3743" s="1" t="n">
        <v>1</v>
      </c>
      <c r="B3743" s="17" t="n">
        <v>46253</v>
      </c>
      <c r="C3743" s="17" t="n">
        <v>46281</v>
      </c>
      <c r="D3743" s="1" t="n">
        <v>1740</v>
      </c>
      <c r="E3743" s="1" t="s">
        <v>296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1593929</v>
      </c>
      <c r="L3743" s="1" t="n">
        <v>1260689</v>
      </c>
      <c r="M3743" s="1" t="s">
        <v>153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1779.78</v>
      </c>
      <c r="W3743" s="1" t="n">
        <v>0</v>
      </c>
      <c r="X3743" s="1" t="s">
        <v>3366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LINGUI DE FRANGO KG</v>
      </c>
      <c r="AC3743" s="1" t="n">
        <v>1260689</v>
      </c>
    </row>
    <row r="3744" customFormat="false" ht="12.75" hidden="false" customHeight="true" outlineLevel="0" collapsed="false">
      <c r="A3744" s="1" t="n">
        <v>1</v>
      </c>
      <c r="B3744" s="17" t="n">
        <v>46253</v>
      </c>
      <c r="C3744" s="17" t="n">
        <v>46281</v>
      </c>
      <c r="D3744" s="1" t="n">
        <v>1624</v>
      </c>
      <c r="E3744" s="1" t="s">
        <v>282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1594239</v>
      </c>
      <c r="L3744" s="1" t="n">
        <v>669770</v>
      </c>
      <c r="M3744" s="1" t="s">
        <v>59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1404.33</v>
      </c>
      <c r="W3744" s="1" t="n">
        <v>0</v>
      </c>
      <c r="X3744" s="1" t="s">
        <v>3367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SUPRA COELHOAGRO K</v>
      </c>
      <c r="AC3744" s="1" t="n">
        <v>669770</v>
      </c>
    </row>
    <row r="3745" customFormat="false" ht="12.75" hidden="false" customHeight="true" outlineLevel="0" collapsed="false">
      <c r="A3745" s="1" t="n">
        <v>1</v>
      </c>
      <c r="B3745" s="17" t="n">
        <v>46258</v>
      </c>
      <c r="C3745" s="17" t="n">
        <v>46281</v>
      </c>
      <c r="D3745" s="1" t="n">
        <v>1637</v>
      </c>
      <c r="E3745" s="1" t="s">
        <v>68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1594457</v>
      </c>
      <c r="L3745" s="1" t="n">
        <v>1923085</v>
      </c>
      <c r="M3745" s="1" t="s">
        <v>36</v>
      </c>
      <c r="N3745" s="1" t="s">
        <v>66</v>
      </c>
      <c r="P3745" s="1" t="n">
        <v>103</v>
      </c>
      <c r="Q3745" s="1" t="s">
        <v>61</v>
      </c>
      <c r="R3745" s="1" t="s">
        <v>62</v>
      </c>
      <c r="S3745" s="1" t="n">
        <v>1130101</v>
      </c>
      <c r="T3745" s="1" t="s">
        <v>63</v>
      </c>
      <c r="U3745" s="1" t="n">
        <v>1341.5</v>
      </c>
      <c r="W3745" s="1" t="n">
        <v>0</v>
      </c>
      <c r="X3745" s="1" t="s">
        <v>3368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LEITE NINHO INTEGRAL380G LT</v>
      </c>
      <c r="AC3745" s="1" t="n">
        <v>1923085</v>
      </c>
    </row>
    <row r="3746" customFormat="false" ht="12.75" hidden="false" customHeight="true" outlineLevel="0" collapsed="false">
      <c r="A3746" s="1" t="n">
        <v>1</v>
      </c>
      <c r="B3746" s="17" t="n">
        <v>46253</v>
      </c>
      <c r="C3746" s="17" t="n">
        <v>46281</v>
      </c>
      <c r="D3746" s="1" t="n">
        <v>1637</v>
      </c>
      <c r="E3746" s="1" t="s">
        <v>68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1594590</v>
      </c>
      <c r="L3746" s="1" t="n">
        <v>1923088</v>
      </c>
      <c r="M3746" s="1" t="s">
        <v>36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777.13</v>
      </c>
      <c r="W3746" s="1" t="n">
        <v>0</v>
      </c>
      <c r="X3746" s="1" t="s">
        <v>3369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MILHO PIPOCA DONA CLARA 400G</v>
      </c>
      <c r="AC3746" s="1" t="n">
        <v>1923088</v>
      </c>
    </row>
    <row r="3747" customFormat="false" ht="12.75" hidden="false" customHeight="true" outlineLevel="0" collapsed="false">
      <c r="A3747" s="1" t="n">
        <v>1</v>
      </c>
      <c r="B3747" s="17" t="n">
        <v>46259</v>
      </c>
      <c r="C3747" s="17" t="n">
        <v>46281</v>
      </c>
      <c r="D3747" s="1" t="n">
        <v>1830</v>
      </c>
      <c r="E3747" s="1" t="s">
        <v>138</v>
      </c>
      <c r="F3747" s="1" t="n">
        <v>24</v>
      </c>
      <c r="G3747" s="1" t="s">
        <v>57</v>
      </c>
      <c r="H3747" s="1" t="n">
        <v>2110405</v>
      </c>
      <c r="I3747" s="1" t="s">
        <v>106</v>
      </c>
      <c r="J3747" s="1" t="n">
        <v>1600908</v>
      </c>
      <c r="L3747" s="1" t="n">
        <v>653586</v>
      </c>
      <c r="M3747" s="1" t="s">
        <v>36</v>
      </c>
      <c r="N3747" s="1" t="s">
        <v>66</v>
      </c>
      <c r="P3747" s="1" t="n">
        <v>101</v>
      </c>
      <c r="Q3747" s="1" t="s">
        <v>107</v>
      </c>
      <c r="R3747" s="1" t="s">
        <v>43</v>
      </c>
      <c r="S3747" s="1" t="n">
        <v>4210319</v>
      </c>
      <c r="T3747" s="1" t="s">
        <v>703</v>
      </c>
      <c r="U3747" s="1" t="n">
        <v>243</v>
      </c>
      <c r="W3747" s="1" t="n">
        <v>0</v>
      </c>
      <c r="X3747" s="1" t="s">
        <v>3370</v>
      </c>
      <c r="Z3747" s="1" t="str">
        <f aca="false">IF($T3747="","",IFERROR(INDEX('Resumo Grupos'!$AC$3:$AC$200,MATCH($T3747,'Resumo Grupos'!$AB$3:$AB$200,0)),"n/d"))</f>
        <v>Salários</v>
      </c>
      <c r="AA3747" s="1" t="str">
        <f aca="false">IF($T3747="","",IF(COUNTIF('Resumo Grupos'!$AE$3:$AE$40,$T3747)&gt;0,"NAO","SIM"))</f>
        <v>SIM</v>
      </c>
    </row>
    <row r="3748" customFormat="false" ht="12.75" hidden="false" customHeight="true" outlineLevel="0" collapsed="false">
      <c r="A3748" s="1" t="n">
        <v>1</v>
      </c>
      <c r="B3748" s="17" t="n">
        <v>46256</v>
      </c>
      <c r="C3748" s="17" t="n">
        <v>46281</v>
      </c>
      <c r="D3748" s="1" t="n">
        <v>957</v>
      </c>
      <c r="E3748" s="1" t="s">
        <v>157</v>
      </c>
      <c r="F3748" s="1" t="n">
        <v>24</v>
      </c>
      <c r="G3748" s="1" t="s">
        <v>57</v>
      </c>
      <c r="H3748" s="1" t="n">
        <v>2110405</v>
      </c>
      <c r="I3748" s="1" t="s">
        <v>106</v>
      </c>
      <c r="J3748" s="1" t="n">
        <v>1603969</v>
      </c>
      <c r="L3748" s="1" t="n">
        <v>21856</v>
      </c>
      <c r="M3748" s="1" t="s">
        <v>59</v>
      </c>
      <c r="N3748" s="1" t="s">
        <v>66</v>
      </c>
      <c r="P3748" s="1" t="n">
        <v>103</v>
      </c>
      <c r="Q3748" s="1" t="s">
        <v>61</v>
      </c>
      <c r="R3748" s="1" t="s">
        <v>62</v>
      </c>
      <c r="S3748" s="1" t="n">
        <v>1130101</v>
      </c>
      <c r="T3748" s="1" t="s">
        <v>63</v>
      </c>
      <c r="U3748" s="1" t="n">
        <v>4154.03</v>
      </c>
      <c r="W3748" s="1" t="n">
        <v>0</v>
      </c>
      <c r="X3748" s="1" t="s">
        <v>3371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PEDIGREE AD CARNE FRANGO CEREIAS KG</v>
      </c>
      <c r="AC3748" s="1" t="n">
        <v>21856</v>
      </c>
    </row>
    <row r="3749" customFormat="false" ht="12.75" hidden="false" customHeight="true" outlineLevel="0" collapsed="false">
      <c r="A3749" s="1" t="n">
        <v>1</v>
      </c>
      <c r="B3749" s="17" t="n">
        <v>46255</v>
      </c>
      <c r="C3749" s="17" t="n">
        <v>46281</v>
      </c>
      <c r="D3749" s="1" t="n">
        <v>1671</v>
      </c>
      <c r="E3749" s="1" t="s">
        <v>385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1614636</v>
      </c>
      <c r="L3749" s="1" t="n">
        <v>587748</v>
      </c>
      <c r="M3749" s="1" t="s">
        <v>36</v>
      </c>
      <c r="N3749" s="1" t="s">
        <v>66</v>
      </c>
      <c r="P3749" s="1" t="n">
        <v>103</v>
      </c>
      <c r="Q3749" s="1" t="s">
        <v>61</v>
      </c>
      <c r="R3749" s="1" t="s">
        <v>62</v>
      </c>
      <c r="S3749" s="1" t="n">
        <v>1130101</v>
      </c>
      <c r="T3749" s="1" t="s">
        <v>63</v>
      </c>
      <c r="U3749" s="1" t="n">
        <v>540.59</v>
      </c>
      <c r="W3749" s="1" t="n">
        <v>0</v>
      </c>
      <c r="X3749" s="1" t="s">
        <v>3372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SAB PHEBO ODOR90G</v>
      </c>
      <c r="AC3749" s="1" t="n">
        <v>587748</v>
      </c>
    </row>
    <row r="3750" customFormat="false" ht="12.75" hidden="false" customHeight="true" outlineLevel="0" collapsed="false">
      <c r="A3750" s="1" t="n">
        <v>1</v>
      </c>
      <c r="B3750" s="17" t="n">
        <v>46262</v>
      </c>
      <c r="C3750" s="17" t="n">
        <v>46281</v>
      </c>
      <c r="D3750" s="1" t="n">
        <v>1613</v>
      </c>
      <c r="E3750" s="1" t="s">
        <v>240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1618977</v>
      </c>
      <c r="L3750" s="1" t="n">
        <v>1624596</v>
      </c>
      <c r="M3750" s="1" t="s">
        <v>59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1372.9</v>
      </c>
      <c r="W3750" s="1" t="n">
        <v>0</v>
      </c>
      <c r="X3750" s="1" t="s">
        <v>3373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CORACAO DE FRANGO KG</v>
      </c>
      <c r="AC3750" s="1" t="n">
        <v>1624596</v>
      </c>
    </row>
    <row r="3751" customFormat="false" ht="12.75" hidden="false" customHeight="true" outlineLevel="0" collapsed="false">
      <c r="A3751" s="1" t="n">
        <v>1</v>
      </c>
      <c r="B3751" s="17" t="n">
        <v>46266</v>
      </c>
      <c r="C3751" s="17" t="n">
        <v>46281</v>
      </c>
      <c r="D3751" s="1" t="n">
        <v>1107</v>
      </c>
      <c r="E3751" s="1" t="s">
        <v>155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1648104</v>
      </c>
      <c r="L3751" s="1" t="n">
        <v>450846</v>
      </c>
      <c r="M3751" s="1" t="s">
        <v>59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3917.2</v>
      </c>
      <c r="W3751" s="1" t="n">
        <v>0</v>
      </c>
      <c r="X3751" s="1" t="s">
        <v>3374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WHISKA FRANGO KG AGR</v>
      </c>
      <c r="AC3751" s="1" t="n">
        <v>450846</v>
      </c>
    </row>
    <row r="3752" customFormat="false" ht="12.75" hidden="false" customHeight="true" outlineLevel="0" collapsed="false">
      <c r="A3752" s="1" t="n">
        <v>1</v>
      </c>
      <c r="B3752" s="17" t="n">
        <v>46266</v>
      </c>
      <c r="C3752" s="17" t="n">
        <v>46281</v>
      </c>
      <c r="D3752" s="1" t="n">
        <v>666</v>
      </c>
      <c r="E3752" s="1" t="s">
        <v>689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1652518</v>
      </c>
      <c r="L3752" s="1" t="n">
        <v>8182</v>
      </c>
      <c r="M3752" s="1" t="s">
        <v>59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323.77</v>
      </c>
      <c r="W3752" s="1" t="n">
        <v>0</v>
      </c>
      <c r="X3752" s="1" t="s">
        <v>3375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/>
      <c r="AC3752" s="1"/>
    </row>
    <row r="3753" customFormat="false" ht="12.75" hidden="false" customHeight="true" outlineLevel="0" collapsed="false">
      <c r="A3753" s="1" t="n">
        <v>1</v>
      </c>
      <c r="B3753" s="17" t="n">
        <v>46269</v>
      </c>
      <c r="C3753" s="17" t="n">
        <v>46281</v>
      </c>
      <c r="D3753" s="1" t="n">
        <v>1613</v>
      </c>
      <c r="E3753" s="1" t="s">
        <v>240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1656778</v>
      </c>
      <c r="L3753" s="1" t="n">
        <v>1627263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3908.73</v>
      </c>
      <c r="W3753" s="1" t="n">
        <v>0</v>
      </c>
      <c r="X3753" s="1" t="s">
        <v>3376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SALSICHA PERDIGÃO KG</v>
      </c>
      <c r="AC3753" s="1" t="n">
        <v>1627263</v>
      </c>
    </row>
    <row r="3754" customFormat="false" ht="12.75" hidden="false" customHeight="true" outlineLevel="0" collapsed="false">
      <c r="A3754" s="1" t="n">
        <v>1</v>
      </c>
      <c r="B3754" s="17" t="n">
        <v>46237</v>
      </c>
      <c r="C3754" s="17" t="n">
        <v>46282</v>
      </c>
      <c r="D3754" s="1" t="n">
        <v>815</v>
      </c>
      <c r="E3754" s="1" t="s">
        <v>746</v>
      </c>
      <c r="F3754" s="1" t="n">
        <v>34</v>
      </c>
      <c r="G3754" s="1" t="s">
        <v>94</v>
      </c>
      <c r="H3754" s="1" t="n">
        <v>2110405</v>
      </c>
      <c r="I3754" s="1" t="s">
        <v>106</v>
      </c>
      <c r="J3754" s="1" t="n">
        <v>1493520</v>
      </c>
      <c r="L3754" s="1" t="n">
        <v>612910</v>
      </c>
      <c r="M3754" s="1" t="s">
        <v>59</v>
      </c>
      <c r="N3754" s="1" t="s">
        <v>66</v>
      </c>
      <c r="P3754" s="1" t="n">
        <v>101</v>
      </c>
      <c r="Q3754" s="1" t="s">
        <v>107</v>
      </c>
      <c r="R3754" s="1" t="s">
        <v>2630</v>
      </c>
      <c r="S3754" s="1" t="n">
        <v>2210202</v>
      </c>
      <c r="T3754" s="1" t="s">
        <v>2630</v>
      </c>
      <c r="U3754" s="1" t="n">
        <v>6000</v>
      </c>
      <c r="W3754" s="1" t="n">
        <v>0</v>
      </c>
      <c r="X3754" s="1" t="s">
        <v>747</v>
      </c>
      <c r="Z3754" s="1" t="str">
        <f aca="false">IF($T3754="","",IFERROR(INDEX('Resumo Grupos'!$AC$3:$AC$200,MATCH($T3754,'Resumo Grupos'!$AB$3:$AB$200,0)),"n/d"))</f>
        <v>Empréstimo</v>
      </c>
      <c r="AA3754" s="1" t="str">
        <f aca="false">IF($T3754="","",IF(COUNTIF('Resumo Grupos'!$AE$3:$AE$40,$T3754)&gt;0,"NAO","SIM"))</f>
        <v>SIM</v>
      </c>
      <c r="AB3754" s="1"/>
      <c r="AC3754" s="1"/>
    </row>
    <row r="3755" customFormat="false" ht="12.75" hidden="false" customHeight="true" outlineLevel="0" collapsed="false">
      <c r="A3755" s="1" t="n">
        <v>1</v>
      </c>
      <c r="B3755" s="17" t="n">
        <v>46246</v>
      </c>
      <c r="C3755" s="17" t="n">
        <v>46282</v>
      </c>
      <c r="D3755" s="1" t="n">
        <v>1390</v>
      </c>
      <c r="E3755" s="1" t="s">
        <v>1619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1537290</v>
      </c>
      <c r="L3755" s="1" t="n">
        <v>7184</v>
      </c>
      <c r="M3755" s="1" t="s">
        <v>59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463.72</v>
      </c>
      <c r="W3755" s="1" t="n">
        <v>0</v>
      </c>
      <c r="X3755" s="1" t="s">
        <v>3377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/>
      <c r="AC3755" s="1"/>
    </row>
    <row r="3756" customFormat="false" ht="12.75" hidden="false" customHeight="true" outlineLevel="0" collapsed="false">
      <c r="A3756" s="1" t="n">
        <v>1</v>
      </c>
      <c r="B3756" s="17" t="n">
        <v>46248</v>
      </c>
      <c r="C3756" s="17" t="n">
        <v>46282</v>
      </c>
      <c r="D3756" s="1" t="n">
        <v>10020</v>
      </c>
      <c r="E3756" s="1" t="s">
        <v>298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1546108</v>
      </c>
      <c r="L3756" s="1" t="n">
        <v>799</v>
      </c>
      <c r="M3756" s="1" t="s">
        <v>460</v>
      </c>
      <c r="N3756" s="1" t="s">
        <v>66</v>
      </c>
      <c r="P3756" s="1" t="n">
        <v>103</v>
      </c>
      <c r="Q3756" s="1" t="s">
        <v>61</v>
      </c>
      <c r="R3756" s="1" t="s">
        <v>62</v>
      </c>
      <c r="S3756" s="1" t="n">
        <v>1130101</v>
      </c>
      <c r="T3756" s="1" t="s">
        <v>63</v>
      </c>
      <c r="U3756" s="1" t="n">
        <v>507.29</v>
      </c>
      <c r="W3756" s="1" t="n">
        <v>0</v>
      </c>
      <c r="X3756" s="1" t="s">
        <v>3378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ANTICION CARTELA 1ML</v>
      </c>
      <c r="AC3756" s="1" t="n">
        <v>799</v>
      </c>
    </row>
    <row r="3757" customFormat="false" ht="12.75" hidden="false" customHeight="true" outlineLevel="0" collapsed="false">
      <c r="A3757" s="1" t="n">
        <v>1</v>
      </c>
      <c r="B3757" s="17" t="n">
        <v>46248</v>
      </c>
      <c r="C3757" s="17" t="n">
        <v>46282</v>
      </c>
      <c r="D3757" s="1" t="n">
        <v>10012</v>
      </c>
      <c r="E3757" s="1" t="s">
        <v>236</v>
      </c>
      <c r="F3757" s="1" t="n">
        <v>24</v>
      </c>
      <c r="G3757" s="1" t="s">
        <v>57</v>
      </c>
      <c r="H3757" s="1" t="n">
        <v>2110405</v>
      </c>
      <c r="I3757" s="1" t="s">
        <v>106</v>
      </c>
      <c r="J3757" s="1" t="n">
        <v>1546127</v>
      </c>
      <c r="L3757" s="1" t="n">
        <v>1965727</v>
      </c>
      <c r="M3757" s="1" t="s">
        <v>59</v>
      </c>
      <c r="N3757" s="1" t="s">
        <v>66</v>
      </c>
      <c r="P3757" s="1" t="n">
        <v>103</v>
      </c>
      <c r="Q3757" s="1" t="s">
        <v>61</v>
      </c>
      <c r="R3757" s="1" t="s">
        <v>62</v>
      </c>
      <c r="S3757" s="1" t="n">
        <v>1130101</v>
      </c>
      <c r="T3757" s="1" t="s">
        <v>63</v>
      </c>
      <c r="U3757" s="1" t="n">
        <v>1236.25</v>
      </c>
      <c r="W3757" s="1" t="n">
        <v>0</v>
      </c>
      <c r="X3757" s="1" t="s">
        <v>3379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ABS SEMPERLIVRE SUAVE C/ABA -16UN</v>
      </c>
      <c r="AC3757" s="1" t="n">
        <v>1965727</v>
      </c>
    </row>
    <row r="3758" customFormat="false" ht="12.75" hidden="false" customHeight="true" outlineLevel="0" collapsed="false">
      <c r="A3758" s="1" t="n">
        <v>1</v>
      </c>
      <c r="B3758" s="17" t="n">
        <v>46249</v>
      </c>
      <c r="C3758" s="17" t="n">
        <v>46282</v>
      </c>
      <c r="D3758" s="1" t="n">
        <v>10011</v>
      </c>
      <c r="E3758" s="1" t="s">
        <v>221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1552267</v>
      </c>
      <c r="L3758" s="1" t="n">
        <v>35160</v>
      </c>
      <c r="M3758" s="1" t="s">
        <v>153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2836.78</v>
      </c>
      <c r="W3758" s="1" t="n">
        <v>0</v>
      </c>
      <c r="X3758" s="1" t="s">
        <v>3380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RC GRANPLUS GATO FILH FRG E ARROZ KG</v>
      </c>
      <c r="AC3758" s="1" t="n">
        <v>35160</v>
      </c>
    </row>
    <row r="3759" customFormat="false" ht="12.75" hidden="false" customHeight="true" outlineLevel="0" collapsed="false">
      <c r="A3759" s="1" t="n">
        <v>1</v>
      </c>
      <c r="B3759" s="17" t="n">
        <v>46251</v>
      </c>
      <c r="C3759" s="17" t="n">
        <v>46282</v>
      </c>
      <c r="D3759" s="1" t="n">
        <v>1671</v>
      </c>
      <c r="E3759" s="1" t="s">
        <v>385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1562446</v>
      </c>
      <c r="L3759" s="1" t="n">
        <v>586417</v>
      </c>
      <c r="M3759" s="1" t="s">
        <v>460</v>
      </c>
      <c r="N3759" s="1" t="s">
        <v>66</v>
      </c>
      <c r="P3759" s="1" t="n">
        <v>103</v>
      </c>
      <c r="Q3759" s="1" t="s">
        <v>61</v>
      </c>
      <c r="R3759" s="1" t="s">
        <v>62</v>
      </c>
      <c r="S3759" s="1" t="n">
        <v>1130101</v>
      </c>
      <c r="T3759" s="1" t="s">
        <v>63</v>
      </c>
      <c r="U3759" s="1" t="n">
        <v>1586.84</v>
      </c>
      <c r="W3759" s="1" t="n">
        <v>0</v>
      </c>
      <c r="X3759" s="1" t="s">
        <v>3381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SAB LIQ PROTEX CREAM</v>
      </c>
      <c r="AC3759" s="1" t="n">
        <v>586417</v>
      </c>
    </row>
    <row r="3760" customFormat="false" ht="12.75" hidden="false" customHeight="true" outlineLevel="0" collapsed="false">
      <c r="A3760" s="1" t="n">
        <v>1</v>
      </c>
      <c r="B3760" s="17" t="n">
        <v>46251</v>
      </c>
      <c r="C3760" s="17" t="n">
        <v>46282</v>
      </c>
      <c r="D3760" s="1" t="n">
        <v>10104</v>
      </c>
      <c r="E3760" s="1" t="s">
        <v>2643</v>
      </c>
      <c r="F3760" s="1" t="n">
        <v>34</v>
      </c>
      <c r="G3760" s="1" t="s">
        <v>94</v>
      </c>
      <c r="H3760" s="1" t="n">
        <v>2110405</v>
      </c>
      <c r="I3760" s="1" t="s">
        <v>106</v>
      </c>
      <c r="J3760" s="1" t="n">
        <v>1563387</v>
      </c>
      <c r="L3760" s="1" t="n">
        <v>639275</v>
      </c>
      <c r="M3760" s="1" t="s">
        <v>36</v>
      </c>
      <c r="N3760" s="1" t="s">
        <v>66</v>
      </c>
      <c r="P3760" s="1" t="n">
        <v>101</v>
      </c>
      <c r="Q3760" s="1" t="s">
        <v>107</v>
      </c>
      <c r="R3760" s="1" t="s">
        <v>112</v>
      </c>
      <c r="S3760" s="1" t="n">
        <v>4220199</v>
      </c>
      <c r="T3760" s="1" t="s">
        <v>113</v>
      </c>
      <c r="U3760" s="1" t="n">
        <v>1000</v>
      </c>
      <c r="W3760" s="1" t="n">
        <v>0</v>
      </c>
      <c r="X3760" s="1" t="s">
        <v>3382</v>
      </c>
      <c r="Z3760" s="1" t="str">
        <f aca="false">IF($T3760="","",IFERROR(INDEX('Resumo Grupos'!$AC$3:$AC$200,MATCH($T3760,'Resumo Grupos'!$AB$3:$AB$200,0)),"n/d"))</f>
        <v>Pagamentos outros não operacionais</v>
      </c>
      <c r="AA3760" s="1" t="str">
        <f aca="false">IF($T3760="","",IF(COUNTIF('Resumo Grupos'!$AE$3:$AE$40,$T3760)&gt;0,"NAO","SIM"))</f>
        <v>SIM</v>
      </c>
      <c r="AB3760" s="1"/>
      <c r="AC3760" s="1"/>
    </row>
    <row r="3761" customFormat="false" ht="12.75" hidden="false" customHeight="true" outlineLevel="0" collapsed="false">
      <c r="A3761" s="1" t="n">
        <v>1</v>
      </c>
      <c r="B3761" s="17" t="n">
        <v>46253</v>
      </c>
      <c r="C3761" s="17" t="n">
        <v>46282</v>
      </c>
      <c r="D3761" s="1" t="n">
        <v>957</v>
      </c>
      <c r="E3761" s="1" t="s">
        <v>157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1571005</v>
      </c>
      <c r="L3761" s="1" t="n">
        <v>21714</v>
      </c>
      <c r="M3761" s="1" t="s">
        <v>59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704.89</v>
      </c>
      <c r="W3761" s="1" t="n">
        <v>0</v>
      </c>
      <c r="X3761" s="1" t="s">
        <v>3383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RACAO WHISKAS CAST CARNE 900GR</v>
      </c>
      <c r="AC3761" s="1" t="n">
        <v>21714</v>
      </c>
    </row>
    <row r="3762" customFormat="false" ht="12.75" hidden="false" customHeight="true" outlineLevel="0" collapsed="false">
      <c r="A3762" s="1" t="n">
        <v>1</v>
      </c>
      <c r="B3762" s="17" t="n">
        <v>46254</v>
      </c>
      <c r="C3762" s="17" t="n">
        <v>46282</v>
      </c>
      <c r="D3762" s="1" t="n">
        <v>1136</v>
      </c>
      <c r="E3762" s="1" t="s">
        <v>1398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1576686</v>
      </c>
      <c r="L3762" s="1" t="n">
        <v>54213</v>
      </c>
      <c r="M3762" s="1" t="s">
        <v>153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789.33</v>
      </c>
      <c r="W3762" s="1" t="n">
        <v>0</v>
      </c>
      <c r="X3762" s="1" t="s">
        <v>3384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KRO QUEIJO 100G</v>
      </c>
      <c r="AC3762" s="1" t="n">
        <v>54213</v>
      </c>
    </row>
    <row r="3763" customFormat="false" ht="12.75" hidden="false" customHeight="true" outlineLevel="0" collapsed="false">
      <c r="A3763" s="1" t="n">
        <v>1</v>
      </c>
      <c r="B3763" s="17" t="n">
        <v>46254</v>
      </c>
      <c r="C3763" s="17" t="n">
        <v>46282</v>
      </c>
      <c r="D3763" s="1" t="n">
        <v>1699</v>
      </c>
      <c r="E3763" s="1" t="s">
        <v>428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1577971</v>
      </c>
      <c r="L3763" s="1" t="n">
        <v>311353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633</v>
      </c>
      <c r="W3763" s="1" t="n">
        <v>0</v>
      </c>
      <c r="X3763" s="1" t="s">
        <v>3385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LING CALABRESA PERD</v>
      </c>
      <c r="AC3763" s="1" t="n">
        <v>311353</v>
      </c>
    </row>
    <row r="3764" customFormat="false" ht="12.75" hidden="false" customHeight="true" outlineLevel="0" collapsed="false">
      <c r="A3764" s="1" t="n">
        <v>1</v>
      </c>
      <c r="B3764" s="17" t="n">
        <v>46255</v>
      </c>
      <c r="C3764" s="17" t="n">
        <v>46282</v>
      </c>
      <c r="D3764" s="1" t="n">
        <v>1636</v>
      </c>
      <c r="E3764" s="1" t="s">
        <v>91</v>
      </c>
      <c r="F3764" s="1" t="n">
        <v>24</v>
      </c>
      <c r="G3764" s="1" t="s">
        <v>57</v>
      </c>
      <c r="H3764" s="1" t="n">
        <v>2110101</v>
      </c>
      <c r="I3764" s="1" t="s">
        <v>58</v>
      </c>
      <c r="J3764" s="1" t="n">
        <v>1582273</v>
      </c>
      <c r="L3764" s="1" t="n">
        <v>3239532</v>
      </c>
      <c r="M3764" s="1" t="s">
        <v>153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1180.7</v>
      </c>
      <c r="W3764" s="1" t="n">
        <v>0</v>
      </c>
      <c r="X3764" s="1" t="s">
        <v>3386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WHISKY RED LABEL 1L</v>
      </c>
      <c r="AC3764" s="1" t="n">
        <v>3239532</v>
      </c>
    </row>
    <row r="3765" customFormat="false" ht="12.75" hidden="false" customHeight="true" outlineLevel="0" collapsed="false">
      <c r="A3765" s="1" t="n">
        <v>1</v>
      </c>
      <c r="B3765" s="17" t="n">
        <v>46256</v>
      </c>
      <c r="C3765" s="17" t="n">
        <v>46282</v>
      </c>
      <c r="D3765" s="1" t="n">
        <v>1745</v>
      </c>
      <c r="E3765" s="1" t="s">
        <v>284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1585478</v>
      </c>
      <c r="L3765" s="1" t="n">
        <v>357973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1581.49</v>
      </c>
      <c r="W3765" s="1" t="n">
        <v>0</v>
      </c>
      <c r="X3765" s="1" t="s">
        <v>3387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CAFE KIMINO 250G</v>
      </c>
      <c r="AC3765" s="1" t="n">
        <v>357973</v>
      </c>
    </row>
    <row r="3766" customFormat="false" ht="12.75" hidden="false" customHeight="true" outlineLevel="0" collapsed="false">
      <c r="A3766" s="1" t="n">
        <v>1</v>
      </c>
      <c r="B3766" s="17" t="n">
        <v>46254</v>
      </c>
      <c r="C3766" s="17" t="n">
        <v>46282</v>
      </c>
      <c r="D3766" s="1" t="n">
        <v>10021</v>
      </c>
      <c r="E3766" s="1" t="s">
        <v>2520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1594178</v>
      </c>
      <c r="L3766" s="1" t="n">
        <v>136092</v>
      </c>
      <c r="M3766" s="1" t="s">
        <v>59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880.11</v>
      </c>
      <c r="W3766" s="1" t="n">
        <v>0</v>
      </c>
      <c r="X3766" s="1" t="s">
        <v>3388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SEVEN DOGS ADT POWER</v>
      </c>
      <c r="AC3766" s="1" t="n">
        <v>136092</v>
      </c>
    </row>
    <row r="3767" customFormat="false" ht="12.75" hidden="false" customHeight="true" outlineLevel="0" collapsed="false">
      <c r="A3767" s="1" t="n">
        <v>1</v>
      </c>
      <c r="B3767" s="17" t="n">
        <v>46253</v>
      </c>
      <c r="C3767" s="17" t="n">
        <v>46282</v>
      </c>
      <c r="D3767" s="1" t="n">
        <v>1107</v>
      </c>
      <c r="E3767" s="1" t="s">
        <v>155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1594906</v>
      </c>
      <c r="L3767" s="1" t="n">
        <v>445436</v>
      </c>
      <c r="M3767" s="1" t="s">
        <v>59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397.66</v>
      </c>
      <c r="W3767" s="1" t="n">
        <v>0</v>
      </c>
      <c r="X3767" s="1" t="s">
        <v>3389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MENTOS GOMA DE MASCA</v>
      </c>
      <c r="AC3767" s="1" t="n">
        <v>445436</v>
      </c>
    </row>
    <row r="3768" customFormat="false" ht="12.75" hidden="false" customHeight="true" outlineLevel="0" collapsed="false">
      <c r="A3768" s="1" t="n">
        <v>1</v>
      </c>
      <c r="B3768" s="17" t="n">
        <v>46253</v>
      </c>
      <c r="C3768" s="17" t="n">
        <v>46282</v>
      </c>
      <c r="D3768" s="1" t="n">
        <v>1107</v>
      </c>
      <c r="E3768" s="1" t="s">
        <v>155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1594953</v>
      </c>
      <c r="L3768" s="1" t="n">
        <v>445434</v>
      </c>
      <c r="M3768" s="1" t="s">
        <v>59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347.29</v>
      </c>
      <c r="W3768" s="1" t="n">
        <v>0</v>
      </c>
      <c r="X3768" s="1" t="s">
        <v>3390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MENTOS FRUIT 26,8G</v>
      </c>
      <c r="AC3768" s="1" t="n">
        <v>445434</v>
      </c>
    </row>
    <row r="3769" customFormat="false" ht="12.75" hidden="false" customHeight="true" outlineLevel="0" collapsed="false">
      <c r="A3769" s="1" t="n">
        <v>1</v>
      </c>
      <c r="B3769" s="17" t="n">
        <v>46253</v>
      </c>
      <c r="C3769" s="17" t="n">
        <v>46282</v>
      </c>
      <c r="D3769" s="1" t="n">
        <v>1107</v>
      </c>
      <c r="E3769" s="1" t="s">
        <v>155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1595000</v>
      </c>
      <c r="L3769" s="1" t="n">
        <v>445420</v>
      </c>
      <c r="M3769" s="1" t="s">
        <v>59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1441</v>
      </c>
      <c r="W3769" s="1" t="n">
        <v>0</v>
      </c>
      <c r="X3769" s="1" t="s">
        <v>3391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BOLINHO MORANGO 7308</v>
      </c>
      <c r="AC3769" s="1" t="n">
        <v>445420</v>
      </c>
    </row>
    <row r="3770" customFormat="false" ht="12.75" hidden="false" customHeight="true" outlineLevel="0" collapsed="false">
      <c r="A3770" s="1" t="n">
        <v>1</v>
      </c>
      <c r="B3770" s="17" t="n">
        <v>46261</v>
      </c>
      <c r="C3770" s="17" t="n">
        <v>46282</v>
      </c>
      <c r="D3770" s="1" t="n">
        <v>1637</v>
      </c>
      <c r="E3770" s="1" t="s">
        <v>68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1614691</v>
      </c>
      <c r="L3770" s="1" t="n">
        <v>1926310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2038.7</v>
      </c>
      <c r="W3770" s="1" t="n">
        <v>0</v>
      </c>
      <c r="X3770" s="1" t="s">
        <v>3392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LEITE NINHO INTEGRAL380G LT</v>
      </c>
      <c r="AC3770" s="1" t="n">
        <v>1926310</v>
      </c>
    </row>
    <row r="3771" customFormat="false" ht="12.75" hidden="false" customHeight="true" outlineLevel="0" collapsed="false">
      <c r="A3771" s="1" t="n">
        <v>1</v>
      </c>
      <c r="B3771" s="17" t="n">
        <v>46261</v>
      </c>
      <c r="C3771" s="17" t="n">
        <v>46282</v>
      </c>
      <c r="D3771" s="1" t="n">
        <v>1740</v>
      </c>
      <c r="E3771" s="1" t="s">
        <v>296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1618614</v>
      </c>
      <c r="L3771" s="1" t="n">
        <v>1263810</v>
      </c>
      <c r="M3771" s="1" t="s">
        <v>36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867.27</v>
      </c>
      <c r="W3771" s="1" t="n">
        <v>0</v>
      </c>
      <c r="X3771" s="1" t="s">
        <v>3393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IOG LIQ GRF BAUNI ZERO LACTO MOLICO 170G</v>
      </c>
      <c r="AC3771" s="1" t="n">
        <v>1263810</v>
      </c>
    </row>
    <row r="3772" customFormat="false" ht="12.75" hidden="false" customHeight="true" outlineLevel="0" collapsed="false">
      <c r="A3772" s="1" t="n">
        <v>1</v>
      </c>
      <c r="B3772" s="17" t="n">
        <v>46266</v>
      </c>
      <c r="C3772" s="17" t="n">
        <v>46282</v>
      </c>
      <c r="D3772" s="1" t="n">
        <v>1699</v>
      </c>
      <c r="E3772" s="1" t="s">
        <v>428</v>
      </c>
      <c r="F3772" s="1" t="n">
        <v>24</v>
      </c>
      <c r="G3772" s="1" t="s">
        <v>57</v>
      </c>
      <c r="H3772" s="1" t="n">
        <v>2110405</v>
      </c>
      <c r="I3772" s="1" t="s">
        <v>106</v>
      </c>
      <c r="J3772" s="1" t="n">
        <v>1647947</v>
      </c>
      <c r="L3772" s="1" t="n">
        <v>312938</v>
      </c>
      <c r="M3772" s="1" t="s">
        <v>36</v>
      </c>
      <c r="N3772" s="1" t="s">
        <v>66</v>
      </c>
      <c r="P3772" s="1" t="n">
        <v>103</v>
      </c>
      <c r="Q3772" s="1" t="s">
        <v>61</v>
      </c>
      <c r="R3772" s="1" t="s">
        <v>62</v>
      </c>
      <c r="S3772" s="1" t="n">
        <v>1130101</v>
      </c>
      <c r="T3772" s="1" t="s">
        <v>63</v>
      </c>
      <c r="U3772" s="1" t="n">
        <v>844.8</v>
      </c>
      <c r="W3772" s="1" t="n">
        <v>0</v>
      </c>
      <c r="X3772" s="1" t="s">
        <v>3394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SKARLOFF VODKA965M</v>
      </c>
      <c r="AC3772" s="1" t="n">
        <v>312938</v>
      </c>
    </row>
    <row r="3773" customFormat="false" ht="12.75" hidden="false" customHeight="true" outlineLevel="0" collapsed="false">
      <c r="A3773" s="1" t="n">
        <v>1</v>
      </c>
      <c r="B3773" s="17" t="n">
        <v>46267</v>
      </c>
      <c r="C3773" s="17" t="n">
        <v>46282</v>
      </c>
      <c r="D3773" s="1" t="n">
        <v>1634</v>
      </c>
      <c r="E3773" s="1" t="s">
        <v>2623</v>
      </c>
      <c r="F3773" s="1" t="n">
        <v>24</v>
      </c>
      <c r="G3773" s="1" t="s">
        <v>57</v>
      </c>
      <c r="H3773" s="1" t="n">
        <v>2110405</v>
      </c>
      <c r="I3773" s="1" t="s">
        <v>106</v>
      </c>
      <c r="J3773" s="1" t="n">
        <v>1650881</v>
      </c>
      <c r="L3773" s="1" t="n">
        <v>331504</v>
      </c>
      <c r="M3773" s="1" t="s">
        <v>36</v>
      </c>
      <c r="N3773" s="1" t="s">
        <v>66</v>
      </c>
      <c r="P3773" s="1" t="n">
        <v>103</v>
      </c>
      <c r="Q3773" s="1" t="s">
        <v>61</v>
      </c>
      <c r="R3773" s="1" t="s">
        <v>62</v>
      </c>
      <c r="S3773" s="1" t="n">
        <v>1130101</v>
      </c>
      <c r="T3773" s="1" t="s">
        <v>63</v>
      </c>
      <c r="U3773" s="1" t="n">
        <v>757.69</v>
      </c>
      <c r="W3773" s="1" t="n">
        <v>0</v>
      </c>
      <c r="X3773" s="1" t="s">
        <v>3395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FOSFORO PARANA 10CXS</v>
      </c>
      <c r="AC3773" s="1" t="n">
        <v>331504</v>
      </c>
    </row>
    <row r="3774" customFormat="false" ht="12.75" hidden="false" customHeight="true" outlineLevel="0" collapsed="false">
      <c r="A3774" s="1" t="n">
        <v>1</v>
      </c>
      <c r="B3774" s="17" t="n">
        <v>46268</v>
      </c>
      <c r="C3774" s="17" t="n">
        <v>46282</v>
      </c>
      <c r="D3774" s="1" t="n">
        <v>10019</v>
      </c>
      <c r="E3774" s="1" t="s">
        <v>288</v>
      </c>
      <c r="F3774" s="1" t="n">
        <v>24</v>
      </c>
      <c r="G3774" s="1" t="s">
        <v>57</v>
      </c>
      <c r="H3774" s="1" t="n">
        <v>2110405</v>
      </c>
      <c r="I3774" s="1" t="s">
        <v>106</v>
      </c>
      <c r="J3774" s="1" t="n">
        <v>1651528</v>
      </c>
      <c r="L3774" s="1" t="n">
        <v>37981</v>
      </c>
      <c r="M3774" s="1" t="s">
        <v>59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2297.92</v>
      </c>
      <c r="W3774" s="1" t="n">
        <v>0</v>
      </c>
      <c r="X3774" s="1" t="s">
        <v>3396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12.75" hidden="false" customHeight="true" outlineLevel="0" collapsed="false">
      <c r="A3775" s="1" t="n">
        <v>1</v>
      </c>
      <c r="B3775" s="17" t="n">
        <v>46267</v>
      </c>
      <c r="C3775" s="17" t="n">
        <v>46282</v>
      </c>
      <c r="D3775" s="1" t="n">
        <v>1608</v>
      </c>
      <c r="E3775" s="1" t="s">
        <v>75</v>
      </c>
      <c r="F3775" s="1" t="n">
        <v>24</v>
      </c>
      <c r="G3775" s="1" t="s">
        <v>57</v>
      </c>
      <c r="H3775" s="1" t="n">
        <v>2110405</v>
      </c>
      <c r="I3775" s="1" t="s">
        <v>106</v>
      </c>
      <c r="J3775" s="1" t="n">
        <v>1656523</v>
      </c>
      <c r="L3775" s="1" t="n">
        <v>1723603</v>
      </c>
      <c r="M3775" s="1" t="s">
        <v>36</v>
      </c>
      <c r="N3775" s="1" t="s">
        <v>66</v>
      </c>
      <c r="P3775" s="1" t="n">
        <v>103</v>
      </c>
      <c r="Q3775" s="1" t="s">
        <v>61</v>
      </c>
      <c r="R3775" s="1" t="s">
        <v>62</v>
      </c>
      <c r="S3775" s="1" t="n">
        <v>1130101</v>
      </c>
      <c r="T3775" s="1" t="s">
        <v>63</v>
      </c>
      <c r="U3775" s="1" t="n">
        <v>1229</v>
      </c>
      <c r="W3775" s="1" t="n">
        <v>0</v>
      </c>
      <c r="X3775" s="1" t="s">
        <v>3397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TODDYNHO CHOCOLATE</v>
      </c>
      <c r="AC3775" s="1" t="n">
        <v>1723603</v>
      </c>
    </row>
    <row r="3776" customFormat="false" ht="12.75" hidden="false" customHeight="true" outlineLevel="0" collapsed="false">
      <c r="A3776" s="1" t="n">
        <v>1</v>
      </c>
      <c r="B3776" s="17" t="n">
        <v>46191</v>
      </c>
      <c r="C3776" s="17" t="n">
        <v>46283</v>
      </c>
      <c r="D3776" s="1" t="n">
        <v>514</v>
      </c>
      <c r="E3776" s="1" t="s">
        <v>731</v>
      </c>
      <c r="F3776" s="1" t="n">
        <v>34</v>
      </c>
      <c r="G3776" s="1" t="s">
        <v>94</v>
      </c>
      <c r="H3776" s="1" t="n">
        <v>2110405</v>
      </c>
      <c r="I3776" s="1" t="s">
        <v>106</v>
      </c>
      <c r="J3776" s="1" t="n">
        <v>1309516</v>
      </c>
      <c r="L3776" s="1" t="n">
        <v>541968</v>
      </c>
      <c r="M3776" s="1" t="s">
        <v>460</v>
      </c>
      <c r="N3776" s="1" t="s">
        <v>66</v>
      </c>
      <c r="P3776" s="1" t="n">
        <v>101</v>
      </c>
      <c r="Q3776" s="1" t="s">
        <v>107</v>
      </c>
      <c r="R3776" s="1" t="s">
        <v>190</v>
      </c>
      <c r="S3776" s="1" t="n">
        <v>2110901</v>
      </c>
      <c r="T3776" s="1" t="s">
        <v>191</v>
      </c>
      <c r="U3776" s="1" t="n">
        <v>3370.37</v>
      </c>
      <c r="W3776" s="1" t="n">
        <v>0</v>
      </c>
      <c r="X3776" s="1" t="s">
        <v>789</v>
      </c>
      <c r="Z3776" s="1" t="str">
        <f aca="false">IF($T3776="","",IFERROR(INDEX('Resumo Grupos'!$AC$3:$AC$200,MATCH($T3776,'Resumo Grupos'!$AB$3:$AB$200,0)),"n/d"))</f>
        <v>Empréstimo</v>
      </c>
      <c r="AA3776" s="1" t="str">
        <f aca="false">IF($T3776="","",IF(COUNTIF('Resumo Grupos'!$AE$3:$AE$40,$T3776)&gt;0,"NAO","SIM"))</f>
        <v>SIM</v>
      </c>
      <c r="AB3776" s="1"/>
      <c r="AC3776" s="1"/>
    </row>
    <row r="3777" customFormat="false" ht="12.75" hidden="false" customHeight="true" outlineLevel="0" collapsed="false">
      <c r="A3777" s="1" t="n">
        <v>1</v>
      </c>
      <c r="B3777" s="17" t="n">
        <v>46206</v>
      </c>
      <c r="C3777" s="17" t="n">
        <v>46283</v>
      </c>
      <c r="D3777" s="1" t="n">
        <v>804</v>
      </c>
      <c r="E3777" s="1" t="s">
        <v>1260</v>
      </c>
      <c r="F3777" s="1" t="n">
        <v>34</v>
      </c>
      <c r="G3777" s="1" t="s">
        <v>94</v>
      </c>
      <c r="H3777" s="1" t="n">
        <v>2110405</v>
      </c>
      <c r="I3777" s="1" t="s">
        <v>106</v>
      </c>
      <c r="J3777" s="1" t="n">
        <v>1345479</v>
      </c>
      <c r="L3777" s="1" t="n">
        <v>555726</v>
      </c>
      <c r="M3777" s="1" t="s">
        <v>153</v>
      </c>
      <c r="N3777" s="1" t="s">
        <v>66</v>
      </c>
      <c r="P3777" s="1" t="n">
        <v>101</v>
      </c>
      <c r="Q3777" s="1" t="s">
        <v>107</v>
      </c>
      <c r="R3777" s="1" t="s">
        <v>39</v>
      </c>
      <c r="S3777" s="1" t="n">
        <v>4210203</v>
      </c>
      <c r="T3777" s="1" t="s">
        <v>1262</v>
      </c>
      <c r="U3777" s="1" t="n">
        <v>764.43</v>
      </c>
      <c r="W3777" s="1" t="n">
        <v>0</v>
      </c>
      <c r="X3777" s="1" t="s">
        <v>1766</v>
      </c>
      <c r="Z3777" s="1" t="str">
        <f aca="false">IF($T3777="","",IFERROR(INDEX('Resumo Grupos'!$AC$3:$AC$200,MATCH($T3777,'Resumo Grupos'!$AB$3:$AB$200,0)),"n/d"))</f>
        <v>Despesa</v>
      </c>
      <c r="AA3777" s="1" t="str">
        <f aca="false">IF($T3777="","",IF(COUNTIF('Resumo Grupos'!$AE$3:$AE$40,$T3777)&gt;0,"NAO","SIM"))</f>
        <v>SIM</v>
      </c>
    </row>
    <row r="3778" customFormat="false" ht="12.75" hidden="false" customHeight="true" outlineLevel="0" collapsed="false">
      <c r="A3778" s="1" t="n">
        <v>1</v>
      </c>
      <c r="B3778" s="17" t="n">
        <v>46206</v>
      </c>
      <c r="C3778" s="17" t="n">
        <v>46283</v>
      </c>
      <c r="D3778" s="1" t="n">
        <v>804</v>
      </c>
      <c r="E3778" s="1" t="s">
        <v>1260</v>
      </c>
      <c r="F3778" s="1" t="n">
        <v>34</v>
      </c>
      <c r="G3778" s="1" t="s">
        <v>94</v>
      </c>
      <c r="H3778" s="1" t="n">
        <v>2110405</v>
      </c>
      <c r="I3778" s="1" t="s">
        <v>106</v>
      </c>
      <c r="J3778" s="1" t="n">
        <v>1345494</v>
      </c>
      <c r="L3778" s="1" t="n">
        <v>555731</v>
      </c>
      <c r="M3778" s="1" t="s">
        <v>153</v>
      </c>
      <c r="N3778" s="1" t="s">
        <v>66</v>
      </c>
      <c r="P3778" s="1" t="n">
        <v>101</v>
      </c>
      <c r="Q3778" s="1" t="s">
        <v>107</v>
      </c>
      <c r="R3778" s="1" t="s">
        <v>112</v>
      </c>
      <c r="S3778" s="1" t="n">
        <v>4220199</v>
      </c>
      <c r="T3778" s="1" t="s">
        <v>113</v>
      </c>
      <c r="U3778" s="1" t="n">
        <v>1621</v>
      </c>
      <c r="W3778" s="1" t="n">
        <v>0</v>
      </c>
      <c r="X3778" s="1" t="s">
        <v>1767</v>
      </c>
      <c r="Z3778" s="1" t="str">
        <f aca="false">IF($T3778="","",IFERROR(INDEX('Resumo Grupos'!$AC$3:$AC$200,MATCH($T3778,'Resumo Grupos'!$AB$3:$AB$200,0)),"n/d"))</f>
        <v>Pagamentos outros não operacionais</v>
      </c>
      <c r="AA3778" s="1" t="str">
        <f aca="false">IF($T3778="","",IF(COUNTIF('Resumo Grupos'!$AE$3:$AE$40,$T3778)&gt;0,"NAO","SIM"))</f>
        <v>SIM</v>
      </c>
    </row>
    <row r="3779" customFormat="false" ht="12.75" hidden="false" customHeight="true" outlineLevel="0" collapsed="false">
      <c r="A3779" s="1" t="n">
        <v>1</v>
      </c>
      <c r="B3779" s="17" t="n">
        <v>46251</v>
      </c>
      <c r="C3779" s="17" t="n">
        <v>46283</v>
      </c>
      <c r="D3779" s="1" t="n">
        <v>1636</v>
      </c>
      <c r="E3779" s="1" t="s">
        <v>91</v>
      </c>
      <c r="F3779" s="1" t="n">
        <v>24</v>
      </c>
      <c r="G3779" s="1" t="s">
        <v>57</v>
      </c>
      <c r="H3779" s="1" t="n">
        <v>2110405</v>
      </c>
      <c r="I3779" s="1" t="s">
        <v>106</v>
      </c>
      <c r="J3779" s="1" t="n">
        <v>1561678</v>
      </c>
      <c r="L3779" s="1" t="n">
        <v>3237032</v>
      </c>
      <c r="M3779" s="1" t="s">
        <v>153</v>
      </c>
      <c r="N3779" s="1" t="s">
        <v>66</v>
      </c>
      <c r="P3779" s="1" t="n">
        <v>103</v>
      </c>
      <c r="Q3779" s="1" t="s">
        <v>61</v>
      </c>
      <c r="R3779" s="1" t="s">
        <v>62</v>
      </c>
      <c r="S3779" s="1" t="n">
        <v>1130101</v>
      </c>
      <c r="T3779" s="1" t="s">
        <v>63</v>
      </c>
      <c r="U3779" s="1" t="n">
        <v>808.96</v>
      </c>
      <c r="W3779" s="1" t="n">
        <v>0</v>
      </c>
      <c r="X3779" s="1" t="s">
        <v>3398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VEJA BANH TIRA LIMO</v>
      </c>
      <c r="AC3779" s="1" t="n">
        <v>3237032</v>
      </c>
    </row>
    <row r="3780" customFormat="false" ht="12.75" hidden="false" customHeight="true" outlineLevel="0" collapsed="false">
      <c r="A3780" s="1" t="n">
        <v>1</v>
      </c>
      <c r="B3780" s="17" t="n">
        <v>46255</v>
      </c>
      <c r="C3780" s="17" t="n">
        <v>46283</v>
      </c>
      <c r="D3780" s="1" t="n">
        <v>1634</v>
      </c>
      <c r="E3780" s="1" t="s">
        <v>2623</v>
      </c>
      <c r="F3780" s="1" t="n">
        <v>24</v>
      </c>
      <c r="G3780" s="1" t="s">
        <v>57</v>
      </c>
      <c r="H3780" s="1" t="n">
        <v>2110405</v>
      </c>
      <c r="I3780" s="1" t="s">
        <v>106</v>
      </c>
      <c r="J3780" s="1" t="n">
        <v>1582023</v>
      </c>
      <c r="L3780" s="1" t="n">
        <v>330734</v>
      </c>
      <c r="M3780" s="1" t="s">
        <v>153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1232.16</v>
      </c>
      <c r="W3780" s="1" t="n">
        <v>0</v>
      </c>
      <c r="X3780" s="1" t="s">
        <v>3399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AMACIANTE NOVO AMA</v>
      </c>
      <c r="AC3780" s="1" t="n">
        <v>330734</v>
      </c>
    </row>
    <row r="3781" customFormat="false" ht="12.75" hidden="false" customHeight="true" outlineLevel="0" collapsed="false">
      <c r="A3781" s="1" t="n">
        <v>1</v>
      </c>
      <c r="B3781" s="17" t="n">
        <v>46256</v>
      </c>
      <c r="C3781" s="17" t="n">
        <v>46283</v>
      </c>
      <c r="D3781" s="1" t="n">
        <v>1659</v>
      </c>
      <c r="E3781" s="1" t="s">
        <v>78</v>
      </c>
      <c r="F3781" s="1" t="n">
        <v>24</v>
      </c>
      <c r="G3781" s="1" t="s">
        <v>57</v>
      </c>
      <c r="H3781" s="1" t="n">
        <v>2110405</v>
      </c>
      <c r="I3781" s="1" t="s">
        <v>106</v>
      </c>
      <c r="J3781" s="1" t="n">
        <v>1585364</v>
      </c>
      <c r="L3781" s="1" t="n">
        <v>891630</v>
      </c>
      <c r="M3781" s="1" t="s">
        <v>153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1167.29</v>
      </c>
      <c r="W3781" s="1" t="n">
        <v>0</v>
      </c>
      <c r="X3781" s="1" t="s">
        <v>3400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QUEIJO RALADO MOCOCA</v>
      </c>
      <c r="AC3781" s="1" t="n">
        <v>891630</v>
      </c>
    </row>
    <row r="3782" customFormat="false" ht="12.75" hidden="false" customHeight="true" outlineLevel="0" collapsed="false">
      <c r="A3782" s="1" t="n">
        <v>1</v>
      </c>
      <c r="B3782" s="17" t="n">
        <v>46256</v>
      </c>
      <c r="C3782" s="17" t="n">
        <v>46283</v>
      </c>
      <c r="D3782" s="1" t="n">
        <v>1667</v>
      </c>
      <c r="E3782" s="1" t="s">
        <v>65</v>
      </c>
      <c r="F3782" s="1" t="n">
        <v>24</v>
      </c>
      <c r="G3782" s="1" t="s">
        <v>57</v>
      </c>
      <c r="H3782" s="1" t="n">
        <v>2110405</v>
      </c>
      <c r="I3782" s="1" t="s">
        <v>106</v>
      </c>
      <c r="J3782" s="1" t="n">
        <v>1585385</v>
      </c>
      <c r="L3782" s="1" t="n">
        <v>398654</v>
      </c>
      <c r="M3782" s="1" t="s">
        <v>153</v>
      </c>
      <c r="N3782" s="1" t="s">
        <v>66</v>
      </c>
      <c r="P3782" s="1" t="n">
        <v>103</v>
      </c>
      <c r="Q3782" s="1" t="s">
        <v>61</v>
      </c>
      <c r="R3782" s="1" t="s">
        <v>62</v>
      </c>
      <c r="S3782" s="1" t="n">
        <v>1130101</v>
      </c>
      <c r="T3782" s="1" t="s">
        <v>63</v>
      </c>
      <c r="U3782" s="1" t="n">
        <v>684.26</v>
      </c>
      <c r="W3782" s="1" t="n">
        <v>0</v>
      </c>
      <c r="X3782" s="1" t="s">
        <v>3401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CAFE MARATA 250G</v>
      </c>
      <c r="AC3782" s="1" t="n">
        <v>398654</v>
      </c>
    </row>
    <row r="3783" customFormat="false" ht="12.75" hidden="false" customHeight="true" outlineLevel="0" collapsed="false">
      <c r="A3783" s="1" t="n">
        <v>1</v>
      </c>
      <c r="B3783" s="17" t="n">
        <v>46255</v>
      </c>
      <c r="C3783" s="17" t="n">
        <v>46283</v>
      </c>
      <c r="D3783" s="1" t="n">
        <v>794</v>
      </c>
      <c r="E3783" s="1" t="s">
        <v>365</v>
      </c>
      <c r="F3783" s="1" t="n">
        <v>24</v>
      </c>
      <c r="G3783" s="1" t="s">
        <v>57</v>
      </c>
      <c r="H3783" s="1" t="n">
        <v>2110405</v>
      </c>
      <c r="I3783" s="1" t="s">
        <v>106</v>
      </c>
      <c r="J3783" s="1" t="n">
        <v>1613890</v>
      </c>
      <c r="L3783" s="1" t="n">
        <v>8723</v>
      </c>
      <c r="M3783" s="1" t="s">
        <v>59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1563.65</v>
      </c>
      <c r="W3783" s="1" t="n">
        <v>0</v>
      </c>
      <c r="X3783" s="1" t="s">
        <v>3402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/>
      <c r="AC3783" s="1"/>
    </row>
    <row r="3784" customFormat="false" ht="12.75" hidden="false" customHeight="true" outlineLevel="0" collapsed="false">
      <c r="A3784" s="1" t="n">
        <v>1</v>
      </c>
      <c r="B3784" s="17" t="n">
        <v>46260</v>
      </c>
      <c r="C3784" s="17" t="n">
        <v>46283</v>
      </c>
      <c r="D3784" s="1" t="n">
        <v>1699</v>
      </c>
      <c r="E3784" s="1" t="s">
        <v>428</v>
      </c>
      <c r="F3784" s="1" t="n">
        <v>24</v>
      </c>
      <c r="G3784" s="1" t="s">
        <v>57</v>
      </c>
      <c r="H3784" s="1" t="n">
        <v>2110405</v>
      </c>
      <c r="I3784" s="1" t="s">
        <v>106</v>
      </c>
      <c r="J3784" s="1" t="n">
        <v>1614178</v>
      </c>
      <c r="L3784" s="1" t="n">
        <v>312406</v>
      </c>
      <c r="M3784" s="1" t="s">
        <v>36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1328.95</v>
      </c>
      <c r="W3784" s="1" t="n">
        <v>0</v>
      </c>
      <c r="X3784" s="1" t="s">
        <v>3403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CONS CARNE BO320G</v>
      </c>
      <c r="AC3784" s="1" t="n">
        <v>312406</v>
      </c>
    </row>
    <row r="3785" customFormat="false" ht="12.75" hidden="false" customHeight="true" outlineLevel="0" collapsed="false">
      <c r="A3785" s="1" t="n">
        <v>1</v>
      </c>
      <c r="B3785" s="17" t="n">
        <v>46261</v>
      </c>
      <c r="C3785" s="17" t="n">
        <v>46283</v>
      </c>
      <c r="D3785" s="1" t="n">
        <v>1815</v>
      </c>
      <c r="E3785" s="1" t="s">
        <v>626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1619367</v>
      </c>
      <c r="L3785" s="1" t="n">
        <v>400165</v>
      </c>
      <c r="M3785" s="1" t="s">
        <v>153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1453.87</v>
      </c>
      <c r="W3785" s="1" t="n">
        <v>0</v>
      </c>
      <c r="X3785" s="1" t="s">
        <v>3404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</row>
    <row r="3786" customFormat="false" ht="12.75" hidden="false" customHeight="true" outlineLevel="0" collapsed="false">
      <c r="A3786" s="1" t="n">
        <v>1</v>
      </c>
      <c r="B3786" s="17" t="n">
        <v>46267</v>
      </c>
      <c r="C3786" s="17" t="n">
        <v>46283</v>
      </c>
      <c r="D3786" s="1" t="n">
        <v>1608</v>
      </c>
      <c r="E3786" s="1" t="s">
        <v>75</v>
      </c>
      <c r="F3786" s="1" t="n">
        <v>24</v>
      </c>
      <c r="G3786" s="1" t="s">
        <v>57</v>
      </c>
      <c r="H3786" s="1" t="n">
        <v>2110405</v>
      </c>
      <c r="I3786" s="1" t="s">
        <v>106</v>
      </c>
      <c r="J3786" s="1" t="n">
        <v>1639355</v>
      </c>
      <c r="L3786" s="1" t="n">
        <v>1720336</v>
      </c>
      <c r="M3786" s="1" t="s">
        <v>36</v>
      </c>
      <c r="N3786" s="1" t="s">
        <v>66</v>
      </c>
      <c r="P3786" s="1" t="n">
        <v>103</v>
      </c>
      <c r="Q3786" s="1" t="s">
        <v>61</v>
      </c>
      <c r="R3786" s="1" t="s">
        <v>62</v>
      </c>
      <c r="S3786" s="1" t="n">
        <v>1130101</v>
      </c>
      <c r="T3786" s="1" t="s">
        <v>63</v>
      </c>
      <c r="U3786" s="1" t="n">
        <v>1591.91</v>
      </c>
      <c r="W3786" s="1" t="n">
        <v>0</v>
      </c>
      <c r="X3786" s="1" t="s">
        <v>3405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DANONE GREGO UNID FR</v>
      </c>
      <c r="AC3786" s="1" t="n">
        <v>1720336</v>
      </c>
    </row>
    <row r="3787" customFormat="false" ht="12.75" hidden="false" customHeight="true" outlineLevel="0" collapsed="false">
      <c r="A3787" s="1" t="n">
        <v>1</v>
      </c>
      <c r="B3787" s="17" t="n">
        <v>46268</v>
      </c>
      <c r="C3787" s="17" t="n">
        <v>46283</v>
      </c>
      <c r="D3787" s="1" t="n">
        <v>1270</v>
      </c>
      <c r="E3787" s="1" t="s">
        <v>349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1650961</v>
      </c>
      <c r="L3787" s="1" t="n">
        <v>2892</v>
      </c>
      <c r="M3787" s="1" t="s">
        <v>36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567.5</v>
      </c>
      <c r="W3787" s="1" t="n">
        <v>0</v>
      </c>
      <c r="X3787" s="1" t="s">
        <v>3406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COLORAU M FARTA 100G</v>
      </c>
      <c r="AC3787" s="1" t="n">
        <v>2892</v>
      </c>
    </row>
    <row r="3788" customFormat="false" ht="12.75" hidden="false" customHeight="true" outlineLevel="0" collapsed="false">
      <c r="A3788" s="1" t="n">
        <v>1</v>
      </c>
      <c r="B3788" s="17" t="n">
        <v>46269</v>
      </c>
      <c r="C3788" s="17" t="n">
        <v>46283</v>
      </c>
      <c r="D3788" s="1" t="n">
        <v>1114</v>
      </c>
      <c r="E3788" s="1" t="s">
        <v>169</v>
      </c>
      <c r="F3788" s="1" t="n">
        <v>24</v>
      </c>
      <c r="G3788" s="1" t="s">
        <v>57</v>
      </c>
      <c r="H3788" s="1" t="n">
        <v>2110405</v>
      </c>
      <c r="I3788" s="1" t="s">
        <v>106</v>
      </c>
      <c r="J3788" s="1" t="n">
        <v>1652173</v>
      </c>
      <c r="L3788" s="1" t="n">
        <v>45826</v>
      </c>
      <c r="M3788" s="1" t="s">
        <v>36</v>
      </c>
      <c r="N3788" s="1" t="s">
        <v>66</v>
      </c>
      <c r="P3788" s="1" t="n">
        <v>103</v>
      </c>
      <c r="Q3788" s="1" t="s">
        <v>61</v>
      </c>
      <c r="R3788" s="1" t="s">
        <v>62</v>
      </c>
      <c r="S3788" s="1" t="n">
        <v>1130101</v>
      </c>
      <c r="T3788" s="1" t="s">
        <v>63</v>
      </c>
      <c r="U3788" s="1" t="n">
        <v>2689.39</v>
      </c>
      <c r="W3788" s="1" t="n">
        <v>0</v>
      </c>
      <c r="X3788" s="1" t="s">
        <v>3407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PAO MASSA FINA 70127</v>
      </c>
      <c r="AC3788" s="1" t="n">
        <v>45826</v>
      </c>
    </row>
    <row r="3789" customFormat="false" ht="12.75" hidden="false" customHeight="true" outlineLevel="0" collapsed="false">
      <c r="A3789" s="1" t="n">
        <v>1</v>
      </c>
      <c r="B3789" s="17" t="n">
        <v>46267</v>
      </c>
      <c r="C3789" s="17" t="n">
        <v>46283</v>
      </c>
      <c r="D3789" s="1" t="n">
        <v>1705</v>
      </c>
      <c r="E3789" s="1" t="s">
        <v>173</v>
      </c>
      <c r="F3789" s="1" t="n">
        <v>24</v>
      </c>
      <c r="G3789" s="1" t="s">
        <v>57</v>
      </c>
      <c r="H3789" s="1" t="n">
        <v>2110405</v>
      </c>
      <c r="I3789" s="1" t="s">
        <v>106</v>
      </c>
      <c r="J3789" s="1" t="n">
        <v>1652218</v>
      </c>
      <c r="L3789" s="1" t="n">
        <v>1277478</v>
      </c>
      <c r="M3789" s="1" t="s">
        <v>36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299.76</v>
      </c>
      <c r="W3789" s="1" t="n">
        <v>0</v>
      </c>
      <c r="X3789" s="1" t="s">
        <v>3408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KAPO UVA 200ML</v>
      </c>
      <c r="AC3789" s="1" t="n">
        <v>1277478</v>
      </c>
    </row>
    <row r="3790" customFormat="false" ht="12.75" hidden="false" customHeight="true" outlineLevel="0" collapsed="false">
      <c r="A3790" s="1" t="n">
        <v>1</v>
      </c>
      <c r="B3790" s="17" t="n">
        <v>46267</v>
      </c>
      <c r="C3790" s="17" t="n">
        <v>46283</v>
      </c>
      <c r="D3790" s="1" t="n">
        <v>1705</v>
      </c>
      <c r="E3790" s="1" t="s">
        <v>173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1652260</v>
      </c>
      <c r="L3790" s="1" t="n">
        <v>2024835</v>
      </c>
      <c r="M3790" s="1" t="s">
        <v>36</v>
      </c>
      <c r="N3790" s="1" t="s">
        <v>66</v>
      </c>
      <c r="P3790" s="1" t="n">
        <v>103</v>
      </c>
      <c r="Q3790" s="1" t="s">
        <v>61</v>
      </c>
      <c r="R3790" s="1" t="s">
        <v>62</v>
      </c>
      <c r="S3790" s="1" t="n">
        <v>1130101</v>
      </c>
      <c r="T3790" s="1" t="s">
        <v>63</v>
      </c>
      <c r="U3790" s="1" t="n">
        <v>5174.56</v>
      </c>
      <c r="W3790" s="1" t="n">
        <v>0</v>
      </c>
      <c r="X3790" s="1" t="s">
        <v>3409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SPRITE 2L RETORNAVEL</v>
      </c>
      <c r="AC3790" s="1" t="n">
        <v>2024835</v>
      </c>
    </row>
    <row r="3791" customFormat="false" ht="12.75" hidden="false" customHeight="true" outlineLevel="0" collapsed="false">
      <c r="A3791" s="1" t="n">
        <v>1</v>
      </c>
      <c r="B3791" s="17" t="n">
        <v>46269</v>
      </c>
      <c r="C3791" s="17" t="n">
        <v>46283</v>
      </c>
      <c r="D3791" s="1" t="n">
        <v>1740</v>
      </c>
      <c r="E3791" s="1" t="s">
        <v>296</v>
      </c>
      <c r="F3791" s="1" t="n">
        <v>24</v>
      </c>
      <c r="G3791" s="1" t="s">
        <v>57</v>
      </c>
      <c r="H3791" s="1" t="n">
        <v>2110405</v>
      </c>
      <c r="I3791" s="1" t="s">
        <v>106</v>
      </c>
      <c r="J3791" s="1" t="n">
        <v>1652396</v>
      </c>
      <c r="L3791" s="1" t="n">
        <v>1266968</v>
      </c>
      <c r="M3791" s="1" t="s">
        <v>36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460.06</v>
      </c>
      <c r="W3791" s="1" t="n">
        <v>0</v>
      </c>
      <c r="X3791" s="1" t="s">
        <v>3410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SUCO DE LARANJA PRAT'S 300ML</v>
      </c>
      <c r="AC3791" s="1" t="n">
        <v>1266968</v>
      </c>
    </row>
    <row r="3792" customFormat="false" ht="12.75" hidden="false" customHeight="true" outlineLevel="0" collapsed="false">
      <c r="A3792" s="1" t="n">
        <v>1</v>
      </c>
      <c r="B3792" s="17" t="n">
        <v>46269</v>
      </c>
      <c r="C3792" s="17" t="n">
        <v>46283</v>
      </c>
      <c r="D3792" s="1" t="n">
        <v>10002</v>
      </c>
      <c r="E3792" s="1" t="s">
        <v>291</v>
      </c>
      <c r="F3792" s="1" t="n">
        <v>24</v>
      </c>
      <c r="G3792" s="1" t="s">
        <v>57</v>
      </c>
      <c r="H3792" s="1" t="n">
        <v>2110405</v>
      </c>
      <c r="I3792" s="1" t="s">
        <v>106</v>
      </c>
      <c r="J3792" s="1" t="n">
        <v>1652464</v>
      </c>
      <c r="L3792" s="1" t="n">
        <v>198228</v>
      </c>
      <c r="M3792" s="1" t="s">
        <v>36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692.61</v>
      </c>
      <c r="W3792" s="1" t="n">
        <v>0</v>
      </c>
      <c r="X3792" s="1" t="s">
        <v>3411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POLPA BRASFRUT CAJA</v>
      </c>
      <c r="AC3792" s="1" t="n">
        <v>198228</v>
      </c>
    </row>
    <row r="3793" customFormat="false" ht="12.75" hidden="false" customHeight="true" outlineLevel="0" collapsed="false">
      <c r="A3793" s="1" t="n">
        <v>1</v>
      </c>
      <c r="B3793" s="17" t="n">
        <v>46270</v>
      </c>
      <c r="C3793" s="17" t="n">
        <v>46283</v>
      </c>
      <c r="D3793" s="1" t="n">
        <v>17</v>
      </c>
      <c r="E3793" s="1" t="s">
        <v>115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1514421</v>
      </c>
      <c r="L3793" s="1" t="n">
        <v>620148</v>
      </c>
      <c r="M3793" s="1" t="s">
        <v>59</v>
      </c>
      <c r="N3793" s="1" t="s">
        <v>66</v>
      </c>
      <c r="P3793" s="1" t="n">
        <v>101</v>
      </c>
      <c r="Q3793" s="1" t="s">
        <v>107</v>
      </c>
      <c r="R3793" s="1" t="s">
        <v>112</v>
      </c>
      <c r="S3793" s="1" t="n">
        <v>4220199</v>
      </c>
      <c r="T3793" s="1" t="s">
        <v>113</v>
      </c>
      <c r="U3793" s="1" t="n">
        <v>448.38</v>
      </c>
      <c r="W3793" s="1" t="n">
        <v>0</v>
      </c>
      <c r="X3793" s="1" t="s">
        <v>2715</v>
      </c>
      <c r="Z3793" s="1" t="str">
        <f aca="false">IF($T3793="","",IFERROR(INDEX('Resumo Grupos'!$AC$3:$AC$200,MATCH($T3793,'Resumo Grupos'!$AB$3:$AB$200,0)),"n/d"))</f>
        <v>Pagamentos outros não operacionais</v>
      </c>
      <c r="AA3793" s="1" t="str">
        <f aca="false">IF($T3793="","",IF(COUNTIF('Resumo Grupos'!$AE$3:$AE$40,$T3793)&gt;0,"NAO","SIM"))</f>
        <v>SIM</v>
      </c>
    </row>
    <row r="3794" customFormat="false" ht="12.75" hidden="false" customHeight="true" outlineLevel="0" collapsed="false">
      <c r="A3794" s="1" t="n">
        <v>1</v>
      </c>
      <c r="B3794" s="17" t="n">
        <v>46268</v>
      </c>
      <c r="C3794" s="17" t="n">
        <v>46283</v>
      </c>
      <c r="D3794" s="1" t="n">
        <v>1815</v>
      </c>
      <c r="E3794" s="1" t="s">
        <v>626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1657100</v>
      </c>
      <c r="L3794" s="1" t="n">
        <v>401410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1133.25</v>
      </c>
      <c r="W3794" s="1" t="n">
        <v>0</v>
      </c>
      <c r="X3794" s="1" t="s">
        <v>3412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12.75" hidden="false" customHeight="true" outlineLevel="0" collapsed="false">
      <c r="A3795" s="1" t="n">
        <v>1</v>
      </c>
      <c r="B3795" s="17" t="n">
        <v>46255</v>
      </c>
      <c r="C3795" s="17" t="n">
        <v>46284</v>
      </c>
      <c r="D3795" s="1" t="n">
        <v>1718</v>
      </c>
      <c r="E3795" s="1" t="s">
        <v>159</v>
      </c>
      <c r="F3795" s="1" t="n">
        <v>24</v>
      </c>
      <c r="G3795" s="1" t="s">
        <v>57</v>
      </c>
      <c r="H3795" s="1" t="n">
        <v>2110405</v>
      </c>
      <c r="I3795" s="1" t="s">
        <v>106</v>
      </c>
      <c r="J3795" s="1" t="n">
        <v>1581946</v>
      </c>
      <c r="L3795" s="1" t="n">
        <v>690674</v>
      </c>
      <c r="M3795" s="1" t="s">
        <v>153</v>
      </c>
      <c r="N3795" s="1" t="s">
        <v>66</v>
      </c>
      <c r="P3795" s="1" t="n">
        <v>103</v>
      </c>
      <c r="Q3795" s="1" t="s">
        <v>61</v>
      </c>
      <c r="R3795" s="1" t="s">
        <v>62</v>
      </c>
      <c r="S3795" s="1" t="n">
        <v>1130101</v>
      </c>
      <c r="T3795" s="1" t="s">
        <v>63</v>
      </c>
      <c r="U3795" s="1" t="n">
        <v>396.52</v>
      </c>
      <c r="W3795" s="1" t="n">
        <v>0</v>
      </c>
      <c r="X3795" s="1" t="s">
        <v>3413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12.75" hidden="false" customHeight="true" outlineLevel="0" collapsed="false">
      <c r="A3796" s="1" t="n">
        <v>1</v>
      </c>
      <c r="B3796" s="17" t="n">
        <v>46258</v>
      </c>
      <c r="C3796" s="17" t="n">
        <v>46284</v>
      </c>
      <c r="D3796" s="1" t="n">
        <v>1671</v>
      </c>
      <c r="E3796" s="1" t="s">
        <v>385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1614580</v>
      </c>
      <c r="L3796" s="1" t="n">
        <v>588259</v>
      </c>
      <c r="M3796" s="1" t="s">
        <v>36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427.47</v>
      </c>
      <c r="W3796" s="1" t="n">
        <v>0</v>
      </c>
      <c r="X3796" s="1" t="s">
        <v>3414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AER NIVEA DRY 150ML</v>
      </c>
      <c r="AC3796" s="1" t="n">
        <v>588259</v>
      </c>
    </row>
    <row r="3797" customFormat="false" ht="12.75" hidden="false" customHeight="true" outlineLevel="0" collapsed="false">
      <c r="A3797" s="1" t="n">
        <v>1</v>
      </c>
      <c r="B3797" s="17" t="n">
        <v>46268</v>
      </c>
      <c r="C3797" s="17" t="n">
        <v>46284</v>
      </c>
      <c r="D3797" s="1" t="n">
        <v>1659</v>
      </c>
      <c r="E3797" s="1" t="s">
        <v>78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1651923</v>
      </c>
      <c r="L3797" s="1" t="n">
        <v>894543</v>
      </c>
      <c r="M3797" s="1" t="s">
        <v>36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772.98</v>
      </c>
      <c r="W3797" s="1" t="n">
        <v>0</v>
      </c>
      <c r="X3797" s="1" t="s">
        <v>3415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894543</v>
      </c>
    </row>
    <row r="3798" customFormat="false" ht="12.75" hidden="false" customHeight="true" outlineLevel="0" collapsed="false">
      <c r="A3798" s="1" t="n">
        <v>1</v>
      </c>
      <c r="B3798" s="17" t="n">
        <v>46270</v>
      </c>
      <c r="C3798" s="17" t="n">
        <v>46284</v>
      </c>
      <c r="D3798" s="1" t="n">
        <v>1773</v>
      </c>
      <c r="E3798" s="1" t="s">
        <v>169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1657336</v>
      </c>
      <c r="L3798" s="1" t="n">
        <v>9827</v>
      </c>
      <c r="M3798" s="1" t="s">
        <v>36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813</v>
      </c>
      <c r="W3798" s="1" t="n">
        <v>0</v>
      </c>
      <c r="X3798" s="1" t="s">
        <v>3416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PAO DE QUEIJO BRASILEIRINHO</v>
      </c>
      <c r="AC3798" s="1" t="n">
        <v>9827</v>
      </c>
    </row>
    <row r="3799" customFormat="false" ht="12.75" hidden="false" customHeight="true" outlineLevel="0" collapsed="false">
      <c r="A3799" s="1" t="n">
        <v>1</v>
      </c>
      <c r="B3799" s="17" t="n">
        <v>46223</v>
      </c>
      <c r="C3799" s="17" t="n">
        <v>46285</v>
      </c>
      <c r="D3799" s="1" t="n">
        <v>542</v>
      </c>
      <c r="E3799" s="1" t="s">
        <v>846</v>
      </c>
      <c r="F3799" s="1" t="n">
        <v>34</v>
      </c>
      <c r="G3799" s="1" t="s">
        <v>94</v>
      </c>
      <c r="H3799" s="1" t="n">
        <v>2110405</v>
      </c>
      <c r="I3799" s="1" t="s">
        <v>106</v>
      </c>
      <c r="J3799" s="1" t="n">
        <v>1424234</v>
      </c>
      <c r="L3799" s="1" t="n">
        <v>587289</v>
      </c>
      <c r="M3799" s="1" t="s">
        <v>153</v>
      </c>
      <c r="N3799" s="1" t="s">
        <v>66</v>
      </c>
      <c r="P3799" s="1" t="n">
        <v>101</v>
      </c>
      <c r="Q3799" s="1" t="s">
        <v>107</v>
      </c>
      <c r="R3799" s="1" t="s">
        <v>328</v>
      </c>
      <c r="S3799" s="1" t="n">
        <v>4210107</v>
      </c>
      <c r="T3799" s="1" t="s">
        <v>847</v>
      </c>
      <c r="U3799" s="1" t="n">
        <v>464.59</v>
      </c>
      <c r="W3799" s="1" t="n">
        <v>0</v>
      </c>
      <c r="X3799" s="1" t="s">
        <v>3417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12.75" hidden="false" customHeight="true" outlineLevel="0" collapsed="false">
      <c r="A3800" s="1" t="n">
        <v>1</v>
      </c>
      <c r="B3800" s="17" t="n">
        <v>46223</v>
      </c>
      <c r="C3800" s="17" t="n">
        <v>46285</v>
      </c>
      <c r="D3800" s="1" t="n">
        <v>542</v>
      </c>
      <c r="E3800" s="1" t="s">
        <v>846</v>
      </c>
      <c r="F3800" s="1" t="n">
        <v>34</v>
      </c>
      <c r="G3800" s="1" t="s">
        <v>94</v>
      </c>
      <c r="H3800" s="1" t="n">
        <v>2110405</v>
      </c>
      <c r="I3800" s="1" t="s">
        <v>106</v>
      </c>
      <c r="J3800" s="1" t="n">
        <v>1424241</v>
      </c>
      <c r="L3800" s="1" t="n">
        <v>587291</v>
      </c>
      <c r="M3800" s="1" t="s">
        <v>153</v>
      </c>
      <c r="N3800" s="1" t="s">
        <v>66</v>
      </c>
      <c r="P3800" s="1" t="n">
        <v>101</v>
      </c>
      <c r="Q3800" s="1" t="s">
        <v>107</v>
      </c>
      <c r="R3800" s="1" t="s">
        <v>112</v>
      </c>
      <c r="S3800" s="1" t="n">
        <v>4220199</v>
      </c>
      <c r="T3800" s="1" t="s">
        <v>113</v>
      </c>
      <c r="U3800" s="1" t="n">
        <v>900</v>
      </c>
      <c r="W3800" s="1" t="n">
        <v>0</v>
      </c>
      <c r="X3800" s="1" t="s">
        <v>1819</v>
      </c>
      <c r="Z3800" s="1" t="str">
        <f aca="false">IF($T3800="","",IFERROR(INDEX('Resumo Grupos'!$AC$3:$AC$200,MATCH($T3800,'Resumo Grupos'!$AB$3:$AB$200,0)),"n/d"))</f>
        <v>Pagamentos outros não operacionais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12.75" hidden="false" customHeight="true" outlineLevel="0" collapsed="false">
      <c r="A3801" s="1" t="n">
        <v>1</v>
      </c>
      <c r="B3801" s="17" t="n">
        <v>46234</v>
      </c>
      <c r="C3801" s="17" t="n">
        <v>46285</v>
      </c>
      <c r="D3801" s="1" t="n">
        <v>659</v>
      </c>
      <c r="E3801" s="1" t="s">
        <v>841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1478178</v>
      </c>
      <c r="L3801" s="1" t="n">
        <v>607145</v>
      </c>
      <c r="M3801" s="1" t="s">
        <v>59</v>
      </c>
      <c r="N3801" s="1" t="s">
        <v>66</v>
      </c>
      <c r="P3801" s="1" t="n">
        <v>101</v>
      </c>
      <c r="Q3801" s="1" t="s">
        <v>107</v>
      </c>
      <c r="R3801" s="1" t="s">
        <v>43</v>
      </c>
      <c r="S3801" s="1" t="n">
        <v>4210311</v>
      </c>
      <c r="T3801" s="1" t="s">
        <v>339</v>
      </c>
      <c r="U3801" s="1" t="n">
        <v>6830.96</v>
      </c>
      <c r="W3801" s="1" t="n">
        <v>0</v>
      </c>
      <c r="X3801" s="1" t="s">
        <v>1803</v>
      </c>
      <c r="Z3801" s="1" t="str">
        <f aca="false">IF($T3801="","",IFERROR(INDEX('Resumo Grupos'!$AC$3:$AC$200,MATCH($T3801,'Resumo Grupos'!$AB$3:$AB$200,0)),"n/d"))</f>
        <v>Salários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12.75" hidden="false" customHeight="true" outlineLevel="0" collapsed="false">
      <c r="A3802" s="1" t="n">
        <v>1</v>
      </c>
      <c r="B3802" s="17" t="n">
        <v>46241</v>
      </c>
      <c r="C3802" s="17" t="n">
        <v>46285</v>
      </c>
      <c r="D3802" s="1" t="n">
        <v>10028</v>
      </c>
      <c r="E3802" s="1" t="s">
        <v>850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1370662</v>
      </c>
      <c r="L3802" s="1" t="n">
        <v>565739</v>
      </c>
      <c r="M3802" s="1" t="s">
        <v>153</v>
      </c>
      <c r="N3802" s="1" t="s">
        <v>66</v>
      </c>
      <c r="P3802" s="1" t="n">
        <v>101</v>
      </c>
      <c r="Q3802" s="1" t="s">
        <v>107</v>
      </c>
      <c r="R3802" s="1" t="s">
        <v>43</v>
      </c>
      <c r="S3802" s="1" t="n">
        <v>4210315</v>
      </c>
      <c r="T3802" s="1" t="s">
        <v>574</v>
      </c>
      <c r="U3802" s="1" t="n">
        <v>595.9</v>
      </c>
      <c r="W3802" s="1" t="n">
        <v>0</v>
      </c>
      <c r="X3802" s="1" t="s">
        <v>1800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12.75" hidden="false" customHeight="true" outlineLevel="0" collapsed="false">
      <c r="A3803" s="1" t="n">
        <v>1</v>
      </c>
      <c r="B3803" s="17" t="n">
        <v>46242</v>
      </c>
      <c r="C3803" s="17" t="n">
        <v>46285</v>
      </c>
      <c r="D3803" s="1" t="n">
        <v>957</v>
      </c>
      <c r="E3803" s="1" t="s">
        <v>157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1517801</v>
      </c>
      <c r="L3803" s="1" t="n">
        <v>21578</v>
      </c>
      <c r="M3803" s="1" t="s">
        <v>153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3429</v>
      </c>
      <c r="W3803" s="1" t="n">
        <v>0</v>
      </c>
      <c r="X3803" s="1" t="s">
        <v>3418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WHISKA FRANGO KG AGR</v>
      </c>
      <c r="AC3803" s="1" t="n">
        <v>21578</v>
      </c>
    </row>
    <row r="3804" customFormat="false" ht="12.75" hidden="false" customHeight="true" outlineLevel="0" collapsed="false">
      <c r="A3804" s="1" t="n">
        <v>1</v>
      </c>
      <c r="B3804" s="17" t="n">
        <v>46246</v>
      </c>
      <c r="C3804" s="17" t="n">
        <v>46285</v>
      </c>
      <c r="D3804" s="1" t="n">
        <v>1932</v>
      </c>
      <c r="E3804" s="1" t="s">
        <v>865</v>
      </c>
      <c r="F3804" s="1" t="n">
        <v>24</v>
      </c>
      <c r="G3804" s="1" t="s">
        <v>57</v>
      </c>
      <c r="H3804" s="1" t="n">
        <v>2110405</v>
      </c>
      <c r="I3804" s="1" t="s">
        <v>106</v>
      </c>
      <c r="J3804" s="1" t="n">
        <v>1370654</v>
      </c>
      <c r="L3804" s="1" t="n">
        <v>565734</v>
      </c>
      <c r="M3804" s="1" t="s">
        <v>153</v>
      </c>
      <c r="N3804" s="1" t="s">
        <v>66</v>
      </c>
      <c r="P3804" s="1" t="n">
        <v>101</v>
      </c>
      <c r="Q3804" s="1" t="s">
        <v>107</v>
      </c>
      <c r="R3804" s="1" t="s">
        <v>43</v>
      </c>
      <c r="S3804" s="1" t="n">
        <v>4210315</v>
      </c>
      <c r="T3804" s="1" t="s">
        <v>574</v>
      </c>
      <c r="U3804" s="1" t="n">
        <v>139.97</v>
      </c>
      <c r="W3804" s="1" t="n">
        <v>0</v>
      </c>
      <c r="X3804" s="1" t="s">
        <v>851</v>
      </c>
      <c r="Z3804" s="1" t="str">
        <f aca="false">IF($T3804="","",IFERROR(INDEX('Resumo Grupos'!$AC$3:$AC$200,MATCH($T3804,'Resumo Grupos'!$AB$3:$AB$200,0)),"n/d"))</f>
        <v>Despesa</v>
      </c>
      <c r="AA3804" s="1" t="str">
        <f aca="false">IF($T3804="","",IF(COUNTIF('Resumo Grupos'!$AE$3:$AE$40,$T3804)&gt;0,"NAO","SIM"))</f>
        <v>SIM</v>
      </c>
    </row>
    <row r="3805" customFormat="false" ht="12.75" hidden="false" customHeight="true" outlineLevel="0" collapsed="false">
      <c r="A3805" s="1" t="n">
        <v>1</v>
      </c>
      <c r="B3805" s="17" t="n">
        <v>46255</v>
      </c>
      <c r="C3805" s="17" t="n">
        <v>46285</v>
      </c>
      <c r="D3805" s="1" t="n">
        <v>1711</v>
      </c>
      <c r="E3805" s="1" t="s">
        <v>610</v>
      </c>
      <c r="F3805" s="1" t="n">
        <v>24</v>
      </c>
      <c r="G3805" s="1" t="s">
        <v>57</v>
      </c>
      <c r="H3805" s="1" t="n">
        <v>2110405</v>
      </c>
      <c r="I3805" s="1" t="s">
        <v>106</v>
      </c>
      <c r="J3805" s="1" t="n">
        <v>1581907</v>
      </c>
      <c r="L3805" s="1" t="n">
        <v>160299</v>
      </c>
      <c r="M3805" s="1" t="s">
        <v>153</v>
      </c>
      <c r="N3805" s="1" t="s">
        <v>66</v>
      </c>
      <c r="P3805" s="1" t="n">
        <v>103</v>
      </c>
      <c r="Q3805" s="1" t="s">
        <v>61</v>
      </c>
      <c r="R3805" s="1" t="s">
        <v>62</v>
      </c>
      <c r="S3805" s="1" t="n">
        <v>1130101</v>
      </c>
      <c r="T3805" s="1" t="s">
        <v>63</v>
      </c>
      <c r="U3805" s="1" t="n">
        <v>1127.55</v>
      </c>
      <c r="W3805" s="1" t="n">
        <v>0</v>
      </c>
      <c r="X3805" s="1" t="s">
        <v>3419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CADERNO CD 280FLS POP FASHION</v>
      </c>
      <c r="AC3805" s="1" t="n">
        <v>160299</v>
      </c>
    </row>
    <row r="3806" customFormat="false" ht="12.75" hidden="false" customHeight="true" outlineLevel="0" collapsed="false">
      <c r="A3806" s="1" t="n">
        <v>1</v>
      </c>
      <c r="B3806" s="17" t="n">
        <v>46258</v>
      </c>
      <c r="C3806" s="17" t="n">
        <v>46285</v>
      </c>
      <c r="D3806" s="1" t="n">
        <v>1464</v>
      </c>
      <c r="E3806" s="1" t="s">
        <v>3150</v>
      </c>
      <c r="F3806" s="1" t="n">
        <v>24</v>
      </c>
      <c r="G3806" s="1" t="s">
        <v>57</v>
      </c>
      <c r="H3806" s="1" t="n">
        <v>2110405</v>
      </c>
      <c r="I3806" s="1" t="s">
        <v>106</v>
      </c>
      <c r="J3806" s="1" t="n">
        <v>1630248</v>
      </c>
      <c r="L3806" s="1" t="n">
        <v>296</v>
      </c>
      <c r="M3806" s="1" t="s">
        <v>153</v>
      </c>
      <c r="N3806" s="1" t="s">
        <v>66</v>
      </c>
      <c r="P3806" s="1" t="n">
        <v>103</v>
      </c>
      <c r="Q3806" s="1" t="s">
        <v>61</v>
      </c>
      <c r="R3806" s="1" t="s">
        <v>62</v>
      </c>
      <c r="S3806" s="1" t="n">
        <v>1130101</v>
      </c>
      <c r="T3806" s="1" t="s">
        <v>63</v>
      </c>
      <c r="U3806" s="1" t="n">
        <v>360.82</v>
      </c>
      <c r="W3806" s="1" t="n">
        <v>0</v>
      </c>
      <c r="X3806" s="1" t="s">
        <v>3420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CARVAO VEGETAL 3KG</v>
      </c>
      <c r="AC3806" s="1" t="n">
        <v>296</v>
      </c>
    </row>
    <row r="3807" customFormat="false" ht="12.75" hidden="false" customHeight="true" outlineLevel="0" collapsed="false">
      <c r="A3807" s="1" t="n">
        <v>1</v>
      </c>
      <c r="B3807" s="17" t="n">
        <v>46270</v>
      </c>
      <c r="C3807" s="17" t="n">
        <v>46285</v>
      </c>
      <c r="D3807" s="1" t="n">
        <v>1670</v>
      </c>
      <c r="E3807" s="1" t="s">
        <v>755</v>
      </c>
      <c r="F3807" s="1" t="n">
        <v>24</v>
      </c>
      <c r="G3807" s="1" t="s">
        <v>57</v>
      </c>
      <c r="H3807" s="1" t="n">
        <v>2110405</v>
      </c>
      <c r="I3807" s="1" t="s">
        <v>106</v>
      </c>
      <c r="J3807" s="1" t="n">
        <v>1657292</v>
      </c>
      <c r="L3807" s="1" t="n">
        <v>273141</v>
      </c>
      <c r="M3807" s="1" t="s">
        <v>36</v>
      </c>
      <c r="N3807" s="1" t="s">
        <v>66</v>
      </c>
      <c r="P3807" s="1" t="n">
        <v>103</v>
      </c>
      <c r="Q3807" s="1" t="s">
        <v>61</v>
      </c>
      <c r="R3807" s="1" t="s">
        <v>62</v>
      </c>
      <c r="S3807" s="1" t="n">
        <v>1130101</v>
      </c>
      <c r="T3807" s="1" t="s">
        <v>63</v>
      </c>
      <c r="U3807" s="1" t="n">
        <v>804</v>
      </c>
      <c r="W3807" s="1" t="n">
        <v>0</v>
      </c>
      <c r="X3807" s="1" t="s">
        <v>3421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POLPA DE TAPEREBA 10</v>
      </c>
      <c r="AC3807" s="1" t="n">
        <v>273141</v>
      </c>
    </row>
    <row r="3808" customFormat="false" ht="12.75" hidden="false" customHeight="true" outlineLevel="0" collapsed="false">
      <c r="A3808" s="1" t="n">
        <v>1</v>
      </c>
      <c r="B3808" s="17" t="n">
        <v>46228</v>
      </c>
      <c r="C3808" s="17" t="n">
        <v>46286</v>
      </c>
      <c r="D3808" s="1" t="n">
        <v>1409</v>
      </c>
      <c r="E3808" s="1" t="s">
        <v>2789</v>
      </c>
      <c r="F3808" s="1" t="n">
        <v>24</v>
      </c>
      <c r="G3808" s="1" t="s">
        <v>57</v>
      </c>
      <c r="H3808" s="1" t="n">
        <v>2110405</v>
      </c>
      <c r="I3808" s="1" t="s">
        <v>106</v>
      </c>
      <c r="J3808" s="1" t="n">
        <v>1450142</v>
      </c>
      <c r="L3808" s="1" t="n">
        <v>105914</v>
      </c>
      <c r="M3808" s="1" t="s">
        <v>153</v>
      </c>
      <c r="N3808" s="1" t="s">
        <v>66</v>
      </c>
      <c r="P3808" s="1" t="n">
        <v>103</v>
      </c>
      <c r="Q3808" s="1" t="s">
        <v>61</v>
      </c>
      <c r="R3808" s="1" t="s">
        <v>62</v>
      </c>
      <c r="S3808" s="1" t="n">
        <v>1130101</v>
      </c>
      <c r="T3808" s="1" t="s">
        <v>63</v>
      </c>
      <c r="U3808" s="1" t="n">
        <v>306.06</v>
      </c>
      <c r="W3808" s="1" t="n">
        <v>0</v>
      </c>
      <c r="X3808" s="1" t="s">
        <v>3422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BATERIA MOTO MMGE</v>
      </c>
      <c r="AC3808" s="1" t="n">
        <v>105914</v>
      </c>
    </row>
    <row r="3809" customFormat="false" ht="12.75" hidden="false" customHeight="true" outlineLevel="0" collapsed="false">
      <c r="A3809" s="1" t="n">
        <v>1</v>
      </c>
      <c r="B3809" s="17" t="n">
        <v>46253</v>
      </c>
      <c r="C3809" s="17" t="n">
        <v>46286</v>
      </c>
      <c r="D3809" s="1" t="n">
        <v>1637</v>
      </c>
      <c r="E3809" s="1" t="s">
        <v>68</v>
      </c>
      <c r="F3809" s="1" t="n">
        <v>24</v>
      </c>
      <c r="G3809" s="1" t="s">
        <v>57</v>
      </c>
      <c r="H3809" s="1" t="n">
        <v>2110405</v>
      </c>
      <c r="I3809" s="1" t="s">
        <v>106</v>
      </c>
      <c r="J3809" s="1" t="n">
        <v>1570713</v>
      </c>
      <c r="L3809" s="1" t="n">
        <v>1921245</v>
      </c>
      <c r="M3809" s="1" t="s">
        <v>36</v>
      </c>
      <c r="N3809" s="1" t="s">
        <v>66</v>
      </c>
      <c r="P3809" s="1" t="n">
        <v>103</v>
      </c>
      <c r="Q3809" s="1" t="s">
        <v>61</v>
      </c>
      <c r="R3809" s="1" t="s">
        <v>62</v>
      </c>
      <c r="S3809" s="1" t="n">
        <v>1130101</v>
      </c>
      <c r="T3809" s="1" t="s">
        <v>63</v>
      </c>
      <c r="U3809" s="1" t="n">
        <v>602.64</v>
      </c>
      <c r="W3809" s="1" t="n">
        <v>0</v>
      </c>
      <c r="X3809" s="1" t="s">
        <v>3423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</row>
    <row r="3810" customFormat="false" ht="12.75" hidden="false" customHeight="true" outlineLevel="0" collapsed="false">
      <c r="A3810" s="1" t="n">
        <v>1</v>
      </c>
      <c r="B3810" s="17" t="n">
        <v>46255</v>
      </c>
      <c r="C3810" s="17" t="n">
        <v>46286</v>
      </c>
      <c r="D3810" s="1" t="n">
        <v>1779</v>
      </c>
      <c r="E3810" s="1" t="s">
        <v>985</v>
      </c>
      <c r="F3810" s="1" t="n">
        <v>34</v>
      </c>
      <c r="G3810" s="1" t="s">
        <v>94</v>
      </c>
      <c r="H3810" s="1" t="n">
        <v>2110405</v>
      </c>
      <c r="I3810" s="1" t="s">
        <v>106</v>
      </c>
      <c r="J3810" s="1" t="n">
        <v>1535132</v>
      </c>
      <c r="L3810" s="1" t="n">
        <v>627189</v>
      </c>
      <c r="M3810" s="1" t="s">
        <v>153</v>
      </c>
      <c r="N3810" s="1" t="s">
        <v>66</v>
      </c>
      <c r="P3810" s="1" t="n">
        <v>102</v>
      </c>
      <c r="Q3810" s="1" t="s">
        <v>125</v>
      </c>
      <c r="R3810" s="1" t="s">
        <v>190</v>
      </c>
      <c r="S3810" s="1" t="n">
        <v>2110901</v>
      </c>
      <c r="T3810" s="1" t="s">
        <v>191</v>
      </c>
      <c r="U3810" s="1" t="n">
        <v>38689.04</v>
      </c>
      <c r="W3810" s="1" t="n">
        <v>0</v>
      </c>
      <c r="X3810" s="1" t="s">
        <v>3424</v>
      </c>
      <c r="Z3810" s="1" t="str">
        <f aca="false">IF($T3810="","",IFERROR(INDEX('Resumo Grupos'!$AC$3:$AC$200,MATCH($T3810,'Resumo Grupos'!$AB$3:$AB$200,0)),"n/d"))</f>
        <v>Empréstimo</v>
      </c>
      <c r="AA3810" s="1" t="str">
        <f aca="false">IF($T3810="","",IF(COUNTIF('Resumo Grupos'!$AE$3:$AE$40,$T3810)&gt;0,"NAO","SIM"))</f>
        <v>SIM</v>
      </c>
      <c r="AB3810" s="1"/>
      <c r="AC3810" s="1"/>
    </row>
    <row r="3811" customFormat="false" ht="12.75" hidden="false" customHeight="true" outlineLevel="0" collapsed="false">
      <c r="A3811" s="1" t="n">
        <v>1</v>
      </c>
      <c r="B3811" s="17" t="n">
        <v>46255</v>
      </c>
      <c r="C3811" s="17" t="n">
        <v>46286</v>
      </c>
      <c r="D3811" s="1" t="n">
        <v>1779</v>
      </c>
      <c r="E3811" s="1" t="s">
        <v>985</v>
      </c>
      <c r="F3811" s="1" t="n">
        <v>34</v>
      </c>
      <c r="G3811" s="1" t="s">
        <v>94</v>
      </c>
      <c r="H3811" s="1" t="n">
        <v>2110405</v>
      </c>
      <c r="I3811" s="1" t="s">
        <v>106</v>
      </c>
      <c r="J3811" s="1" t="n">
        <v>1535132</v>
      </c>
      <c r="L3811" s="1" t="n">
        <v>627189</v>
      </c>
      <c r="M3811" s="1" t="s">
        <v>460</v>
      </c>
      <c r="N3811" s="1" t="s">
        <v>66</v>
      </c>
      <c r="P3811" s="1" t="n">
        <v>102</v>
      </c>
      <c r="Q3811" s="1" t="s">
        <v>125</v>
      </c>
      <c r="R3811" s="1" t="s">
        <v>190</v>
      </c>
      <c r="S3811" s="1" t="n">
        <v>2110901</v>
      </c>
      <c r="T3811" s="1" t="s">
        <v>191</v>
      </c>
      <c r="U3811" s="1" t="n">
        <v>2700.12</v>
      </c>
      <c r="W3811" s="1" t="n">
        <v>0</v>
      </c>
      <c r="X3811" s="1" t="s">
        <v>3425</v>
      </c>
      <c r="Z3811" s="1" t="str">
        <f aca="false">IF($T3811="","",IFERROR(INDEX('Resumo Grupos'!$AC$3:$AC$200,MATCH($T3811,'Resumo Grupos'!$AB$3:$AB$200,0)),"n/d"))</f>
        <v>Empréstimo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12.75" hidden="false" customHeight="true" outlineLevel="0" collapsed="false">
      <c r="A3812" s="1" t="n">
        <v>1</v>
      </c>
      <c r="B3812" s="17" t="n">
        <v>46255</v>
      </c>
      <c r="C3812" s="17" t="n">
        <v>46286</v>
      </c>
      <c r="D3812" s="1" t="n">
        <v>10037</v>
      </c>
      <c r="E3812" s="1" t="s">
        <v>615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1581853</v>
      </c>
      <c r="L3812" s="1" t="n">
        <v>3216</v>
      </c>
      <c r="M3812" s="1" t="s">
        <v>153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733.06</v>
      </c>
      <c r="W3812" s="1" t="n">
        <v>0</v>
      </c>
      <c r="X3812" s="1" t="s">
        <v>3426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true" outlineLevel="0" collapsed="false">
      <c r="A3813" s="1" t="n">
        <v>1</v>
      </c>
      <c r="B3813" s="17" t="n">
        <v>46258</v>
      </c>
      <c r="C3813" s="17" t="n">
        <v>46286</v>
      </c>
      <c r="D3813" s="1" t="n">
        <v>10009</v>
      </c>
      <c r="E3813" s="1" t="s">
        <v>233</v>
      </c>
      <c r="F3813" s="1" t="n">
        <v>24</v>
      </c>
      <c r="G3813" s="1" t="s">
        <v>57</v>
      </c>
      <c r="H3813" s="1" t="n">
        <v>2110405</v>
      </c>
      <c r="I3813" s="1" t="s">
        <v>106</v>
      </c>
      <c r="J3813" s="1" t="n">
        <v>1604170</v>
      </c>
      <c r="L3813" s="1" t="n">
        <v>1441760</v>
      </c>
      <c r="M3813" s="1" t="s">
        <v>36</v>
      </c>
      <c r="N3813" s="1" t="s">
        <v>66</v>
      </c>
      <c r="P3813" s="1" t="n">
        <v>103</v>
      </c>
      <c r="Q3813" s="1" t="s">
        <v>61</v>
      </c>
      <c r="R3813" s="1" t="s">
        <v>62</v>
      </c>
      <c r="S3813" s="1" t="n">
        <v>1130101</v>
      </c>
      <c r="T3813" s="1" t="s">
        <v>63</v>
      </c>
      <c r="U3813" s="1" t="n">
        <v>387.22</v>
      </c>
      <c r="W3813" s="1" t="n">
        <v>0</v>
      </c>
      <c r="X3813" s="1" t="s">
        <v>3427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NESCAU COOKIE CEREAL MATINAL 80G</v>
      </c>
      <c r="AC3813" s="1" t="n">
        <v>1441760</v>
      </c>
    </row>
    <row r="3814" customFormat="false" ht="12.75" hidden="false" customHeight="true" outlineLevel="0" collapsed="false">
      <c r="A3814" s="1" t="n">
        <v>1</v>
      </c>
      <c r="B3814" s="17" t="n">
        <v>46256</v>
      </c>
      <c r="C3814" s="17" t="n">
        <v>46286</v>
      </c>
      <c r="D3814" s="1" t="n">
        <v>1637</v>
      </c>
      <c r="E3814" s="1" t="s">
        <v>68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1604549</v>
      </c>
      <c r="L3814" s="1" t="n">
        <v>1924899</v>
      </c>
      <c r="M3814" s="1" t="s">
        <v>36</v>
      </c>
      <c r="N3814" s="1" t="s">
        <v>66</v>
      </c>
      <c r="P3814" s="1" t="n">
        <v>103</v>
      </c>
      <c r="Q3814" s="1" t="s">
        <v>61</v>
      </c>
      <c r="R3814" s="1" t="s">
        <v>62</v>
      </c>
      <c r="S3814" s="1" t="n">
        <v>1130101</v>
      </c>
      <c r="T3814" s="1" t="s">
        <v>63</v>
      </c>
      <c r="U3814" s="1" t="n">
        <v>1117.02</v>
      </c>
      <c r="W3814" s="1" t="n">
        <v>0</v>
      </c>
      <c r="X3814" s="1" t="s">
        <v>3428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LEITE NINHO INTEGRAL380G LT</v>
      </c>
      <c r="AC3814" s="1" t="n">
        <v>1924899</v>
      </c>
    </row>
    <row r="3815" customFormat="false" ht="12.75" hidden="false" customHeight="true" outlineLevel="0" collapsed="false">
      <c r="A3815" s="1" t="n">
        <v>1</v>
      </c>
      <c r="B3815" s="17" t="n">
        <v>46258</v>
      </c>
      <c r="C3815" s="17" t="n">
        <v>46286</v>
      </c>
      <c r="D3815" s="1" t="n">
        <v>1637</v>
      </c>
      <c r="E3815" s="1" t="s">
        <v>68</v>
      </c>
      <c r="F3815" s="1" t="n">
        <v>24</v>
      </c>
      <c r="G3815" s="1" t="s">
        <v>57</v>
      </c>
      <c r="H3815" s="1" t="n">
        <v>2110405</v>
      </c>
      <c r="I3815" s="1" t="s">
        <v>106</v>
      </c>
      <c r="J3815" s="1" t="n">
        <v>1604600</v>
      </c>
      <c r="L3815" s="1" t="n">
        <v>1925331</v>
      </c>
      <c r="M3815" s="1" t="s">
        <v>36</v>
      </c>
      <c r="N3815" s="1" t="s">
        <v>66</v>
      </c>
      <c r="P3815" s="1" t="n">
        <v>103</v>
      </c>
      <c r="Q3815" s="1" t="s">
        <v>61</v>
      </c>
      <c r="R3815" s="1" t="s">
        <v>62</v>
      </c>
      <c r="S3815" s="1" t="n">
        <v>1130101</v>
      </c>
      <c r="T3815" s="1" t="s">
        <v>63</v>
      </c>
      <c r="U3815" s="1" t="n">
        <v>1138.44</v>
      </c>
      <c r="W3815" s="1" t="n">
        <v>0</v>
      </c>
      <c r="X3815" s="1" t="s">
        <v>3429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AÇUCA ITAMARATI 1KG</v>
      </c>
      <c r="AC3815" s="1" t="n">
        <v>1925331</v>
      </c>
    </row>
    <row r="3816" customFormat="false" ht="12.75" hidden="false" customHeight="true" outlineLevel="0" collapsed="false">
      <c r="A3816" s="1" t="n">
        <v>1</v>
      </c>
      <c r="B3816" s="17" t="n">
        <v>46256</v>
      </c>
      <c r="C3816" s="17" t="n">
        <v>46286</v>
      </c>
      <c r="D3816" s="1" t="n">
        <v>1637</v>
      </c>
      <c r="E3816" s="1" t="s">
        <v>68</v>
      </c>
      <c r="F3816" s="1" t="n">
        <v>24</v>
      </c>
      <c r="G3816" s="1" t="s">
        <v>57</v>
      </c>
      <c r="H3816" s="1" t="n">
        <v>2110405</v>
      </c>
      <c r="I3816" s="1" t="s">
        <v>106</v>
      </c>
      <c r="J3816" s="1" t="n">
        <v>1604734</v>
      </c>
      <c r="L3816" s="1" t="n">
        <v>1924897</v>
      </c>
      <c r="M3816" s="1" t="s">
        <v>36</v>
      </c>
      <c r="N3816" s="1" t="s">
        <v>66</v>
      </c>
      <c r="P3816" s="1" t="n">
        <v>103</v>
      </c>
      <c r="Q3816" s="1" t="s">
        <v>61</v>
      </c>
      <c r="R3816" s="1" t="s">
        <v>62</v>
      </c>
      <c r="S3816" s="1" t="n">
        <v>1130101</v>
      </c>
      <c r="T3816" s="1" t="s">
        <v>63</v>
      </c>
      <c r="U3816" s="1" t="n">
        <v>1995.58</v>
      </c>
      <c r="W3816" s="1" t="n">
        <v>0</v>
      </c>
      <c r="X3816" s="1" t="s">
        <v>3430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CAFE MARATA 250G</v>
      </c>
      <c r="AC3816" s="1" t="n">
        <v>1924897</v>
      </c>
    </row>
    <row r="3817" customFormat="false" ht="12.75" hidden="false" customHeight="true" outlineLevel="0" collapsed="false">
      <c r="A3817" s="1" t="n">
        <v>1</v>
      </c>
      <c r="B3817" s="17" t="n">
        <v>46258</v>
      </c>
      <c r="C3817" s="17" t="n">
        <v>46286</v>
      </c>
      <c r="D3817" s="1" t="n">
        <v>10009</v>
      </c>
      <c r="E3817" s="1" t="s">
        <v>233</v>
      </c>
      <c r="F3817" s="1" t="n">
        <v>24</v>
      </c>
      <c r="G3817" s="1" t="s">
        <v>57</v>
      </c>
      <c r="H3817" s="1" t="n">
        <v>2110405</v>
      </c>
      <c r="I3817" s="1" t="s">
        <v>106</v>
      </c>
      <c r="J3817" s="1" t="n">
        <v>1609704</v>
      </c>
      <c r="L3817" s="1" t="n">
        <v>1441761</v>
      </c>
      <c r="M3817" s="1" t="s">
        <v>36</v>
      </c>
      <c r="N3817" s="1" t="s">
        <v>66</v>
      </c>
      <c r="P3817" s="1" t="n">
        <v>103</v>
      </c>
      <c r="Q3817" s="1" t="s">
        <v>61</v>
      </c>
      <c r="R3817" s="1" t="s">
        <v>62</v>
      </c>
      <c r="S3817" s="1" t="n">
        <v>1130101</v>
      </c>
      <c r="T3817" s="1" t="s">
        <v>63</v>
      </c>
      <c r="U3817" s="1" t="n">
        <v>10.04</v>
      </c>
      <c r="W3817" s="1" t="n">
        <v>0</v>
      </c>
      <c r="X3817" s="1" t="s">
        <v>3431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CAFE TORRADO E MOIDO EM CAPSULA</v>
      </c>
      <c r="AC3817" s="1" t="n">
        <v>1441761</v>
      </c>
    </row>
    <row r="3818" customFormat="false" ht="12.75" hidden="false" customHeight="true" outlineLevel="0" collapsed="false">
      <c r="A3818" s="1" t="n">
        <v>1</v>
      </c>
      <c r="B3818" s="17" t="n">
        <v>46265</v>
      </c>
      <c r="C3818" s="17" t="n">
        <v>46286</v>
      </c>
      <c r="D3818" s="1" t="n">
        <v>10009</v>
      </c>
      <c r="E3818" s="1" t="s">
        <v>233</v>
      </c>
      <c r="F3818" s="1" t="n">
        <v>24</v>
      </c>
      <c r="G3818" s="1" t="s">
        <v>57</v>
      </c>
      <c r="H3818" s="1" t="n">
        <v>2110405</v>
      </c>
      <c r="I3818" s="1" t="s">
        <v>106</v>
      </c>
      <c r="J3818" s="1" t="n">
        <v>1651581</v>
      </c>
      <c r="L3818" s="1" t="n">
        <v>1446404</v>
      </c>
      <c r="M3818" s="1" t="s">
        <v>36</v>
      </c>
      <c r="N3818" s="1" t="s">
        <v>66</v>
      </c>
      <c r="P3818" s="1" t="n">
        <v>103</v>
      </c>
      <c r="Q3818" s="1" t="s">
        <v>61</v>
      </c>
      <c r="R3818" s="1" t="s">
        <v>62</v>
      </c>
      <c r="S3818" s="1" t="n">
        <v>1130101</v>
      </c>
      <c r="T3818" s="1" t="s">
        <v>63</v>
      </c>
      <c r="U3818" s="1" t="n">
        <v>396.35</v>
      </c>
      <c r="W3818" s="1" t="n">
        <v>0</v>
      </c>
      <c r="X3818" s="1" t="s">
        <v>3432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ALPINO FAST 280</v>
      </c>
      <c r="AC3818" s="1" t="n">
        <v>1446404</v>
      </c>
    </row>
    <row r="3819" customFormat="false" ht="12.75" hidden="false" customHeight="true" outlineLevel="0" collapsed="false">
      <c r="A3819" s="1" t="n">
        <v>1</v>
      </c>
      <c r="B3819" s="17" t="n">
        <v>46258</v>
      </c>
      <c r="C3819" s="17" t="n">
        <v>46287</v>
      </c>
      <c r="D3819" s="1" t="n">
        <v>1608</v>
      </c>
      <c r="E3819" s="1" t="s">
        <v>75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1599253</v>
      </c>
      <c r="L3819" s="1" t="n">
        <v>1717085</v>
      </c>
      <c r="M3819" s="1" t="s">
        <v>153</v>
      </c>
      <c r="N3819" s="1" t="s">
        <v>66</v>
      </c>
      <c r="P3819" s="1" t="n">
        <v>103</v>
      </c>
      <c r="Q3819" s="1" t="s">
        <v>61</v>
      </c>
      <c r="R3819" s="1" t="s">
        <v>62</v>
      </c>
      <c r="S3819" s="1" t="n">
        <v>1130101</v>
      </c>
      <c r="T3819" s="1" t="s">
        <v>63</v>
      </c>
      <c r="U3819" s="1" t="n">
        <v>901.66</v>
      </c>
      <c r="W3819" s="1" t="n">
        <v>0</v>
      </c>
      <c r="X3819" s="1" t="s">
        <v>3433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ACHOC TODDY 200G</v>
      </c>
      <c r="AC3819" s="1" t="n">
        <v>1717085</v>
      </c>
    </row>
    <row r="3820" customFormat="false" ht="12.75" hidden="false" customHeight="true" outlineLevel="0" collapsed="false">
      <c r="A3820" s="1" t="n">
        <v>1</v>
      </c>
      <c r="B3820" s="17" t="n">
        <v>46259</v>
      </c>
      <c r="C3820" s="17" t="n">
        <v>46287</v>
      </c>
      <c r="D3820" s="1" t="n">
        <v>1637</v>
      </c>
      <c r="E3820" s="1" t="s">
        <v>68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1618800</v>
      </c>
      <c r="L3820" s="1" t="n">
        <v>1925395</v>
      </c>
      <c r="M3820" s="1" t="s">
        <v>36</v>
      </c>
      <c r="N3820" s="1" t="s">
        <v>66</v>
      </c>
      <c r="P3820" s="1" t="n">
        <v>103</v>
      </c>
      <c r="Q3820" s="1" t="s">
        <v>61</v>
      </c>
      <c r="R3820" s="1" t="s">
        <v>39</v>
      </c>
      <c r="S3820" s="1" t="n">
        <v>4210226</v>
      </c>
      <c r="T3820" s="1" t="s">
        <v>510</v>
      </c>
      <c r="U3820" s="1" t="n">
        <v>629.7</v>
      </c>
      <c r="W3820" s="1" t="n">
        <v>0</v>
      </c>
      <c r="X3820" s="1" t="s">
        <v>3434</v>
      </c>
      <c r="Z3820" s="1" t="str">
        <f aca="false">IF($T3820="","",IFERROR(INDEX('Resumo Grupos'!$AC$3:$AC$200,MATCH($T3820,'Resumo Grupos'!$AB$3:$AB$200,0)),"n/d"))</f>
        <v>Despesa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PAPEL OFICIO REPORT A4 C/500 FLS</v>
      </c>
      <c r="AC3820" s="1" t="n">
        <v>1925395</v>
      </c>
    </row>
    <row r="3821" customFormat="false" ht="12.75" hidden="false" customHeight="true" outlineLevel="0" collapsed="false">
      <c r="A3821" s="1" t="n">
        <v>1</v>
      </c>
      <c r="B3821" s="17" t="n">
        <v>46266</v>
      </c>
      <c r="C3821" s="17" t="n">
        <v>46287</v>
      </c>
      <c r="D3821" s="1" t="n">
        <v>1461</v>
      </c>
      <c r="E3821" s="1" t="s">
        <v>165</v>
      </c>
      <c r="F3821" s="1" t="n">
        <v>24</v>
      </c>
      <c r="G3821" s="1" t="s">
        <v>57</v>
      </c>
      <c r="H3821" s="1" t="n">
        <v>2110101</v>
      </c>
      <c r="I3821" s="1" t="s">
        <v>58</v>
      </c>
      <c r="J3821" s="1" t="n">
        <v>1639481</v>
      </c>
      <c r="L3821" s="1" t="n">
        <v>3643</v>
      </c>
      <c r="M3821" s="1" t="s">
        <v>36</v>
      </c>
      <c r="N3821" s="1" t="s">
        <v>66</v>
      </c>
      <c r="P3821" s="1" t="n">
        <v>103</v>
      </c>
      <c r="Q3821" s="1" t="s">
        <v>61</v>
      </c>
      <c r="R3821" s="1" t="s">
        <v>39</v>
      </c>
      <c r="S3821" s="1" t="n">
        <v>4210299</v>
      </c>
      <c r="T3821" s="1" t="s">
        <v>2236</v>
      </c>
      <c r="U3821" s="1" t="n">
        <v>1224.25</v>
      </c>
      <c r="W3821" s="1" t="n">
        <v>0</v>
      </c>
      <c r="X3821" s="1" t="s">
        <v>3435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BOBINA F. ESTRELA AL</v>
      </c>
      <c r="AC3821" s="1" t="n">
        <v>3643</v>
      </c>
    </row>
    <row r="3822" customFormat="false" ht="12.75" hidden="false" customHeight="true" outlineLevel="0" collapsed="false">
      <c r="A3822" s="1" t="n">
        <v>1</v>
      </c>
      <c r="B3822" s="17" t="n">
        <v>46265</v>
      </c>
      <c r="C3822" s="17" t="n">
        <v>46287</v>
      </c>
      <c r="D3822" s="1" t="n">
        <v>1626</v>
      </c>
      <c r="E3822" s="1" t="s">
        <v>65</v>
      </c>
      <c r="F3822" s="1" t="n">
        <v>24</v>
      </c>
      <c r="G3822" s="1" t="s">
        <v>57</v>
      </c>
      <c r="H3822" s="1" t="n">
        <v>2110405</v>
      </c>
      <c r="I3822" s="1" t="s">
        <v>106</v>
      </c>
      <c r="J3822" s="1" t="n">
        <v>1647360</v>
      </c>
      <c r="L3822" s="1" t="n">
        <v>319952</v>
      </c>
      <c r="M3822" s="1" t="s">
        <v>59</v>
      </c>
      <c r="N3822" s="1" t="s">
        <v>66</v>
      </c>
      <c r="P3822" s="1" t="n">
        <v>103</v>
      </c>
      <c r="Q3822" s="1" t="s">
        <v>61</v>
      </c>
      <c r="R3822" s="1" t="s">
        <v>62</v>
      </c>
      <c r="S3822" s="1" t="n">
        <v>1130101</v>
      </c>
      <c r="T3822" s="1" t="s">
        <v>63</v>
      </c>
      <c r="U3822" s="1" t="n">
        <v>1405.95</v>
      </c>
      <c r="W3822" s="1" t="n">
        <v>0</v>
      </c>
      <c r="X3822" s="1" t="s">
        <v>3436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CARRE SUINO KG</v>
      </c>
      <c r="AC3822" s="1" t="n">
        <v>319952</v>
      </c>
    </row>
    <row r="3823" customFormat="false" ht="12.75" hidden="false" customHeight="true" outlineLevel="0" collapsed="false">
      <c r="A3823" s="1" t="n">
        <v>1</v>
      </c>
      <c r="B3823" s="17" t="n">
        <v>46266</v>
      </c>
      <c r="C3823" s="17" t="n">
        <v>46287</v>
      </c>
      <c r="D3823" s="1" t="n">
        <v>1672</v>
      </c>
      <c r="E3823" s="1" t="s">
        <v>171</v>
      </c>
      <c r="F3823" s="1" t="n">
        <v>24</v>
      </c>
      <c r="G3823" s="1" t="s">
        <v>57</v>
      </c>
      <c r="H3823" s="1" t="n">
        <v>2110405</v>
      </c>
      <c r="I3823" s="1" t="s">
        <v>106</v>
      </c>
      <c r="J3823" s="1" t="n">
        <v>1652305</v>
      </c>
      <c r="L3823" s="1" t="n">
        <v>1440542</v>
      </c>
      <c r="M3823" s="1" t="s">
        <v>36</v>
      </c>
      <c r="N3823" s="1" t="s">
        <v>66</v>
      </c>
      <c r="P3823" s="1" t="n">
        <v>103</v>
      </c>
      <c r="Q3823" s="1" t="s">
        <v>61</v>
      </c>
      <c r="R3823" s="1" t="s">
        <v>62</v>
      </c>
      <c r="S3823" s="1" t="n">
        <v>1130101</v>
      </c>
      <c r="T3823" s="1" t="s">
        <v>63</v>
      </c>
      <c r="U3823" s="1" t="n">
        <v>3113.7</v>
      </c>
      <c r="W3823" s="1" t="n">
        <v>0</v>
      </c>
      <c r="X3823" s="1" t="s">
        <v>3437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SOCOCO 200ML TP200ML</v>
      </c>
      <c r="AC3823" s="1" t="n">
        <v>1440542</v>
      </c>
    </row>
    <row r="3824" customFormat="false" ht="12.75" hidden="false" customHeight="true" outlineLevel="0" collapsed="false">
      <c r="A3824" s="1" t="n">
        <v>1</v>
      </c>
      <c r="B3824" s="17" t="n">
        <v>46268</v>
      </c>
      <c r="C3824" s="17" t="n">
        <v>46287</v>
      </c>
      <c r="D3824" s="1" t="n">
        <v>1812</v>
      </c>
      <c r="E3824" s="1" t="s">
        <v>347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1656704</v>
      </c>
      <c r="L3824" s="1" t="n">
        <v>2765</v>
      </c>
      <c r="M3824" s="1" t="s">
        <v>59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500</v>
      </c>
      <c r="W3824" s="1" t="n">
        <v>0</v>
      </c>
      <c r="X3824" s="1" t="s">
        <v>3438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/>
      <c r="AC3824" s="1"/>
    </row>
    <row r="3825" customFormat="false" ht="12.75" hidden="false" customHeight="true" outlineLevel="0" collapsed="false">
      <c r="A3825" s="1" t="n">
        <v>1</v>
      </c>
      <c r="B3825" s="17" t="n">
        <v>46126</v>
      </c>
      <c r="C3825" s="17" t="n">
        <v>46288</v>
      </c>
      <c r="D3825" s="1" t="n">
        <v>17</v>
      </c>
      <c r="E3825" s="1" t="s">
        <v>115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950724</v>
      </c>
      <c r="L3825" s="1" t="n">
        <v>403362</v>
      </c>
      <c r="M3825" s="1" t="s">
        <v>457</v>
      </c>
      <c r="N3825" s="1" t="s">
        <v>66</v>
      </c>
      <c r="P3825" s="1" t="n">
        <v>101</v>
      </c>
      <c r="Q3825" s="1" t="s">
        <v>107</v>
      </c>
      <c r="R3825" s="1" t="s">
        <v>112</v>
      </c>
      <c r="S3825" s="1" t="n">
        <v>4220199</v>
      </c>
      <c r="T3825" s="1" t="s">
        <v>113</v>
      </c>
      <c r="U3825" s="1" t="n">
        <v>2720.81</v>
      </c>
      <c r="W3825" s="1" t="n">
        <v>0</v>
      </c>
      <c r="X3825" s="1" t="s">
        <v>3439</v>
      </c>
      <c r="Z3825" s="1" t="str">
        <f aca="false">IF($T3825="","",IFERROR(INDEX('Resumo Grupos'!$AC$3:$AC$200,MATCH($T3825,'Resumo Grupos'!$AB$3:$AB$200,0)),"n/d"))</f>
        <v>Pagamentos outros não operacionais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true" outlineLevel="0" collapsed="false">
      <c r="A3826" s="1" t="n">
        <v>1</v>
      </c>
      <c r="B3826" s="17" t="n">
        <v>46204</v>
      </c>
      <c r="C3826" s="17" t="n">
        <v>46288</v>
      </c>
      <c r="D3826" s="1" t="n">
        <v>607</v>
      </c>
      <c r="E3826" s="1" t="s">
        <v>214</v>
      </c>
      <c r="F3826" s="1" t="n">
        <v>24</v>
      </c>
      <c r="G3826" s="1" t="s">
        <v>57</v>
      </c>
      <c r="H3826" s="1" t="n">
        <v>2110101</v>
      </c>
      <c r="I3826" s="1" t="s">
        <v>58</v>
      </c>
      <c r="J3826" s="1" t="n">
        <v>1335231</v>
      </c>
      <c r="L3826" s="1" t="n">
        <v>11002</v>
      </c>
      <c r="M3826" s="1" t="s">
        <v>1950</v>
      </c>
      <c r="N3826" s="1" t="s">
        <v>60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1849.45</v>
      </c>
      <c r="W3826" s="1" t="n">
        <v>0</v>
      </c>
      <c r="X3826" s="1" t="s">
        <v>3440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FINO TRATO BIFINHO CARNE 65G</v>
      </c>
      <c r="AC3826" s="1" t="n">
        <v>11002</v>
      </c>
    </row>
    <row r="3827" customFormat="false" ht="12.75" hidden="false" customHeight="true" outlineLevel="0" collapsed="false">
      <c r="A3827" s="1" t="n">
        <v>1</v>
      </c>
      <c r="B3827" s="17" t="n">
        <v>46253</v>
      </c>
      <c r="C3827" s="17" t="n">
        <v>46288</v>
      </c>
      <c r="D3827" s="1" t="n">
        <v>1624</v>
      </c>
      <c r="E3827" s="1" t="s">
        <v>282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1594239</v>
      </c>
      <c r="L3827" s="1" t="n">
        <v>669770</v>
      </c>
      <c r="M3827" s="1" t="s">
        <v>153</v>
      </c>
      <c r="N3827" s="1" t="s">
        <v>66</v>
      </c>
      <c r="P3827" s="1" t="n">
        <v>103</v>
      </c>
      <c r="Q3827" s="1" t="s">
        <v>61</v>
      </c>
      <c r="R3827" s="1" t="s">
        <v>62</v>
      </c>
      <c r="S3827" s="1" t="n">
        <v>1130101</v>
      </c>
      <c r="T3827" s="1" t="s">
        <v>63</v>
      </c>
      <c r="U3827" s="1" t="n">
        <v>1404.33</v>
      </c>
      <c r="W3827" s="1" t="n">
        <v>0</v>
      </c>
      <c r="X3827" s="1" t="s">
        <v>3441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SUPRA COELHOAGRO K</v>
      </c>
      <c r="AC3827" s="1" t="n">
        <v>669770</v>
      </c>
    </row>
    <row r="3828" customFormat="false" ht="12.75" hidden="false" customHeight="true" outlineLevel="0" collapsed="false">
      <c r="A3828" s="1" t="n">
        <v>1</v>
      </c>
      <c r="B3828" s="17" t="n">
        <v>46255</v>
      </c>
      <c r="C3828" s="17" t="n">
        <v>46288</v>
      </c>
      <c r="D3828" s="1" t="n">
        <v>1671</v>
      </c>
      <c r="E3828" s="1" t="s">
        <v>385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1614636</v>
      </c>
      <c r="L3828" s="1" t="n">
        <v>587748</v>
      </c>
      <c r="M3828" s="1" t="s">
        <v>59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542.59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SAB PHEBO ODOR90G</v>
      </c>
      <c r="AC3828" s="1" t="n">
        <v>587748</v>
      </c>
    </row>
    <row r="3829" customFormat="false" ht="12.75" hidden="false" customHeight="true" outlineLevel="0" collapsed="false">
      <c r="A3829" s="1" t="n">
        <v>1</v>
      </c>
      <c r="B3829" s="17" t="n">
        <v>46266</v>
      </c>
      <c r="C3829" s="17" t="n">
        <v>46288</v>
      </c>
      <c r="D3829" s="1" t="n">
        <v>1107</v>
      </c>
      <c r="E3829" s="1" t="s">
        <v>155</v>
      </c>
      <c r="F3829" s="1" t="n">
        <v>24</v>
      </c>
      <c r="G3829" s="1" t="s">
        <v>57</v>
      </c>
      <c r="H3829" s="1" t="n">
        <v>2110405</v>
      </c>
      <c r="I3829" s="1" t="s">
        <v>106</v>
      </c>
      <c r="J3829" s="1" t="n">
        <v>1648104</v>
      </c>
      <c r="L3829" s="1" t="n">
        <v>450846</v>
      </c>
      <c r="M3829" s="1" t="s">
        <v>153</v>
      </c>
      <c r="N3829" s="1" t="s">
        <v>66</v>
      </c>
      <c r="P3829" s="1" t="n">
        <v>103</v>
      </c>
      <c r="Q3829" s="1" t="s">
        <v>61</v>
      </c>
      <c r="R3829" s="1" t="s">
        <v>62</v>
      </c>
      <c r="S3829" s="1" t="n">
        <v>1130101</v>
      </c>
      <c r="T3829" s="1" t="s">
        <v>63</v>
      </c>
      <c r="U3829" s="1" t="n">
        <v>3917.2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WHISKA FRANGO KG AGR</v>
      </c>
      <c r="AC3829" s="1" t="n">
        <v>450846</v>
      </c>
    </row>
    <row r="3830" customFormat="false" ht="12.75" hidden="false" customHeight="true" outlineLevel="0" collapsed="false">
      <c r="A3830" s="1" t="n">
        <v>1</v>
      </c>
      <c r="B3830" s="17" t="n">
        <v>46266</v>
      </c>
      <c r="C3830" s="17" t="n">
        <v>46288</v>
      </c>
      <c r="D3830" s="1" t="n">
        <v>666</v>
      </c>
      <c r="E3830" s="1" t="s">
        <v>689</v>
      </c>
      <c r="F3830" s="1" t="n">
        <v>24</v>
      </c>
      <c r="G3830" s="1" t="s">
        <v>57</v>
      </c>
      <c r="H3830" s="1" t="n">
        <v>2110405</v>
      </c>
      <c r="I3830" s="1" t="s">
        <v>106</v>
      </c>
      <c r="J3830" s="1" t="n">
        <v>1652518</v>
      </c>
      <c r="L3830" s="1" t="n">
        <v>8182</v>
      </c>
      <c r="M3830" s="1" t="s">
        <v>153</v>
      </c>
      <c r="N3830" s="1" t="s">
        <v>66</v>
      </c>
      <c r="P3830" s="1" t="n">
        <v>103</v>
      </c>
      <c r="Q3830" s="1" t="s">
        <v>61</v>
      </c>
      <c r="R3830" s="1" t="s">
        <v>62</v>
      </c>
      <c r="S3830" s="1" t="n">
        <v>1130101</v>
      </c>
      <c r="T3830" s="1" t="s">
        <v>63</v>
      </c>
      <c r="U3830" s="1" t="n">
        <v>323.77</v>
      </c>
      <c r="W3830" s="1" t="n">
        <v>0</v>
      </c>
      <c r="X3830" s="1" t="s">
        <v>3444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true" outlineLevel="0" collapsed="false">
      <c r="A3831" s="1" t="n">
        <v>1</v>
      </c>
      <c r="B3831" s="17" t="n">
        <v>46269</v>
      </c>
      <c r="C3831" s="17" t="n">
        <v>46288</v>
      </c>
      <c r="D3831" s="1" t="n">
        <v>1613</v>
      </c>
      <c r="E3831" s="1" t="s">
        <v>240</v>
      </c>
      <c r="F3831" s="1" t="n">
        <v>24</v>
      </c>
      <c r="G3831" s="1" t="s">
        <v>57</v>
      </c>
      <c r="H3831" s="1" t="n">
        <v>2110405</v>
      </c>
      <c r="I3831" s="1" t="s">
        <v>106</v>
      </c>
      <c r="J3831" s="1" t="n">
        <v>1656778</v>
      </c>
      <c r="L3831" s="1" t="n">
        <v>1627263</v>
      </c>
      <c r="M3831" s="1" t="s">
        <v>59</v>
      </c>
      <c r="N3831" s="1" t="s">
        <v>66</v>
      </c>
      <c r="P3831" s="1" t="n">
        <v>103</v>
      </c>
      <c r="Q3831" s="1" t="s">
        <v>61</v>
      </c>
      <c r="R3831" s="1" t="s">
        <v>62</v>
      </c>
      <c r="S3831" s="1" t="n">
        <v>1130101</v>
      </c>
      <c r="T3831" s="1" t="s">
        <v>63</v>
      </c>
      <c r="U3831" s="1" t="n">
        <v>3908.73</v>
      </c>
      <c r="W3831" s="1" t="n">
        <v>0</v>
      </c>
      <c r="X3831" s="1" t="s">
        <v>3445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SALSICHA PERDIGÃO KG</v>
      </c>
      <c r="AC3831" s="1" t="n">
        <v>1627263</v>
      </c>
    </row>
    <row r="3832" customFormat="false" ht="12.75" hidden="false" customHeight="true" outlineLevel="0" collapsed="false">
      <c r="A3832" s="1" t="n">
        <v>1</v>
      </c>
      <c r="B3832" s="17" t="n">
        <v>46246</v>
      </c>
      <c r="C3832" s="17" t="n">
        <v>46289</v>
      </c>
      <c r="D3832" s="1" t="n">
        <v>1390</v>
      </c>
      <c r="E3832" s="1" t="s">
        <v>1619</v>
      </c>
      <c r="F3832" s="1" t="n">
        <v>24</v>
      </c>
      <c r="G3832" s="1" t="s">
        <v>57</v>
      </c>
      <c r="H3832" s="1" t="n">
        <v>2110405</v>
      </c>
      <c r="I3832" s="1" t="s">
        <v>106</v>
      </c>
      <c r="J3832" s="1" t="n">
        <v>1537290</v>
      </c>
      <c r="L3832" s="1" t="n">
        <v>7184</v>
      </c>
      <c r="M3832" s="1" t="s">
        <v>153</v>
      </c>
      <c r="N3832" s="1" t="s">
        <v>66</v>
      </c>
      <c r="P3832" s="1" t="n">
        <v>103</v>
      </c>
      <c r="Q3832" s="1" t="s">
        <v>61</v>
      </c>
      <c r="R3832" s="1" t="s">
        <v>62</v>
      </c>
      <c r="S3832" s="1" t="n">
        <v>1130101</v>
      </c>
      <c r="T3832" s="1" t="s">
        <v>63</v>
      </c>
      <c r="U3832" s="1" t="n">
        <v>463.72</v>
      </c>
      <c r="W3832" s="1" t="n">
        <v>0</v>
      </c>
      <c r="X3832" s="1" t="s">
        <v>3446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true" outlineLevel="0" collapsed="false">
      <c r="A3833" s="1" t="n">
        <v>1</v>
      </c>
      <c r="B3833" s="17" t="n">
        <v>46248</v>
      </c>
      <c r="C3833" s="17" t="n">
        <v>46289</v>
      </c>
      <c r="D3833" s="1" t="n">
        <v>10012</v>
      </c>
      <c r="E3833" s="1" t="s">
        <v>236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1546127</v>
      </c>
      <c r="L3833" s="1" t="n">
        <v>1965727</v>
      </c>
      <c r="M3833" s="1" t="s">
        <v>153</v>
      </c>
      <c r="N3833" s="1" t="s">
        <v>66</v>
      </c>
      <c r="P3833" s="1" t="n">
        <v>103</v>
      </c>
      <c r="Q3833" s="1" t="s">
        <v>61</v>
      </c>
      <c r="R3833" s="1" t="s">
        <v>62</v>
      </c>
      <c r="S3833" s="1" t="n">
        <v>1130101</v>
      </c>
      <c r="T3833" s="1" t="s">
        <v>63</v>
      </c>
      <c r="U3833" s="1" t="n">
        <v>1236.62</v>
      </c>
      <c r="W3833" s="1" t="n">
        <v>0</v>
      </c>
      <c r="X3833" s="1" t="s">
        <v>3447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ABS SEMPERLIVRE SUAVE C/ABA -16UN</v>
      </c>
      <c r="AC3833" s="1" t="n">
        <v>1965727</v>
      </c>
    </row>
    <row r="3834" customFormat="false" ht="12.75" hidden="false" customHeight="true" outlineLevel="0" collapsed="false">
      <c r="A3834" s="1" t="n">
        <v>1</v>
      </c>
      <c r="B3834" s="17" t="n">
        <v>46253</v>
      </c>
      <c r="C3834" s="17" t="n">
        <v>46289</v>
      </c>
      <c r="D3834" s="1" t="n">
        <v>1107</v>
      </c>
      <c r="E3834" s="1" t="s">
        <v>155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1594906</v>
      </c>
      <c r="L3834" s="1" t="n">
        <v>445436</v>
      </c>
      <c r="M3834" s="1" t="s">
        <v>153</v>
      </c>
      <c r="N3834" s="1" t="s">
        <v>66</v>
      </c>
      <c r="P3834" s="1" t="n">
        <v>103</v>
      </c>
      <c r="Q3834" s="1" t="s">
        <v>61</v>
      </c>
      <c r="R3834" s="1" t="s">
        <v>62</v>
      </c>
      <c r="S3834" s="1" t="n">
        <v>1130101</v>
      </c>
      <c r="T3834" s="1" t="s">
        <v>63</v>
      </c>
      <c r="U3834" s="1" t="n">
        <v>397.69</v>
      </c>
      <c r="W3834" s="1" t="n">
        <v>0</v>
      </c>
      <c r="X3834" s="1" t="s">
        <v>3448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MENTOS GOMA DE MASCA</v>
      </c>
      <c r="AC3834" s="1" t="n">
        <v>445436</v>
      </c>
    </row>
    <row r="3835" customFormat="false" ht="12.75" hidden="false" customHeight="true" outlineLevel="0" collapsed="false">
      <c r="A3835" s="1" t="n">
        <v>1</v>
      </c>
      <c r="B3835" s="17" t="n">
        <v>46253</v>
      </c>
      <c r="C3835" s="17" t="n">
        <v>46289</v>
      </c>
      <c r="D3835" s="1" t="n">
        <v>1107</v>
      </c>
      <c r="E3835" s="1" t="s">
        <v>155</v>
      </c>
      <c r="F3835" s="1" t="n">
        <v>24</v>
      </c>
      <c r="G3835" s="1" t="s">
        <v>57</v>
      </c>
      <c r="H3835" s="1" t="n">
        <v>2110405</v>
      </c>
      <c r="I3835" s="1" t="s">
        <v>106</v>
      </c>
      <c r="J3835" s="1" t="n">
        <v>1594953</v>
      </c>
      <c r="L3835" s="1" t="n">
        <v>445434</v>
      </c>
      <c r="M3835" s="1" t="s">
        <v>153</v>
      </c>
      <c r="N3835" s="1" t="s">
        <v>66</v>
      </c>
      <c r="P3835" s="1" t="n">
        <v>103</v>
      </c>
      <c r="Q3835" s="1" t="s">
        <v>61</v>
      </c>
      <c r="R3835" s="1" t="s">
        <v>62</v>
      </c>
      <c r="S3835" s="1" t="n">
        <v>1130101</v>
      </c>
      <c r="T3835" s="1" t="s">
        <v>63</v>
      </c>
      <c r="U3835" s="1" t="n">
        <v>347.29</v>
      </c>
      <c r="W3835" s="1" t="n">
        <v>0</v>
      </c>
      <c r="X3835" s="1" t="s">
        <v>3449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MENTOS FRUIT 26,8G</v>
      </c>
      <c r="AC3835" s="1" t="n">
        <v>445434</v>
      </c>
    </row>
    <row r="3836" customFormat="false" ht="12.75" hidden="false" customHeight="true" outlineLevel="0" collapsed="false">
      <c r="A3836" s="1" t="n">
        <v>1</v>
      </c>
      <c r="B3836" s="17" t="n">
        <v>46253</v>
      </c>
      <c r="C3836" s="17" t="n">
        <v>46289</v>
      </c>
      <c r="D3836" s="1" t="n">
        <v>1107</v>
      </c>
      <c r="E3836" s="1" t="s">
        <v>155</v>
      </c>
      <c r="F3836" s="1" t="n">
        <v>24</v>
      </c>
      <c r="G3836" s="1" t="s">
        <v>57</v>
      </c>
      <c r="H3836" s="1" t="n">
        <v>2110405</v>
      </c>
      <c r="I3836" s="1" t="s">
        <v>106</v>
      </c>
      <c r="J3836" s="1" t="n">
        <v>1595000</v>
      </c>
      <c r="L3836" s="1" t="n">
        <v>445420</v>
      </c>
      <c r="M3836" s="1" t="s">
        <v>153</v>
      </c>
      <c r="N3836" s="1" t="s">
        <v>66</v>
      </c>
      <c r="P3836" s="1" t="n">
        <v>103</v>
      </c>
      <c r="Q3836" s="1" t="s">
        <v>61</v>
      </c>
      <c r="R3836" s="1" t="s">
        <v>62</v>
      </c>
      <c r="S3836" s="1" t="n">
        <v>1130101</v>
      </c>
      <c r="T3836" s="1" t="s">
        <v>63</v>
      </c>
      <c r="U3836" s="1" t="n">
        <v>1441</v>
      </c>
      <c r="W3836" s="1" t="n">
        <v>0</v>
      </c>
      <c r="X3836" s="1" t="s">
        <v>3450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BOLINHO MORANGO 7308</v>
      </c>
      <c r="AC3836" s="1" t="n">
        <v>445420</v>
      </c>
    </row>
    <row r="3837" customFormat="false" ht="12.75" hidden="false" customHeight="true" outlineLevel="0" collapsed="false">
      <c r="A3837" s="1" t="n">
        <v>1</v>
      </c>
      <c r="B3837" s="17" t="n">
        <v>46261</v>
      </c>
      <c r="C3837" s="17" t="n">
        <v>46289</v>
      </c>
      <c r="D3837" s="1" t="n">
        <v>1637</v>
      </c>
      <c r="E3837" s="1" t="s">
        <v>68</v>
      </c>
      <c r="F3837" s="1" t="n">
        <v>24</v>
      </c>
      <c r="G3837" s="1" t="s">
        <v>57</v>
      </c>
      <c r="H3837" s="1" t="n">
        <v>2110405</v>
      </c>
      <c r="I3837" s="1" t="s">
        <v>106</v>
      </c>
      <c r="J3837" s="1" t="n">
        <v>1614686</v>
      </c>
      <c r="L3837" s="1" t="n">
        <v>1926309</v>
      </c>
      <c r="M3837" s="1" t="s">
        <v>36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514.8</v>
      </c>
      <c r="W3837" s="1" t="n">
        <v>0</v>
      </c>
      <c r="X3837" s="1" t="s">
        <v>3451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BISC. SOL SALT 150G INTEGRAL</v>
      </c>
      <c r="AC3837" s="1" t="n">
        <v>1926309</v>
      </c>
    </row>
    <row r="3838" customFormat="false" ht="12.75" hidden="false" customHeight="true" outlineLevel="0" collapsed="false">
      <c r="A3838" s="1" t="n">
        <v>1</v>
      </c>
      <c r="B3838" s="17" t="n">
        <v>46261</v>
      </c>
      <c r="C3838" s="17" t="n">
        <v>46289</v>
      </c>
      <c r="D3838" s="1" t="n">
        <v>967</v>
      </c>
      <c r="E3838" s="1" t="s">
        <v>1167</v>
      </c>
      <c r="F3838" s="1" t="n">
        <v>24</v>
      </c>
      <c r="G3838" s="1" t="s">
        <v>57</v>
      </c>
      <c r="H3838" s="1" t="n">
        <v>2110405</v>
      </c>
      <c r="I3838" s="1" t="s">
        <v>106</v>
      </c>
      <c r="J3838" s="1" t="n">
        <v>1635216</v>
      </c>
      <c r="L3838" s="1" t="n">
        <v>37820</v>
      </c>
      <c r="M3838" s="1" t="s">
        <v>36</v>
      </c>
      <c r="N3838" s="1" t="s">
        <v>66</v>
      </c>
      <c r="P3838" s="1" t="n">
        <v>103</v>
      </c>
      <c r="Q3838" s="1" t="s">
        <v>61</v>
      </c>
      <c r="R3838" s="1" t="s">
        <v>62</v>
      </c>
      <c r="S3838" s="1" t="n">
        <v>1130101</v>
      </c>
      <c r="T3838" s="1" t="s">
        <v>63</v>
      </c>
      <c r="U3838" s="1" t="n">
        <v>993</v>
      </c>
      <c r="W3838" s="1" t="n">
        <v>0</v>
      </c>
      <c r="X3838" s="1" t="s">
        <v>3452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COPO DESC COPOBRAS B</v>
      </c>
      <c r="AC3838" s="1" t="n">
        <v>37820</v>
      </c>
    </row>
    <row r="3839" customFormat="false" ht="12.75" hidden="false" customHeight="true" outlineLevel="0" collapsed="false">
      <c r="A3839" s="1" t="n">
        <v>1</v>
      </c>
      <c r="B3839" s="17" t="n">
        <v>46266</v>
      </c>
      <c r="C3839" s="17" t="n">
        <v>46289</v>
      </c>
      <c r="D3839" s="1" t="n">
        <v>1699</v>
      </c>
      <c r="E3839" s="1" t="s">
        <v>428</v>
      </c>
      <c r="F3839" s="1" t="n">
        <v>24</v>
      </c>
      <c r="G3839" s="1" t="s">
        <v>57</v>
      </c>
      <c r="H3839" s="1" t="n">
        <v>2110405</v>
      </c>
      <c r="I3839" s="1" t="s">
        <v>106</v>
      </c>
      <c r="J3839" s="1" t="n">
        <v>1647947</v>
      </c>
      <c r="L3839" s="1" t="n">
        <v>312938</v>
      </c>
      <c r="M3839" s="1" t="s">
        <v>59</v>
      </c>
      <c r="N3839" s="1" t="s">
        <v>66</v>
      </c>
      <c r="P3839" s="1" t="n">
        <v>103</v>
      </c>
      <c r="Q3839" s="1" t="s">
        <v>61</v>
      </c>
      <c r="R3839" s="1" t="s">
        <v>62</v>
      </c>
      <c r="S3839" s="1" t="n">
        <v>1130101</v>
      </c>
      <c r="T3839" s="1" t="s">
        <v>63</v>
      </c>
      <c r="U3839" s="1" t="n">
        <v>844.8</v>
      </c>
      <c r="W3839" s="1" t="n">
        <v>0</v>
      </c>
      <c r="X3839" s="1" t="s">
        <v>3453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SKARLOFF VODKA965M</v>
      </c>
      <c r="AC3839" s="1" t="n">
        <v>312938</v>
      </c>
    </row>
    <row r="3840" customFormat="false" ht="12.75" hidden="false" customHeight="true" outlineLevel="0" collapsed="false">
      <c r="A3840" s="1" t="n">
        <v>1</v>
      </c>
      <c r="B3840" s="17" t="n">
        <v>46267</v>
      </c>
      <c r="C3840" s="17" t="n">
        <v>46289</v>
      </c>
      <c r="D3840" s="1" t="n">
        <v>1634</v>
      </c>
      <c r="E3840" s="1" t="s">
        <v>2623</v>
      </c>
      <c r="F3840" s="1" t="n">
        <v>24</v>
      </c>
      <c r="G3840" s="1" t="s">
        <v>57</v>
      </c>
      <c r="H3840" s="1" t="n">
        <v>2110405</v>
      </c>
      <c r="I3840" s="1" t="s">
        <v>106</v>
      </c>
      <c r="J3840" s="1" t="n">
        <v>1650881</v>
      </c>
      <c r="L3840" s="1" t="n">
        <v>331504</v>
      </c>
      <c r="M3840" s="1" t="s">
        <v>59</v>
      </c>
      <c r="N3840" s="1" t="s">
        <v>66</v>
      </c>
      <c r="P3840" s="1" t="n">
        <v>103</v>
      </c>
      <c r="Q3840" s="1" t="s">
        <v>61</v>
      </c>
      <c r="R3840" s="1" t="s">
        <v>62</v>
      </c>
      <c r="S3840" s="1" t="n">
        <v>1130101</v>
      </c>
      <c r="T3840" s="1" t="s">
        <v>63</v>
      </c>
      <c r="U3840" s="1" t="n">
        <v>757.68</v>
      </c>
      <c r="W3840" s="1" t="n">
        <v>0</v>
      </c>
      <c r="X3840" s="1" t="s">
        <v>3454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FOSFORO PARANA 10CXS</v>
      </c>
      <c r="AC3840" s="1" t="n">
        <v>331504</v>
      </c>
    </row>
    <row r="3841" customFormat="false" ht="12.75" hidden="false" customHeight="true" outlineLevel="0" collapsed="false">
      <c r="A3841" s="1" t="n">
        <v>1</v>
      </c>
      <c r="B3841" s="17" t="n">
        <v>46267</v>
      </c>
      <c r="C3841" s="17" t="n">
        <v>46289</v>
      </c>
      <c r="D3841" s="1" t="n">
        <v>1608</v>
      </c>
      <c r="E3841" s="1" t="s">
        <v>75</v>
      </c>
      <c r="F3841" s="1" t="n">
        <v>24</v>
      </c>
      <c r="G3841" s="1" t="s">
        <v>57</v>
      </c>
      <c r="H3841" s="1" t="n">
        <v>2110405</v>
      </c>
      <c r="I3841" s="1" t="s">
        <v>106</v>
      </c>
      <c r="J3841" s="1" t="n">
        <v>1656523</v>
      </c>
      <c r="L3841" s="1" t="n">
        <v>1723603</v>
      </c>
      <c r="M3841" s="1" t="s">
        <v>59</v>
      </c>
      <c r="N3841" s="1" t="s">
        <v>66</v>
      </c>
      <c r="P3841" s="1" t="n">
        <v>103</v>
      </c>
      <c r="Q3841" s="1" t="s">
        <v>61</v>
      </c>
      <c r="R3841" s="1" t="s">
        <v>62</v>
      </c>
      <c r="S3841" s="1" t="n">
        <v>1130101</v>
      </c>
      <c r="T3841" s="1" t="s">
        <v>63</v>
      </c>
      <c r="U3841" s="1" t="n">
        <v>1229.01</v>
      </c>
      <c r="W3841" s="1" t="n">
        <v>0</v>
      </c>
      <c r="X3841" s="1" t="s">
        <v>3455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TODDYNHO CHOCOLATE</v>
      </c>
      <c r="AC3841" s="1" t="n">
        <v>1723603</v>
      </c>
    </row>
    <row r="3842" customFormat="false" ht="12.75" hidden="false" customHeight="true" outlineLevel="0" collapsed="false">
      <c r="A3842" s="1" t="n">
        <v>1</v>
      </c>
      <c r="B3842" s="17" t="n">
        <v>46038</v>
      </c>
      <c r="C3842" s="17" t="n">
        <v>46290</v>
      </c>
      <c r="D3842" s="1" t="n">
        <v>10039</v>
      </c>
      <c r="E3842" s="1" t="s">
        <v>956</v>
      </c>
      <c r="F3842" s="1" t="n">
        <v>36</v>
      </c>
      <c r="G3842" s="1" t="s">
        <v>517</v>
      </c>
      <c r="H3842" s="1" t="n">
        <v>2110102</v>
      </c>
      <c r="I3842" s="1" t="s">
        <v>83</v>
      </c>
      <c r="J3842" s="1" t="n">
        <v>532309</v>
      </c>
      <c r="L3842" s="1" t="n">
        <v>2543</v>
      </c>
      <c r="M3842" s="1" t="s">
        <v>636</v>
      </c>
      <c r="N3842" s="1" t="s">
        <v>60</v>
      </c>
      <c r="P3842" s="1" t="n">
        <v>101</v>
      </c>
      <c r="Q3842" s="1" t="s">
        <v>107</v>
      </c>
      <c r="R3842" s="1" t="s">
        <v>39</v>
      </c>
      <c r="S3842" s="1" t="n">
        <v>4210204</v>
      </c>
      <c r="T3842" s="1" t="s">
        <v>84</v>
      </c>
      <c r="U3842" s="1" t="n">
        <v>285.77</v>
      </c>
      <c r="W3842" s="1" t="n">
        <v>0</v>
      </c>
      <c r="X3842" s="1" t="s">
        <v>3456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nao encontrado</v>
      </c>
      <c r="AC3842" s="1" t="n">
        <v>2543</v>
      </c>
    </row>
    <row r="3843" customFormat="false" ht="12.75" hidden="false" customHeight="true" outlineLevel="0" collapsed="false">
      <c r="A3843" s="1" t="n">
        <v>1</v>
      </c>
      <c r="B3843" s="17" t="n">
        <v>46085</v>
      </c>
      <c r="C3843" s="17" t="n">
        <v>46290</v>
      </c>
      <c r="D3843" s="1" t="n">
        <v>500</v>
      </c>
      <c r="E3843" s="1" t="s">
        <v>516</v>
      </c>
      <c r="F3843" s="1" t="n">
        <v>36</v>
      </c>
      <c r="G3843" s="1" t="s">
        <v>517</v>
      </c>
      <c r="H3843" s="1" t="n">
        <v>2110101</v>
      </c>
      <c r="I3843" s="1" t="s">
        <v>58</v>
      </c>
      <c r="J3843" s="1" t="n">
        <v>808801</v>
      </c>
      <c r="L3843" s="1" t="n">
        <v>349045</v>
      </c>
      <c r="M3843" s="1" t="s">
        <v>1950</v>
      </c>
      <c r="N3843" s="1" t="s">
        <v>66</v>
      </c>
      <c r="P3843" s="1" t="n">
        <v>103</v>
      </c>
      <c r="Q3843" s="1" t="s">
        <v>61</v>
      </c>
      <c r="R3843" s="1" t="s">
        <v>106</v>
      </c>
      <c r="S3843" s="1" t="n">
        <v>2110405</v>
      </c>
      <c r="T3843" s="1" t="s">
        <v>106</v>
      </c>
      <c r="U3843" s="1" t="n">
        <v>399.1</v>
      </c>
      <c r="W3843" s="1" t="n">
        <v>0</v>
      </c>
      <c r="X3843" s="1" t="s">
        <v>3457</v>
      </c>
      <c r="Z3843" s="1" t="str">
        <f aca="false">IF($T3843="","",IFERROR(INDEX('Resumo Grupos'!$AC$3:$AC$200,MATCH($T3843,'Resumo Grupos'!$AB$3:$AB$200,0)),"n/d"))</f>
        <v>Cobertura de conta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154967</v>
      </c>
    </row>
    <row r="3844" customFormat="false" ht="12.75" hidden="false" customHeight="true" outlineLevel="0" collapsed="false">
      <c r="A3844" s="1" t="n">
        <v>1</v>
      </c>
      <c r="B3844" s="17" t="n">
        <v>46098</v>
      </c>
      <c r="C3844" s="17" t="n">
        <v>46290</v>
      </c>
      <c r="D3844" s="1" t="n">
        <v>468</v>
      </c>
      <c r="E3844" s="1" t="s">
        <v>963</v>
      </c>
      <c r="F3844" s="1" t="n">
        <v>36</v>
      </c>
      <c r="G3844" s="1" t="s">
        <v>517</v>
      </c>
      <c r="H3844" s="1" t="n">
        <v>2110101</v>
      </c>
      <c r="I3844" s="1" t="s">
        <v>58</v>
      </c>
      <c r="J3844" s="1" t="n">
        <v>826843</v>
      </c>
      <c r="L3844" s="1" t="n">
        <v>355659</v>
      </c>
      <c r="M3844" s="1" t="s">
        <v>457</v>
      </c>
      <c r="N3844" s="1" t="s">
        <v>66</v>
      </c>
      <c r="P3844" s="1" t="n">
        <v>103</v>
      </c>
      <c r="Q3844" s="1" t="s">
        <v>61</v>
      </c>
      <c r="R3844" s="1" t="s">
        <v>62</v>
      </c>
      <c r="S3844" s="1" t="n">
        <v>1130101</v>
      </c>
      <c r="T3844" s="1" t="s">
        <v>63</v>
      </c>
      <c r="U3844" s="1" t="n">
        <v>233.35</v>
      </c>
      <c r="W3844" s="1" t="n">
        <v>0</v>
      </c>
      <c r="X3844" s="1" t="s">
        <v>3458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14298</v>
      </c>
    </row>
    <row r="3845" customFormat="false" ht="12.75" hidden="false" customHeight="true" outlineLevel="0" collapsed="false">
      <c r="A3845" s="1" t="n">
        <v>1</v>
      </c>
      <c r="B3845" s="17" t="n">
        <v>46120</v>
      </c>
      <c r="C3845" s="17" t="n">
        <v>46290</v>
      </c>
      <c r="D3845" s="1" t="n">
        <v>500</v>
      </c>
      <c r="E3845" s="1" t="s">
        <v>516</v>
      </c>
      <c r="F3845" s="1" t="n">
        <v>36</v>
      </c>
      <c r="G3845" s="1" t="s">
        <v>517</v>
      </c>
      <c r="H3845" s="1" t="n">
        <v>2110405</v>
      </c>
      <c r="I3845" s="1" t="s">
        <v>106</v>
      </c>
      <c r="J3845" s="1" t="n">
        <v>920498</v>
      </c>
      <c r="L3845" s="1" t="n">
        <v>391987</v>
      </c>
      <c r="M3845" s="1" t="s">
        <v>457</v>
      </c>
      <c r="N3845" s="1" t="s">
        <v>66</v>
      </c>
      <c r="P3845" s="1" t="n">
        <v>103</v>
      </c>
      <c r="Q3845" s="1" t="s">
        <v>61</v>
      </c>
      <c r="R3845" s="1" t="s">
        <v>882</v>
      </c>
      <c r="S3845" s="1" t="n">
        <v>1240103</v>
      </c>
      <c r="T3845" s="1" t="s">
        <v>960</v>
      </c>
      <c r="U3845" s="1" t="n">
        <v>4934.34</v>
      </c>
      <c r="W3845" s="1" t="n">
        <v>0</v>
      </c>
      <c r="X3845" s="1" t="s">
        <v>3459</v>
      </c>
      <c r="Z3845" s="1" t="str">
        <f aca="false">IF($T3845="","",IFERROR(INDEX('Resumo Grupos'!$AC$3:$AC$200,MATCH($T3845,'Resumo Grupos'!$AB$3:$AB$200,0)),"n/d"))</f>
        <v>Despesa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nao encontrado</v>
      </c>
      <c r="AC3845" s="1" t="n">
        <v>156023</v>
      </c>
    </row>
    <row r="3846" customFormat="false" ht="12.75" hidden="false" customHeight="true" outlineLevel="0" collapsed="false">
      <c r="A3846" s="1" t="n">
        <v>1</v>
      </c>
      <c r="B3846" s="17" t="n">
        <v>46094</v>
      </c>
      <c r="C3846" s="17" t="n">
        <v>46290</v>
      </c>
      <c r="D3846" s="1" t="n">
        <v>468</v>
      </c>
      <c r="E3846" s="1" t="s">
        <v>963</v>
      </c>
      <c r="F3846" s="1" t="n">
        <v>36</v>
      </c>
      <c r="G3846" s="1" t="s">
        <v>517</v>
      </c>
      <c r="H3846" s="1" t="n">
        <v>2110405</v>
      </c>
      <c r="I3846" s="1" t="s">
        <v>106</v>
      </c>
      <c r="J3846" s="1" t="n">
        <v>1024118</v>
      </c>
      <c r="L3846" s="1" t="n">
        <v>14289</v>
      </c>
      <c r="M3846" s="1" t="s">
        <v>457</v>
      </c>
      <c r="N3846" s="1" t="s">
        <v>66</v>
      </c>
      <c r="P3846" s="1" t="n">
        <v>101</v>
      </c>
      <c r="Q3846" s="1" t="s">
        <v>107</v>
      </c>
      <c r="R3846" s="1" t="s">
        <v>882</v>
      </c>
      <c r="S3846" s="1" t="n">
        <v>1240103</v>
      </c>
      <c r="T3846" s="1" t="s">
        <v>960</v>
      </c>
      <c r="U3846" s="1" t="n">
        <v>1197</v>
      </c>
      <c r="W3846" s="1" t="n">
        <v>0</v>
      </c>
      <c r="X3846" s="1" t="s">
        <v>966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nao encontrado</v>
      </c>
      <c r="AC3846" s="1" t="n">
        <v>14289</v>
      </c>
    </row>
    <row r="3847" customFormat="false" ht="12.75" hidden="false" customHeight="true" outlineLevel="0" collapsed="false">
      <c r="A3847" s="1" t="n">
        <v>1</v>
      </c>
      <c r="B3847" s="17" t="n">
        <v>46183</v>
      </c>
      <c r="C3847" s="17" t="n">
        <v>46290</v>
      </c>
      <c r="D3847" s="1" t="n">
        <v>49</v>
      </c>
      <c r="E3847" s="1" t="s">
        <v>189</v>
      </c>
      <c r="F3847" s="1" t="n">
        <v>34</v>
      </c>
      <c r="G3847" s="1" t="s">
        <v>94</v>
      </c>
      <c r="H3847" s="1" t="n">
        <v>2110405</v>
      </c>
      <c r="I3847" s="1" t="s">
        <v>106</v>
      </c>
      <c r="J3847" s="1" t="n">
        <v>1232017</v>
      </c>
      <c r="L3847" s="1" t="n">
        <v>511836</v>
      </c>
      <c r="M3847" s="1" t="s">
        <v>36</v>
      </c>
      <c r="N3847" s="1" t="s">
        <v>66</v>
      </c>
      <c r="P3847" s="1" t="n">
        <v>101</v>
      </c>
      <c r="Q3847" s="1" t="s">
        <v>107</v>
      </c>
      <c r="R3847" s="1" t="s">
        <v>2630</v>
      </c>
      <c r="S3847" s="1" t="n">
        <v>2210202</v>
      </c>
      <c r="T3847" s="1" t="s">
        <v>2630</v>
      </c>
      <c r="U3847" s="1" t="n">
        <v>100000</v>
      </c>
      <c r="W3847" s="1" t="n">
        <v>0</v>
      </c>
      <c r="X3847" s="1" t="s">
        <v>3460</v>
      </c>
      <c r="Z3847" s="1" t="str">
        <f aca="false">IF($T3847="","",IFERROR(INDEX('Resumo Grupos'!$AC$3:$AC$200,MATCH($T3847,'Resumo Grupos'!$AB$3:$AB$200,0)),"n/d"))</f>
        <v>Empréstimo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true" outlineLevel="0" collapsed="false">
      <c r="A3848" s="1" t="n">
        <v>1</v>
      </c>
      <c r="B3848" s="17" t="n">
        <v>46231</v>
      </c>
      <c r="C3848" s="17" t="n">
        <v>46290</v>
      </c>
      <c r="D3848" s="1" t="n">
        <v>10098</v>
      </c>
      <c r="E3848" s="1" t="s">
        <v>1365</v>
      </c>
      <c r="F3848" s="1" t="n">
        <v>36</v>
      </c>
      <c r="G3848" s="1" t="s">
        <v>517</v>
      </c>
      <c r="H3848" s="1" t="n">
        <v>2110405</v>
      </c>
      <c r="I3848" s="1" t="s">
        <v>106</v>
      </c>
      <c r="J3848" s="1" t="n">
        <v>1463756</v>
      </c>
      <c r="L3848" s="1" t="n">
        <v>1141</v>
      </c>
      <c r="M3848" s="1" t="s">
        <v>36</v>
      </c>
      <c r="N3848" s="1" t="s">
        <v>66</v>
      </c>
      <c r="P3848" s="1" t="n">
        <v>103</v>
      </c>
      <c r="Q3848" s="1" t="s">
        <v>61</v>
      </c>
      <c r="R3848" s="1" t="s">
        <v>62</v>
      </c>
      <c r="S3848" s="1" t="n">
        <v>1130101</v>
      </c>
      <c r="T3848" s="1" t="s">
        <v>63</v>
      </c>
      <c r="U3848" s="1" t="n">
        <v>164.7</v>
      </c>
      <c r="W3848" s="1" t="n">
        <v>0</v>
      </c>
      <c r="X3848" s="1" t="s">
        <v>3461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true" outlineLevel="0" collapsed="false">
      <c r="A3849" s="1" t="n">
        <v>1</v>
      </c>
      <c r="B3849" s="17" t="n">
        <v>46234</v>
      </c>
      <c r="C3849" s="17" t="n">
        <v>46290</v>
      </c>
      <c r="D3849" s="1" t="n">
        <v>815</v>
      </c>
      <c r="E3849" s="1" t="s">
        <v>746</v>
      </c>
      <c r="F3849" s="1" t="n">
        <v>34</v>
      </c>
      <c r="G3849" s="1" t="s">
        <v>94</v>
      </c>
      <c r="H3849" s="1" t="n">
        <v>2110405</v>
      </c>
      <c r="I3849" s="1" t="s">
        <v>106</v>
      </c>
      <c r="J3849" s="1" t="n">
        <v>1477514</v>
      </c>
      <c r="L3849" s="1" t="n">
        <v>606999</v>
      </c>
      <c r="M3849" s="1" t="s">
        <v>36</v>
      </c>
      <c r="N3849" s="1" t="s">
        <v>66</v>
      </c>
      <c r="P3849" s="1" t="n">
        <v>101</v>
      </c>
      <c r="Q3849" s="1" t="s">
        <v>107</v>
      </c>
      <c r="R3849" s="1" t="s">
        <v>2630</v>
      </c>
      <c r="S3849" s="1" t="n">
        <v>2210203</v>
      </c>
      <c r="T3849" s="1" t="s">
        <v>3462</v>
      </c>
      <c r="U3849" s="1" t="n">
        <v>50000</v>
      </c>
      <c r="W3849" s="1" t="n">
        <v>0</v>
      </c>
      <c r="X3849" s="1" t="s">
        <v>3463</v>
      </c>
      <c r="Z3849" s="1" t="str">
        <f aca="false">IF($T3849="","",IFERROR(INDEX('Resumo Grupos'!$AC$3:$AC$200,MATCH($T3849,'Resumo Grupos'!$AB$3:$AB$200,0)),"n/d"))</f>
        <v>Empréstimo</v>
      </c>
      <c r="AA3849" s="1" t="str">
        <f aca="false">IF($T3849="","",IF(COUNTIF('Resumo Grupos'!$AE$3:$AE$40,$T3849)&gt;0,"NAO","SIM"))</f>
        <v>NAO</v>
      </c>
    </row>
    <row r="3850" customFormat="false" ht="12.75" hidden="false" customHeight="true" outlineLevel="0" collapsed="false">
      <c r="A3850" s="1" t="n">
        <v>1</v>
      </c>
      <c r="B3850" s="17" t="n">
        <v>46244</v>
      </c>
      <c r="C3850" s="17" t="n">
        <v>46290</v>
      </c>
      <c r="D3850" s="1" t="n">
        <v>10098</v>
      </c>
      <c r="E3850" s="1" t="s">
        <v>1365</v>
      </c>
      <c r="F3850" s="1" t="n">
        <v>36</v>
      </c>
      <c r="G3850" s="1" t="s">
        <v>517</v>
      </c>
      <c r="H3850" s="1" t="n">
        <v>2110405</v>
      </c>
      <c r="I3850" s="1" t="s">
        <v>106</v>
      </c>
      <c r="J3850" s="1" t="n">
        <v>1529587</v>
      </c>
      <c r="L3850" s="1" t="n">
        <v>1197</v>
      </c>
      <c r="M3850" s="1" t="s">
        <v>36</v>
      </c>
      <c r="N3850" s="1" t="s">
        <v>66</v>
      </c>
      <c r="P3850" s="1" t="n">
        <v>103</v>
      </c>
      <c r="Q3850" s="1" t="s">
        <v>61</v>
      </c>
      <c r="R3850" s="1" t="s">
        <v>62</v>
      </c>
      <c r="S3850" s="1" t="n">
        <v>1130101</v>
      </c>
      <c r="T3850" s="1" t="s">
        <v>63</v>
      </c>
      <c r="U3850" s="1" t="n">
        <v>288.5</v>
      </c>
      <c r="W3850" s="1" t="n">
        <v>0</v>
      </c>
      <c r="X3850" s="1" t="s">
        <v>3464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PAO DE KIKAO 600G REAL PAES</v>
      </c>
      <c r="AC3850" s="1" t="n">
        <v>1197</v>
      </c>
    </row>
    <row r="3851" customFormat="false" ht="12.75" hidden="false" customHeight="true" outlineLevel="0" collapsed="false">
      <c r="A3851" s="1" t="n">
        <v>1</v>
      </c>
      <c r="B3851" s="17" t="n">
        <v>46249</v>
      </c>
      <c r="C3851" s="17" t="n">
        <v>46290</v>
      </c>
      <c r="D3851" s="1" t="n">
        <v>10098</v>
      </c>
      <c r="E3851" s="1" t="s">
        <v>1365</v>
      </c>
      <c r="F3851" s="1" t="n">
        <v>36</v>
      </c>
      <c r="G3851" s="1" t="s">
        <v>517</v>
      </c>
      <c r="H3851" s="1" t="n">
        <v>2110405</v>
      </c>
      <c r="I3851" s="1" t="s">
        <v>106</v>
      </c>
      <c r="J3851" s="1" t="n">
        <v>1551387</v>
      </c>
      <c r="L3851" s="1" t="n">
        <v>1210</v>
      </c>
      <c r="M3851" s="1" t="s">
        <v>36</v>
      </c>
      <c r="N3851" s="1" t="s">
        <v>66</v>
      </c>
      <c r="P3851" s="1" t="n">
        <v>103</v>
      </c>
      <c r="Q3851" s="1" t="s">
        <v>61</v>
      </c>
      <c r="R3851" s="1" t="s">
        <v>62</v>
      </c>
      <c r="S3851" s="1" t="n">
        <v>1130101</v>
      </c>
      <c r="T3851" s="1" t="s">
        <v>63</v>
      </c>
      <c r="U3851" s="1" t="n">
        <v>288.5</v>
      </c>
      <c r="W3851" s="1" t="n">
        <v>0</v>
      </c>
      <c r="X3851" s="1" t="s">
        <v>3465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PAO DE KIKAO 600G REAL PAES</v>
      </c>
      <c r="AC3851" s="1" t="n">
        <v>1210</v>
      </c>
    </row>
    <row r="3852" customFormat="false" ht="12.75" hidden="false" customHeight="true" outlineLevel="0" collapsed="false">
      <c r="A3852" s="1" t="n">
        <v>1</v>
      </c>
      <c r="B3852" s="17" t="n">
        <v>46251</v>
      </c>
      <c r="C3852" s="17" t="n">
        <v>46290</v>
      </c>
      <c r="D3852" s="1" t="n">
        <v>10098</v>
      </c>
      <c r="E3852" s="1" t="s">
        <v>1365</v>
      </c>
      <c r="F3852" s="1" t="n">
        <v>36</v>
      </c>
      <c r="G3852" s="1" t="s">
        <v>517</v>
      </c>
      <c r="H3852" s="1" t="n">
        <v>2110405</v>
      </c>
      <c r="I3852" s="1" t="s">
        <v>106</v>
      </c>
      <c r="J3852" s="1" t="n">
        <v>1560897</v>
      </c>
      <c r="L3852" s="1" t="n">
        <v>1211</v>
      </c>
      <c r="M3852" s="1" t="s">
        <v>36</v>
      </c>
      <c r="N3852" s="1" t="s">
        <v>66</v>
      </c>
      <c r="P3852" s="1" t="n">
        <v>103</v>
      </c>
      <c r="Q3852" s="1" t="s">
        <v>61</v>
      </c>
      <c r="R3852" s="1" t="s">
        <v>62</v>
      </c>
      <c r="S3852" s="1" t="n">
        <v>1130101</v>
      </c>
      <c r="T3852" s="1" t="s">
        <v>63</v>
      </c>
      <c r="U3852" s="1" t="n">
        <v>187.15</v>
      </c>
      <c r="W3852" s="1" t="n">
        <v>0</v>
      </c>
      <c r="X3852" s="1" t="s">
        <v>3466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CAR HAMB REZENDE 56G</v>
      </c>
      <c r="AC3852" s="1" t="n">
        <v>1211</v>
      </c>
    </row>
    <row r="3853" customFormat="false" ht="12.75" hidden="false" customHeight="true" outlineLevel="0" collapsed="false">
      <c r="A3853" s="1" t="n">
        <v>1</v>
      </c>
      <c r="B3853" s="17" t="n">
        <v>46252</v>
      </c>
      <c r="C3853" s="17" t="n">
        <v>46290</v>
      </c>
      <c r="D3853" s="1" t="n">
        <v>10098</v>
      </c>
      <c r="E3853" s="1" t="s">
        <v>1365</v>
      </c>
      <c r="F3853" s="1" t="n">
        <v>36</v>
      </c>
      <c r="G3853" s="1" t="s">
        <v>517</v>
      </c>
      <c r="H3853" s="1" t="n">
        <v>2110405</v>
      </c>
      <c r="I3853" s="1" t="s">
        <v>106</v>
      </c>
      <c r="J3853" s="1" t="n">
        <v>1567142</v>
      </c>
      <c r="L3853" s="1" t="n">
        <v>1213</v>
      </c>
      <c r="M3853" s="1" t="s">
        <v>36</v>
      </c>
      <c r="N3853" s="1" t="s">
        <v>66</v>
      </c>
      <c r="P3853" s="1" t="n">
        <v>103</v>
      </c>
      <c r="Q3853" s="1" t="s">
        <v>61</v>
      </c>
      <c r="R3853" s="1" t="s">
        <v>62</v>
      </c>
      <c r="S3853" s="1" t="n">
        <v>1130101</v>
      </c>
      <c r="T3853" s="1" t="s">
        <v>63</v>
      </c>
      <c r="U3853" s="1" t="n">
        <v>144.25</v>
      </c>
      <c r="W3853" s="1" t="n">
        <v>0</v>
      </c>
      <c r="X3853" s="1" t="s">
        <v>3467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PAO DE KIKAO 600G REAL PAES</v>
      </c>
      <c r="AC3853" s="1" t="n">
        <v>1213</v>
      </c>
    </row>
    <row r="3854" customFormat="false" ht="12.75" hidden="false" customHeight="true" outlineLevel="0" collapsed="false">
      <c r="A3854" s="1" t="n">
        <v>1</v>
      </c>
      <c r="B3854" s="17" t="n">
        <v>46253</v>
      </c>
      <c r="C3854" s="17" t="n">
        <v>46290</v>
      </c>
      <c r="D3854" s="1" t="n">
        <v>10098</v>
      </c>
      <c r="E3854" s="1" t="s">
        <v>1365</v>
      </c>
      <c r="F3854" s="1" t="n">
        <v>36</v>
      </c>
      <c r="G3854" s="1" t="s">
        <v>517</v>
      </c>
      <c r="H3854" s="1" t="n">
        <v>2110405</v>
      </c>
      <c r="I3854" s="1" t="s">
        <v>106</v>
      </c>
      <c r="J3854" s="1" t="n">
        <v>1571389</v>
      </c>
      <c r="L3854" s="1" t="n">
        <v>1214</v>
      </c>
      <c r="M3854" s="1" t="s">
        <v>36</v>
      </c>
      <c r="N3854" s="1" t="s">
        <v>66</v>
      </c>
      <c r="P3854" s="1" t="n">
        <v>103</v>
      </c>
      <c r="Q3854" s="1" t="s">
        <v>61</v>
      </c>
      <c r="R3854" s="1" t="s">
        <v>62</v>
      </c>
      <c r="S3854" s="1" t="n">
        <v>1130101</v>
      </c>
      <c r="T3854" s="1" t="s">
        <v>63</v>
      </c>
      <c r="U3854" s="1" t="n">
        <v>132.71</v>
      </c>
      <c r="W3854" s="1" t="n">
        <v>0</v>
      </c>
      <c r="X3854" s="1" t="s">
        <v>3468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MASSA P/ PIZZAS RICO - BROTINHO C/10</v>
      </c>
      <c r="AC3854" s="1" t="n">
        <v>1214</v>
      </c>
    </row>
    <row r="3855" customFormat="false" ht="12.75" hidden="false" customHeight="true" outlineLevel="0" collapsed="false">
      <c r="A3855" s="1" t="n">
        <v>1</v>
      </c>
      <c r="B3855" s="17" t="n">
        <v>46254</v>
      </c>
      <c r="C3855" s="17" t="n">
        <v>46290</v>
      </c>
      <c r="D3855" s="1" t="n">
        <v>10098</v>
      </c>
      <c r="E3855" s="1" t="s">
        <v>1365</v>
      </c>
      <c r="F3855" s="1" t="n">
        <v>24</v>
      </c>
      <c r="G3855" s="1" t="s">
        <v>57</v>
      </c>
      <c r="H3855" s="1" t="n">
        <v>2110405</v>
      </c>
      <c r="I3855" s="1" t="s">
        <v>106</v>
      </c>
      <c r="J3855" s="1" t="n">
        <v>1577931</v>
      </c>
      <c r="L3855" s="1" t="n">
        <v>1228</v>
      </c>
      <c r="M3855" s="1" t="s">
        <v>36</v>
      </c>
      <c r="N3855" s="1" t="s">
        <v>66</v>
      </c>
      <c r="P3855" s="1" t="n">
        <v>103</v>
      </c>
      <c r="Q3855" s="1" t="s">
        <v>61</v>
      </c>
      <c r="R3855" s="1" t="s">
        <v>62</v>
      </c>
      <c r="S3855" s="1" t="n">
        <v>1130101</v>
      </c>
      <c r="T3855" s="1" t="s">
        <v>63</v>
      </c>
      <c r="U3855" s="1" t="n">
        <v>1359.7</v>
      </c>
      <c r="W3855" s="1" t="n">
        <v>0</v>
      </c>
      <c r="X3855" s="1" t="s">
        <v>3469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" t="n">
        <v>1</v>
      </c>
      <c r="B3856" s="17" t="n">
        <v>46258</v>
      </c>
      <c r="C3856" s="17" t="n">
        <v>46290</v>
      </c>
      <c r="D3856" s="1" t="n">
        <v>10111</v>
      </c>
      <c r="E3856" s="1" t="s">
        <v>3470</v>
      </c>
      <c r="F3856" s="1" t="n">
        <v>36</v>
      </c>
      <c r="G3856" s="1" t="s">
        <v>517</v>
      </c>
      <c r="H3856" s="1" t="n">
        <v>2110101</v>
      </c>
      <c r="I3856" s="1" t="s">
        <v>58</v>
      </c>
      <c r="J3856" s="1" t="n">
        <v>1619772</v>
      </c>
      <c r="L3856" s="1" t="n">
        <v>124691</v>
      </c>
      <c r="M3856" s="1" t="s">
        <v>36</v>
      </c>
      <c r="N3856" s="1" t="s">
        <v>66</v>
      </c>
      <c r="P3856" s="1" t="n">
        <v>103</v>
      </c>
      <c r="Q3856" s="1" t="s">
        <v>61</v>
      </c>
      <c r="R3856" s="1" t="s">
        <v>39</v>
      </c>
      <c r="S3856" s="1" t="n">
        <v>4210204</v>
      </c>
      <c r="T3856" s="1" t="s">
        <v>84</v>
      </c>
      <c r="U3856" s="1" t="n">
        <v>186</v>
      </c>
      <c r="W3856" s="1" t="n">
        <v>0</v>
      </c>
      <c r="X3856" s="1" t="s">
        <v>3471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" t="n">
        <v>1</v>
      </c>
      <c r="B3857" s="17" t="n">
        <v>46255</v>
      </c>
      <c r="C3857" s="17" t="n">
        <v>46290</v>
      </c>
      <c r="D3857" s="1" t="n">
        <v>10011</v>
      </c>
      <c r="E3857" s="1" t="s">
        <v>221</v>
      </c>
      <c r="F3857" s="1" t="n">
        <v>24</v>
      </c>
      <c r="G3857" s="1" t="s">
        <v>57</v>
      </c>
      <c r="H3857" s="1" t="n">
        <v>2110405</v>
      </c>
      <c r="I3857" s="1" t="s">
        <v>106</v>
      </c>
      <c r="J3857" s="1" t="n">
        <v>1600231</v>
      </c>
      <c r="L3857" s="1" t="n">
        <v>35265</v>
      </c>
      <c r="M3857" s="1" t="s">
        <v>153</v>
      </c>
      <c r="N3857" s="1" t="s">
        <v>66</v>
      </c>
      <c r="P3857" s="1" t="n">
        <v>103</v>
      </c>
      <c r="Q3857" s="1" t="s">
        <v>61</v>
      </c>
      <c r="R3857" s="1" t="s">
        <v>62</v>
      </c>
      <c r="S3857" s="1" t="n">
        <v>1130101</v>
      </c>
      <c r="T3857" s="1" t="s">
        <v>63</v>
      </c>
      <c r="U3857" s="1" t="n">
        <v>3767.77</v>
      </c>
      <c r="W3857" s="1" t="n">
        <v>0</v>
      </c>
      <c r="X3857" s="1" t="s">
        <v>3472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RC GRANPLUS GT CAST SAL ARR KG</v>
      </c>
      <c r="AC3857" s="1" t="n">
        <v>35265</v>
      </c>
    </row>
    <row r="3858" customFormat="false" ht="12.75" hidden="false" customHeight="true" outlineLevel="0" collapsed="false">
      <c r="A3858" s="1" t="n">
        <v>1</v>
      </c>
      <c r="B3858" s="17" t="n">
        <v>46255</v>
      </c>
      <c r="C3858" s="17" t="n">
        <v>46290</v>
      </c>
      <c r="D3858" s="1" t="n">
        <v>10098</v>
      </c>
      <c r="E3858" s="1" t="s">
        <v>1365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1600352</v>
      </c>
      <c r="L3858" s="1" t="n">
        <v>1234</v>
      </c>
      <c r="M3858" s="1" t="s">
        <v>36</v>
      </c>
      <c r="N3858" s="1" t="s">
        <v>66</v>
      </c>
      <c r="P3858" s="1" t="n">
        <v>103</v>
      </c>
      <c r="Q3858" s="1" t="s">
        <v>61</v>
      </c>
      <c r="R3858" s="1" t="s">
        <v>62</v>
      </c>
      <c r="S3858" s="1" t="n">
        <v>1130101</v>
      </c>
      <c r="T3858" s="1" t="s">
        <v>63</v>
      </c>
      <c r="U3858" s="1" t="n">
        <v>934.94</v>
      </c>
      <c r="W3858" s="1" t="n">
        <v>0</v>
      </c>
      <c r="X3858" s="1" t="s">
        <v>3473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HAMBURGUER FRIBOI BOVINO 56G</v>
      </c>
      <c r="AC3858" s="1" t="n">
        <v>1234</v>
      </c>
    </row>
    <row r="3859" customFormat="false" ht="12.75" hidden="false" customHeight="true" outlineLevel="0" collapsed="false">
      <c r="A3859" s="1" t="n">
        <v>1</v>
      </c>
      <c r="B3859" s="17" t="n">
        <v>46259</v>
      </c>
      <c r="C3859" s="17" t="n">
        <v>46290</v>
      </c>
      <c r="D3859" s="1" t="n">
        <v>10098</v>
      </c>
      <c r="E3859" s="1" t="s">
        <v>1365</v>
      </c>
      <c r="F3859" s="1" t="n">
        <v>36</v>
      </c>
      <c r="G3859" s="1" t="s">
        <v>517</v>
      </c>
      <c r="H3859" s="1" t="n">
        <v>2110405</v>
      </c>
      <c r="I3859" s="1" t="s">
        <v>106</v>
      </c>
      <c r="J3859" s="1" t="n">
        <v>1603347</v>
      </c>
      <c r="L3859" s="1" t="n">
        <v>1249</v>
      </c>
      <c r="M3859" s="1" t="s">
        <v>36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226.6</v>
      </c>
      <c r="W3859" s="1" t="n">
        <v>0</v>
      </c>
      <c r="X3859" s="1" t="s">
        <v>3474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PAO DE KIKAO 600G REAL PAES</v>
      </c>
      <c r="AC3859" s="1" t="n">
        <v>1249</v>
      </c>
    </row>
    <row r="3860" customFormat="false" ht="12.75" hidden="false" customHeight="true" outlineLevel="0" collapsed="false">
      <c r="A3860" s="1" t="n">
        <v>1</v>
      </c>
      <c r="B3860" s="17" t="n">
        <v>46260</v>
      </c>
      <c r="C3860" s="17" t="n">
        <v>46290</v>
      </c>
      <c r="D3860" s="1" t="n">
        <v>639</v>
      </c>
      <c r="E3860" s="1" t="s">
        <v>217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1459262</v>
      </c>
      <c r="L3860" s="1" t="n">
        <v>45551</v>
      </c>
      <c r="M3860" s="1" t="s">
        <v>59</v>
      </c>
      <c r="N3860" s="1" t="s">
        <v>66</v>
      </c>
      <c r="P3860" s="1" t="n">
        <v>101</v>
      </c>
      <c r="Q3860" s="1" t="s">
        <v>107</v>
      </c>
      <c r="R3860" s="1" t="s">
        <v>39</v>
      </c>
      <c r="S3860" s="1" t="n">
        <v>4210216</v>
      </c>
      <c r="T3860" s="1" t="s">
        <v>218</v>
      </c>
      <c r="U3860" s="1" t="n">
        <v>420</v>
      </c>
      <c r="W3860" s="1" t="n">
        <v>0</v>
      </c>
      <c r="X3860" s="1" t="s">
        <v>2845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" t="n">
        <v>1</v>
      </c>
      <c r="B3861" s="17" t="n">
        <v>46261</v>
      </c>
      <c r="C3861" s="17" t="n">
        <v>46290</v>
      </c>
      <c r="D3861" s="1" t="n">
        <v>10098</v>
      </c>
      <c r="E3861" s="1" t="s">
        <v>1365</v>
      </c>
      <c r="F3861" s="1" t="n">
        <v>36</v>
      </c>
      <c r="G3861" s="1" t="s">
        <v>517</v>
      </c>
      <c r="H3861" s="1" t="n">
        <v>2110405</v>
      </c>
      <c r="I3861" s="1" t="s">
        <v>106</v>
      </c>
      <c r="J3861" s="1" t="n">
        <v>1609716</v>
      </c>
      <c r="L3861" s="1" t="n">
        <v>1256</v>
      </c>
      <c r="M3861" s="1" t="s">
        <v>36</v>
      </c>
      <c r="N3861" s="1" t="s">
        <v>66</v>
      </c>
      <c r="P3861" s="1" t="n">
        <v>103</v>
      </c>
      <c r="Q3861" s="1" t="s">
        <v>61</v>
      </c>
      <c r="R3861" s="1" t="s">
        <v>62</v>
      </c>
      <c r="S3861" s="1" t="n">
        <v>1130101</v>
      </c>
      <c r="T3861" s="1" t="s">
        <v>63</v>
      </c>
      <c r="U3861" s="1" t="n">
        <v>199.15</v>
      </c>
      <c r="W3861" s="1" t="n">
        <v>0</v>
      </c>
      <c r="X3861" s="1" t="s">
        <v>3475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PAO DE KIKAO 600G REAL PAES</v>
      </c>
      <c r="AC3861" s="1" t="n">
        <v>1256</v>
      </c>
    </row>
    <row r="3862" customFormat="false" ht="12.75" hidden="false" customHeight="true" outlineLevel="0" collapsed="false">
      <c r="A3862" s="1" t="n">
        <v>1</v>
      </c>
      <c r="B3862" s="17" t="n">
        <v>46261</v>
      </c>
      <c r="C3862" s="17" t="n">
        <v>46290</v>
      </c>
      <c r="D3862" s="1" t="n">
        <v>10098</v>
      </c>
      <c r="E3862" s="1" t="s">
        <v>1365</v>
      </c>
      <c r="F3862" s="1" t="n">
        <v>36</v>
      </c>
      <c r="G3862" s="1" t="s">
        <v>517</v>
      </c>
      <c r="H3862" s="1" t="n">
        <v>2110405</v>
      </c>
      <c r="I3862" s="1" t="s">
        <v>106</v>
      </c>
      <c r="J3862" s="1" t="n">
        <v>1613116</v>
      </c>
      <c r="L3862" s="1" t="n">
        <v>1258</v>
      </c>
      <c r="M3862" s="1" t="s">
        <v>36</v>
      </c>
      <c r="N3862" s="1" t="s">
        <v>66</v>
      </c>
      <c r="P3862" s="1" t="n">
        <v>103</v>
      </c>
      <c r="Q3862" s="1" t="s">
        <v>61</v>
      </c>
      <c r="R3862" s="1" t="s">
        <v>62</v>
      </c>
      <c r="S3862" s="1" t="n">
        <v>1130101</v>
      </c>
      <c r="T3862" s="1" t="s">
        <v>63</v>
      </c>
      <c r="U3862" s="1" t="n">
        <v>244.6</v>
      </c>
      <c r="W3862" s="1" t="n">
        <v>0</v>
      </c>
      <c r="X3862" s="1" t="s">
        <v>3476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PAO DE KIKAO 600G REAL PAES</v>
      </c>
      <c r="AC3862" s="1" t="n">
        <v>1258</v>
      </c>
    </row>
    <row r="3863" customFormat="false" ht="12.75" hidden="false" customHeight="true" outlineLevel="0" collapsed="false">
      <c r="A3863" s="1" t="n">
        <v>1</v>
      </c>
      <c r="B3863" s="17" t="n">
        <v>46255</v>
      </c>
      <c r="C3863" s="17" t="n">
        <v>46290</v>
      </c>
      <c r="D3863" s="1" t="n">
        <v>794</v>
      </c>
      <c r="E3863" s="1" t="s">
        <v>365</v>
      </c>
      <c r="F3863" s="1" t="n">
        <v>24</v>
      </c>
      <c r="G3863" s="1" t="s">
        <v>57</v>
      </c>
      <c r="H3863" s="1" t="n">
        <v>2110405</v>
      </c>
      <c r="I3863" s="1" t="s">
        <v>106</v>
      </c>
      <c r="J3863" s="1" t="n">
        <v>1613890</v>
      </c>
      <c r="L3863" s="1" t="n">
        <v>8723</v>
      </c>
      <c r="M3863" s="1" t="s">
        <v>153</v>
      </c>
      <c r="N3863" s="1" t="s">
        <v>66</v>
      </c>
      <c r="P3863" s="1" t="n">
        <v>103</v>
      </c>
      <c r="Q3863" s="1" t="s">
        <v>61</v>
      </c>
      <c r="R3863" s="1" t="s">
        <v>62</v>
      </c>
      <c r="S3863" s="1" t="n">
        <v>1130101</v>
      </c>
      <c r="T3863" s="1" t="s">
        <v>63</v>
      </c>
      <c r="U3863" s="1" t="n">
        <v>1563.65</v>
      </c>
      <c r="W3863" s="1" t="n">
        <v>0</v>
      </c>
      <c r="X3863" s="1" t="s">
        <v>3477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" t="n">
        <v>1</v>
      </c>
      <c r="B3864" s="17" t="n">
        <v>46260</v>
      </c>
      <c r="C3864" s="17" t="n">
        <v>46290</v>
      </c>
      <c r="D3864" s="1" t="n">
        <v>1699</v>
      </c>
      <c r="E3864" s="1" t="s">
        <v>428</v>
      </c>
      <c r="F3864" s="1" t="n">
        <v>24</v>
      </c>
      <c r="G3864" s="1" t="s">
        <v>57</v>
      </c>
      <c r="H3864" s="1" t="n">
        <v>2110405</v>
      </c>
      <c r="I3864" s="1" t="s">
        <v>106</v>
      </c>
      <c r="J3864" s="1" t="n">
        <v>1614178</v>
      </c>
      <c r="L3864" s="1" t="n">
        <v>312406</v>
      </c>
      <c r="M3864" s="1" t="s">
        <v>59</v>
      </c>
      <c r="N3864" s="1" t="s">
        <v>66</v>
      </c>
      <c r="P3864" s="1" t="n">
        <v>103</v>
      </c>
      <c r="Q3864" s="1" t="s">
        <v>61</v>
      </c>
      <c r="R3864" s="1" t="s">
        <v>62</v>
      </c>
      <c r="S3864" s="1" t="n">
        <v>1130101</v>
      </c>
      <c r="T3864" s="1" t="s">
        <v>63</v>
      </c>
      <c r="U3864" s="1" t="n">
        <v>1328.95</v>
      </c>
      <c r="W3864" s="1" t="n">
        <v>0</v>
      </c>
      <c r="X3864" s="1" t="s">
        <v>3478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CONS CARNE BO320G</v>
      </c>
      <c r="AC3864" s="1" t="n">
        <v>312406</v>
      </c>
    </row>
    <row r="3865" customFormat="false" ht="12.75" hidden="false" customHeight="true" outlineLevel="0" collapsed="false">
      <c r="A3865" s="1" t="n">
        <v>1</v>
      </c>
      <c r="B3865" s="17" t="n">
        <v>46266</v>
      </c>
      <c r="C3865" s="17" t="n">
        <v>46290</v>
      </c>
      <c r="D3865" s="1" t="n">
        <v>10098</v>
      </c>
      <c r="E3865" s="1" t="s">
        <v>1365</v>
      </c>
      <c r="F3865" s="1" t="n">
        <v>36</v>
      </c>
      <c r="G3865" s="1" t="s">
        <v>517</v>
      </c>
      <c r="H3865" s="1" t="n">
        <v>2110405</v>
      </c>
      <c r="I3865" s="1" t="s">
        <v>106</v>
      </c>
      <c r="J3865" s="1" t="n">
        <v>1638638</v>
      </c>
      <c r="L3865" s="1" t="n">
        <v>1275</v>
      </c>
      <c r="M3865" s="1" t="s">
        <v>36</v>
      </c>
      <c r="N3865" s="1" t="s">
        <v>66</v>
      </c>
      <c r="P3865" s="1" t="n">
        <v>104</v>
      </c>
      <c r="Q3865" s="1" t="s">
        <v>38</v>
      </c>
      <c r="R3865" s="1" t="s">
        <v>62</v>
      </c>
      <c r="S3865" s="1" t="n">
        <v>1130101</v>
      </c>
      <c r="T3865" s="1" t="s">
        <v>63</v>
      </c>
      <c r="U3865" s="1" t="n">
        <v>226.94</v>
      </c>
      <c r="W3865" s="1" t="n">
        <v>0</v>
      </c>
      <c r="X3865" s="1" t="s">
        <v>3479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PAO DE KIKAO 600G REAL PAES</v>
      </c>
      <c r="AC3865" s="1" t="n">
        <v>1275</v>
      </c>
    </row>
    <row r="3866" customFormat="false" ht="12.75" hidden="false" customHeight="true" outlineLevel="0" collapsed="false">
      <c r="A3866" s="1" t="n">
        <v>1</v>
      </c>
      <c r="B3866" s="17" t="n">
        <v>46267</v>
      </c>
      <c r="C3866" s="17" t="n">
        <v>46290</v>
      </c>
      <c r="D3866" s="1" t="n">
        <v>10098</v>
      </c>
      <c r="E3866" s="1" t="s">
        <v>1365</v>
      </c>
      <c r="F3866" s="1" t="n">
        <v>24</v>
      </c>
      <c r="G3866" s="1" t="s">
        <v>57</v>
      </c>
      <c r="H3866" s="1" t="n">
        <v>2110405</v>
      </c>
      <c r="I3866" s="1" t="s">
        <v>106</v>
      </c>
      <c r="J3866" s="1" t="n">
        <v>1646473</v>
      </c>
      <c r="L3866" s="1" t="n">
        <v>1280</v>
      </c>
      <c r="M3866" s="1" t="s">
        <v>36</v>
      </c>
      <c r="N3866" s="1" t="s">
        <v>66</v>
      </c>
      <c r="P3866" s="1" t="n">
        <v>103</v>
      </c>
      <c r="Q3866" s="1" t="s">
        <v>61</v>
      </c>
      <c r="R3866" s="1" t="s">
        <v>62</v>
      </c>
      <c r="S3866" s="1" t="n">
        <v>1130101</v>
      </c>
      <c r="T3866" s="1" t="s">
        <v>63</v>
      </c>
      <c r="U3866" s="1" t="n">
        <v>244.6</v>
      </c>
      <c r="W3866" s="1" t="n">
        <v>0</v>
      </c>
      <c r="X3866" s="1" t="s">
        <v>3480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PAO DE KIKAO 600G REAL PAES</v>
      </c>
      <c r="AC3866" s="1" t="n">
        <v>1280</v>
      </c>
    </row>
    <row r="3867" customFormat="false" ht="12.75" hidden="false" customHeight="true" outlineLevel="0" collapsed="false">
      <c r="A3867" s="1" t="n">
        <v>1</v>
      </c>
      <c r="B3867" s="17" t="n">
        <v>46266</v>
      </c>
      <c r="C3867" s="17" t="n">
        <v>46290</v>
      </c>
      <c r="D3867" s="1" t="n">
        <v>10098</v>
      </c>
      <c r="E3867" s="1" t="s">
        <v>1365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1647205</v>
      </c>
      <c r="L3867" s="1" t="n">
        <v>1276</v>
      </c>
      <c r="M3867" s="1" t="s">
        <v>36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109.9</v>
      </c>
      <c r="W3867" s="1" t="n">
        <v>0</v>
      </c>
      <c r="X3867" s="1" t="s">
        <v>3481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CANUDINHO PARA RECHEAR C/ 50UND</v>
      </c>
      <c r="AC3867" s="1" t="n">
        <v>1276</v>
      </c>
    </row>
    <row r="3868" customFormat="false" ht="12.75" hidden="false" customHeight="true" outlineLevel="0" collapsed="false">
      <c r="A3868" s="1" t="n">
        <v>1</v>
      </c>
      <c r="B3868" s="17" t="n">
        <v>46269</v>
      </c>
      <c r="C3868" s="17" t="n">
        <v>46290</v>
      </c>
      <c r="D3868" s="1" t="n">
        <v>1740</v>
      </c>
      <c r="E3868" s="1" t="s">
        <v>296</v>
      </c>
      <c r="F3868" s="1" t="n">
        <v>24</v>
      </c>
      <c r="G3868" s="1" t="s">
        <v>57</v>
      </c>
      <c r="H3868" s="1" t="n">
        <v>2110405</v>
      </c>
      <c r="I3868" s="1" t="s">
        <v>106</v>
      </c>
      <c r="J3868" s="1" t="n">
        <v>1652396</v>
      </c>
      <c r="L3868" s="1" t="n">
        <v>1266968</v>
      </c>
      <c r="M3868" s="1" t="s">
        <v>59</v>
      </c>
      <c r="N3868" s="1" t="s">
        <v>66</v>
      </c>
      <c r="P3868" s="1" t="n">
        <v>103</v>
      </c>
      <c r="Q3868" s="1" t="s">
        <v>61</v>
      </c>
      <c r="R3868" s="1" t="s">
        <v>62</v>
      </c>
      <c r="S3868" s="1" t="n">
        <v>1130101</v>
      </c>
      <c r="T3868" s="1" t="s">
        <v>63</v>
      </c>
      <c r="U3868" s="1" t="n">
        <v>460.06</v>
      </c>
      <c r="W3868" s="1" t="n">
        <v>0</v>
      </c>
      <c r="X3868" s="1" t="s">
        <v>3482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SUCO DE LARANJA PRAT'S 300ML</v>
      </c>
      <c r="AC3868" s="1" t="n">
        <v>1266968</v>
      </c>
    </row>
    <row r="3869" customFormat="false" ht="12.75" hidden="false" customHeight="true" outlineLevel="0" collapsed="false">
      <c r="A3869" s="1" t="n">
        <v>1</v>
      </c>
      <c r="B3869" s="17" t="n">
        <v>46268</v>
      </c>
      <c r="C3869" s="17" t="n">
        <v>46290</v>
      </c>
      <c r="D3869" s="1" t="n">
        <v>1608</v>
      </c>
      <c r="E3869" s="1" t="s">
        <v>75</v>
      </c>
      <c r="F3869" s="1" t="n">
        <v>24</v>
      </c>
      <c r="G3869" s="1" t="s">
        <v>57</v>
      </c>
      <c r="H3869" s="1" t="n">
        <v>2110405</v>
      </c>
      <c r="I3869" s="1" t="s">
        <v>106</v>
      </c>
      <c r="J3869" s="1" t="n">
        <v>1656156</v>
      </c>
      <c r="L3869" s="1" t="n">
        <v>1724526</v>
      </c>
      <c r="M3869" s="1" t="s">
        <v>36</v>
      </c>
      <c r="N3869" s="1" t="s">
        <v>66</v>
      </c>
      <c r="P3869" s="1" t="n">
        <v>103</v>
      </c>
      <c r="Q3869" s="1" t="s">
        <v>61</v>
      </c>
      <c r="R3869" s="1" t="s">
        <v>62</v>
      </c>
      <c r="S3869" s="1" t="n">
        <v>1130101</v>
      </c>
      <c r="T3869" s="1" t="s">
        <v>63</v>
      </c>
      <c r="U3869" s="1" t="n">
        <v>2618.14</v>
      </c>
      <c r="W3869" s="1" t="n">
        <v>0</v>
      </c>
      <c r="X3869" s="1" t="s">
        <v>3483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DANONE GREGO UNID FR</v>
      </c>
      <c r="AC3869" s="1" t="n">
        <v>1724526</v>
      </c>
    </row>
    <row r="3870" customFormat="false" ht="12.75" hidden="false" customHeight="true" outlineLevel="0" collapsed="false">
      <c r="A3870" s="1" t="n">
        <v>1</v>
      </c>
      <c r="B3870" s="17" t="n">
        <v>46268</v>
      </c>
      <c r="C3870" s="17" t="n">
        <v>46290</v>
      </c>
      <c r="D3870" s="1" t="n">
        <v>1815</v>
      </c>
      <c r="E3870" s="1" t="s">
        <v>626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1657100</v>
      </c>
      <c r="L3870" s="1" t="n">
        <v>401410</v>
      </c>
      <c r="M3870" s="1" t="s">
        <v>153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1133.25</v>
      </c>
      <c r="W3870" s="1" t="n">
        <v>0</v>
      </c>
      <c r="X3870" s="1" t="s">
        <v>3484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" t="n">
        <v>1</v>
      </c>
      <c r="B3871" s="17" t="n">
        <v>46224</v>
      </c>
      <c r="C3871" s="17" t="n">
        <v>46291</v>
      </c>
      <c r="D3871" s="1" t="n">
        <v>607</v>
      </c>
      <c r="E3871" s="1" t="s">
        <v>214</v>
      </c>
      <c r="F3871" s="1" t="n">
        <v>24</v>
      </c>
      <c r="G3871" s="1" t="s">
        <v>57</v>
      </c>
      <c r="H3871" s="1" t="n">
        <v>2110405</v>
      </c>
      <c r="I3871" s="1" t="s">
        <v>106</v>
      </c>
      <c r="J3871" s="1" t="n">
        <v>1429152</v>
      </c>
      <c r="L3871" s="1" t="n">
        <v>11134</v>
      </c>
      <c r="M3871" s="1" t="s">
        <v>272</v>
      </c>
      <c r="N3871" s="1" t="s">
        <v>66</v>
      </c>
      <c r="P3871" s="1" t="n">
        <v>103</v>
      </c>
      <c r="Q3871" s="1" t="s">
        <v>61</v>
      </c>
      <c r="R3871" s="1" t="s">
        <v>62</v>
      </c>
      <c r="S3871" s="1" t="n">
        <v>1130101</v>
      </c>
      <c r="T3871" s="1" t="s">
        <v>63</v>
      </c>
      <c r="U3871" s="1" t="n">
        <v>911.8</v>
      </c>
      <c r="W3871" s="1" t="n">
        <v>0</v>
      </c>
      <c r="X3871" s="1" t="s">
        <v>3485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PLENO ADULTOS CARNE 15KG</v>
      </c>
      <c r="AC3871" s="1" t="n">
        <v>11134</v>
      </c>
    </row>
    <row r="3872" customFormat="false" ht="12.75" hidden="false" customHeight="true" outlineLevel="0" collapsed="false">
      <c r="A3872" s="1" t="n">
        <v>1</v>
      </c>
      <c r="B3872" s="17" t="n">
        <v>46256</v>
      </c>
      <c r="C3872" s="17" t="n">
        <v>46291</v>
      </c>
      <c r="D3872" s="1" t="n">
        <v>607</v>
      </c>
      <c r="E3872" s="1" t="s">
        <v>214</v>
      </c>
      <c r="F3872" s="1" t="n">
        <v>24</v>
      </c>
      <c r="G3872" s="1" t="s">
        <v>57</v>
      </c>
      <c r="H3872" s="1" t="n">
        <v>2110405</v>
      </c>
      <c r="I3872" s="1" t="s">
        <v>106</v>
      </c>
      <c r="J3872" s="1" t="n">
        <v>1585319</v>
      </c>
      <c r="L3872" s="1" t="n">
        <v>11473</v>
      </c>
      <c r="M3872" s="1" t="s">
        <v>59</v>
      </c>
      <c r="N3872" s="1" t="s">
        <v>66</v>
      </c>
      <c r="P3872" s="1" t="n">
        <v>103</v>
      </c>
      <c r="Q3872" s="1" t="s">
        <v>61</v>
      </c>
      <c r="R3872" s="1" t="s">
        <v>62</v>
      </c>
      <c r="S3872" s="1" t="n">
        <v>1130101</v>
      </c>
      <c r="T3872" s="1" t="s">
        <v>63</v>
      </c>
      <c r="U3872" s="1" t="n">
        <v>1969.17</v>
      </c>
      <c r="W3872" s="1" t="n">
        <v>0</v>
      </c>
      <c r="X3872" s="1" t="s">
        <v>3486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FINOTRATO GOLD FILHOTES RMP KG</v>
      </c>
      <c r="AC3872" s="1" t="n">
        <v>11473</v>
      </c>
    </row>
    <row r="3873" customFormat="false" ht="12.75" hidden="false" customHeight="true" outlineLevel="0" collapsed="false">
      <c r="A3873" s="1" t="n">
        <v>1</v>
      </c>
      <c r="B3873" s="17" t="n">
        <v>46256</v>
      </c>
      <c r="C3873" s="17" t="n">
        <v>46291</v>
      </c>
      <c r="D3873" s="1" t="n">
        <v>957</v>
      </c>
      <c r="E3873" s="1" t="s">
        <v>157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1603969</v>
      </c>
      <c r="L3873" s="1" t="n">
        <v>21856</v>
      </c>
      <c r="M3873" s="1" t="s">
        <v>153</v>
      </c>
      <c r="N3873" s="1" t="s">
        <v>66</v>
      </c>
      <c r="P3873" s="1" t="n">
        <v>103</v>
      </c>
      <c r="Q3873" s="1" t="s">
        <v>61</v>
      </c>
      <c r="R3873" s="1" t="s">
        <v>62</v>
      </c>
      <c r="S3873" s="1" t="n">
        <v>1130101</v>
      </c>
      <c r="T3873" s="1" t="s">
        <v>63</v>
      </c>
      <c r="U3873" s="1" t="n">
        <v>4154.03</v>
      </c>
      <c r="W3873" s="1" t="n">
        <v>0</v>
      </c>
      <c r="X3873" s="1" t="s">
        <v>3487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PEDIGREE AD CARNE FRANGO CEREIAS KG</v>
      </c>
      <c r="AC3873" s="1" t="n">
        <v>21856</v>
      </c>
    </row>
    <row r="3874" customFormat="false" ht="12.75" hidden="false" customHeight="true" outlineLevel="0" collapsed="false">
      <c r="A3874" s="1" t="n">
        <v>1</v>
      </c>
      <c r="B3874" s="17" t="n">
        <v>46268</v>
      </c>
      <c r="C3874" s="17" t="n">
        <v>46291</v>
      </c>
      <c r="D3874" s="1" t="n">
        <v>1659</v>
      </c>
      <c r="E3874" s="1" t="s">
        <v>78</v>
      </c>
      <c r="F3874" s="1" t="n">
        <v>24</v>
      </c>
      <c r="G3874" s="1" t="s">
        <v>57</v>
      </c>
      <c r="H3874" s="1" t="n">
        <v>2110405</v>
      </c>
      <c r="I3874" s="1" t="s">
        <v>106</v>
      </c>
      <c r="J3874" s="1" t="n">
        <v>1651923</v>
      </c>
      <c r="L3874" s="1" t="n">
        <v>894543</v>
      </c>
      <c r="M3874" s="1" t="s">
        <v>59</v>
      </c>
      <c r="N3874" s="1" t="s">
        <v>66</v>
      </c>
      <c r="P3874" s="1" t="n">
        <v>103</v>
      </c>
      <c r="Q3874" s="1" t="s">
        <v>61</v>
      </c>
      <c r="R3874" s="1" t="s">
        <v>62</v>
      </c>
      <c r="S3874" s="1" t="n">
        <v>1130101</v>
      </c>
      <c r="T3874" s="1" t="s">
        <v>63</v>
      </c>
      <c r="U3874" s="1" t="n">
        <v>772.97</v>
      </c>
      <c r="W3874" s="1" t="n">
        <v>0</v>
      </c>
      <c r="X3874" s="1" t="s">
        <v>3488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SAB BARRA ECON 500G</v>
      </c>
      <c r="AC3874" s="1" t="n">
        <v>894543</v>
      </c>
    </row>
    <row r="3875" customFormat="false" ht="12.75" hidden="false" customHeight="true" outlineLevel="0" collapsed="false">
      <c r="A3875" s="1" t="n">
        <v>1</v>
      </c>
      <c r="B3875" s="17" t="n">
        <v>46249</v>
      </c>
      <c r="C3875" s="17" t="n">
        <v>46292</v>
      </c>
      <c r="D3875" s="1" t="n">
        <v>10011</v>
      </c>
      <c r="E3875" s="1" t="s">
        <v>221</v>
      </c>
      <c r="F3875" s="1" t="n">
        <v>24</v>
      </c>
      <c r="G3875" s="1" t="s">
        <v>57</v>
      </c>
      <c r="H3875" s="1" t="n">
        <v>2110405</v>
      </c>
      <c r="I3875" s="1" t="s">
        <v>106</v>
      </c>
      <c r="J3875" s="1" t="n">
        <v>1552267</v>
      </c>
      <c r="L3875" s="1" t="n">
        <v>35160</v>
      </c>
      <c r="M3875" s="1" t="s">
        <v>460</v>
      </c>
      <c r="N3875" s="1" t="s">
        <v>66</v>
      </c>
      <c r="P3875" s="1" t="n">
        <v>103</v>
      </c>
      <c r="Q3875" s="1" t="s">
        <v>61</v>
      </c>
      <c r="R3875" s="1" t="s">
        <v>62</v>
      </c>
      <c r="S3875" s="1" t="n">
        <v>1130101</v>
      </c>
      <c r="T3875" s="1" t="s">
        <v>63</v>
      </c>
      <c r="U3875" s="1" t="n">
        <v>2836.78</v>
      </c>
      <c r="W3875" s="1" t="n">
        <v>0</v>
      </c>
      <c r="X3875" s="1" t="s">
        <v>3489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RC GRANPLUS GATO FILH FRG E ARROZ KG</v>
      </c>
      <c r="AC3875" s="1" t="n">
        <v>35160</v>
      </c>
    </row>
    <row r="3876" customFormat="false" ht="12.75" hidden="false" customHeight="true" outlineLevel="0" collapsed="false">
      <c r="A3876" s="1" t="n">
        <v>1</v>
      </c>
      <c r="B3876" s="17" t="n">
        <v>46253</v>
      </c>
      <c r="C3876" s="17" t="n">
        <v>46292</v>
      </c>
      <c r="D3876" s="1" t="n">
        <v>957</v>
      </c>
      <c r="E3876" s="1" t="s">
        <v>157</v>
      </c>
      <c r="F3876" s="1" t="n">
        <v>24</v>
      </c>
      <c r="G3876" s="1" t="s">
        <v>57</v>
      </c>
      <c r="H3876" s="1" t="n">
        <v>2110405</v>
      </c>
      <c r="I3876" s="1" t="s">
        <v>106</v>
      </c>
      <c r="J3876" s="1" t="n">
        <v>1571005</v>
      </c>
      <c r="L3876" s="1" t="n">
        <v>21714</v>
      </c>
      <c r="M3876" s="1" t="s">
        <v>153</v>
      </c>
      <c r="N3876" s="1" t="s">
        <v>66</v>
      </c>
      <c r="P3876" s="1" t="n">
        <v>103</v>
      </c>
      <c r="Q3876" s="1" t="s">
        <v>61</v>
      </c>
      <c r="R3876" s="1" t="s">
        <v>62</v>
      </c>
      <c r="S3876" s="1" t="n">
        <v>1130101</v>
      </c>
      <c r="T3876" s="1" t="s">
        <v>63</v>
      </c>
      <c r="U3876" s="1" t="n">
        <v>704.89</v>
      </c>
      <c r="W3876" s="1" t="n">
        <v>0</v>
      </c>
      <c r="X3876" s="1" t="s">
        <v>3490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RACAO WHISKAS CAST CARNE 900GR</v>
      </c>
      <c r="AC3876" s="1" t="n">
        <v>21714</v>
      </c>
    </row>
    <row r="3877" customFormat="false" ht="12.75" hidden="false" customHeight="true" outlineLevel="0" collapsed="false">
      <c r="A3877" s="1" t="n">
        <v>1</v>
      </c>
      <c r="B3877" s="17" t="n">
        <v>46255</v>
      </c>
      <c r="C3877" s="17" t="n">
        <v>46292</v>
      </c>
      <c r="D3877" s="1" t="n">
        <v>1711</v>
      </c>
      <c r="E3877" s="1" t="s">
        <v>610</v>
      </c>
      <c r="F3877" s="1" t="n">
        <v>24</v>
      </c>
      <c r="G3877" s="1" t="s">
        <v>57</v>
      </c>
      <c r="H3877" s="1" t="n">
        <v>2110405</v>
      </c>
      <c r="I3877" s="1" t="s">
        <v>106</v>
      </c>
      <c r="J3877" s="1" t="n">
        <v>1581907</v>
      </c>
      <c r="L3877" s="1" t="n">
        <v>160299</v>
      </c>
      <c r="M3877" s="1" t="s">
        <v>460</v>
      </c>
      <c r="N3877" s="1" t="s">
        <v>66</v>
      </c>
      <c r="P3877" s="1" t="n">
        <v>103</v>
      </c>
      <c r="Q3877" s="1" t="s">
        <v>61</v>
      </c>
      <c r="R3877" s="1" t="s">
        <v>62</v>
      </c>
      <c r="S3877" s="1" t="n">
        <v>1130101</v>
      </c>
      <c r="T3877" s="1" t="s">
        <v>63</v>
      </c>
      <c r="U3877" s="1" t="n">
        <v>1127.55</v>
      </c>
      <c r="W3877" s="1" t="n">
        <v>0</v>
      </c>
      <c r="X3877" s="1" t="s">
        <v>3491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CADERNO CD 280FLS POP FASHION</v>
      </c>
      <c r="AC3877" s="1" t="n">
        <v>160299</v>
      </c>
    </row>
    <row r="3878" customFormat="false" ht="12.75" hidden="false" customHeight="true" outlineLevel="0" collapsed="false">
      <c r="A3878" s="1" t="n">
        <v>1</v>
      </c>
      <c r="B3878" s="17" t="n">
        <v>46228</v>
      </c>
      <c r="C3878" s="17" t="n">
        <v>46293</v>
      </c>
      <c r="D3878" s="1" t="n">
        <v>515</v>
      </c>
      <c r="E3878" s="1" t="s">
        <v>124</v>
      </c>
      <c r="F3878" s="1" t="n">
        <v>34</v>
      </c>
      <c r="G3878" s="1" t="s">
        <v>94</v>
      </c>
      <c r="H3878" s="1" t="n">
        <v>2110405</v>
      </c>
      <c r="I3878" s="1" t="s">
        <v>106</v>
      </c>
      <c r="J3878" s="1" t="n">
        <v>1449535</v>
      </c>
      <c r="L3878" s="1" t="n">
        <v>596258</v>
      </c>
      <c r="M3878" s="1" t="s">
        <v>153</v>
      </c>
      <c r="N3878" s="1" t="s">
        <v>66</v>
      </c>
      <c r="P3878" s="1" t="n">
        <v>101</v>
      </c>
      <c r="Q3878" s="1" t="s">
        <v>107</v>
      </c>
      <c r="R3878" s="1" t="s">
        <v>112</v>
      </c>
      <c r="S3878" s="1" t="n">
        <v>4220199</v>
      </c>
      <c r="T3878" s="1" t="s">
        <v>113</v>
      </c>
      <c r="U3878" s="1" t="n">
        <v>3853.23</v>
      </c>
      <c r="W3878" s="1" t="n">
        <v>0</v>
      </c>
      <c r="X3878" s="1" t="s">
        <v>3492</v>
      </c>
      <c r="Z3878" s="1" t="str">
        <f aca="false">IF($T3878="","",IFERROR(INDEX('Resumo Grupos'!$AC$3:$AC$200,MATCH($T3878,'Resumo Grupos'!$AB$3:$AB$200,0)),"n/d"))</f>
        <v>Pagamentos outros não operacionais</v>
      </c>
      <c r="AA3878" s="1" t="str">
        <f aca="false">IF($T3878="","",IF(COUNTIF('Resumo Grupos'!$AE$3:$AE$40,$T3878)&gt;0,"NAO","SIM"))</f>
        <v>SIM</v>
      </c>
      <c r="AB3878" s="1"/>
      <c r="AC3878" s="1"/>
    </row>
    <row r="3879" customFormat="false" ht="12.75" hidden="false" customHeight="true" outlineLevel="0" collapsed="false">
      <c r="A3879" s="1" t="n">
        <v>1</v>
      </c>
      <c r="B3879" s="17" t="n">
        <v>46256</v>
      </c>
      <c r="C3879" s="17" t="n">
        <v>46293</v>
      </c>
      <c r="D3879" s="1" t="n">
        <v>1637</v>
      </c>
      <c r="E3879" s="1" t="s">
        <v>68</v>
      </c>
      <c r="F3879" s="1" t="n">
        <v>24</v>
      </c>
      <c r="G3879" s="1" t="s">
        <v>57</v>
      </c>
      <c r="H3879" s="1" t="n">
        <v>2110405</v>
      </c>
      <c r="I3879" s="1" t="s">
        <v>106</v>
      </c>
      <c r="J3879" s="1" t="n">
        <v>1604837</v>
      </c>
      <c r="L3879" s="1" t="n">
        <v>1924898</v>
      </c>
      <c r="M3879" s="1" t="s">
        <v>36</v>
      </c>
      <c r="N3879" s="1" t="s">
        <v>66</v>
      </c>
      <c r="P3879" s="1" t="n">
        <v>103</v>
      </c>
      <c r="Q3879" s="1" t="s">
        <v>61</v>
      </c>
      <c r="R3879" s="1" t="s">
        <v>62</v>
      </c>
      <c r="S3879" s="1" t="n">
        <v>1130101</v>
      </c>
      <c r="T3879" s="1" t="s">
        <v>63</v>
      </c>
      <c r="U3879" s="1" t="n">
        <v>1996.08</v>
      </c>
      <c r="W3879" s="1" t="n">
        <v>0</v>
      </c>
      <c r="X3879" s="1" t="s">
        <v>3493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CAFE MARATA 250G</v>
      </c>
      <c r="AC3879" s="1" t="n">
        <v>1924898</v>
      </c>
    </row>
    <row r="3880" customFormat="false" ht="12.75" hidden="false" customHeight="true" outlineLevel="0" collapsed="false">
      <c r="A3880" s="1" t="n">
        <v>1</v>
      </c>
      <c r="B3880" s="17" t="n">
        <v>46265</v>
      </c>
      <c r="C3880" s="17" t="n">
        <v>46293</v>
      </c>
      <c r="D3880" s="1" t="n">
        <v>1637</v>
      </c>
      <c r="E3880" s="1" t="s">
        <v>68</v>
      </c>
      <c r="F3880" s="1" t="n">
        <v>24</v>
      </c>
      <c r="G3880" s="1" t="s">
        <v>57</v>
      </c>
      <c r="H3880" s="1" t="n">
        <v>2110405</v>
      </c>
      <c r="I3880" s="1" t="s">
        <v>106</v>
      </c>
      <c r="J3880" s="1" t="n">
        <v>1647851</v>
      </c>
      <c r="L3880" s="1" t="n">
        <v>1928765</v>
      </c>
      <c r="M3880" s="1" t="s">
        <v>36</v>
      </c>
      <c r="N3880" s="1" t="s">
        <v>66</v>
      </c>
      <c r="P3880" s="1" t="n">
        <v>103</v>
      </c>
      <c r="Q3880" s="1" t="s">
        <v>61</v>
      </c>
      <c r="R3880" s="1" t="s">
        <v>62</v>
      </c>
      <c r="S3880" s="1" t="n">
        <v>1130101</v>
      </c>
      <c r="T3880" s="1" t="s">
        <v>63</v>
      </c>
      <c r="U3880" s="1" t="n">
        <v>657.56</v>
      </c>
      <c r="W3880" s="1" t="n">
        <v>0</v>
      </c>
      <c r="X3880" s="1" t="s">
        <v>3494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CAFE KIMINO 250G</v>
      </c>
      <c r="AC3880" s="1" t="n">
        <v>1928765</v>
      </c>
    </row>
    <row r="3881" customFormat="false" ht="12.75" hidden="false" customHeight="true" outlineLevel="0" collapsed="false">
      <c r="A3881" s="1" t="n">
        <v>1</v>
      </c>
      <c r="B3881" s="17" t="n">
        <v>46265</v>
      </c>
      <c r="C3881" s="17" t="n">
        <v>46294</v>
      </c>
      <c r="D3881" s="1" t="n">
        <v>1626</v>
      </c>
      <c r="E3881" s="1" t="s">
        <v>65</v>
      </c>
      <c r="F3881" s="1" t="n">
        <v>24</v>
      </c>
      <c r="G3881" s="1" t="s">
        <v>57</v>
      </c>
      <c r="H3881" s="1" t="n">
        <v>2110405</v>
      </c>
      <c r="I3881" s="1" t="s">
        <v>106</v>
      </c>
      <c r="J3881" s="1" t="n">
        <v>1647360</v>
      </c>
      <c r="L3881" s="1" t="n">
        <v>319952</v>
      </c>
      <c r="M3881" s="1" t="s">
        <v>153</v>
      </c>
      <c r="N3881" s="1" t="s">
        <v>66</v>
      </c>
      <c r="P3881" s="1" t="n">
        <v>103</v>
      </c>
      <c r="Q3881" s="1" t="s">
        <v>61</v>
      </c>
      <c r="R3881" s="1" t="s">
        <v>62</v>
      </c>
      <c r="S3881" s="1" t="n">
        <v>1130101</v>
      </c>
      <c r="T3881" s="1" t="s">
        <v>63</v>
      </c>
      <c r="U3881" s="1" t="n">
        <v>1405.95</v>
      </c>
      <c r="W3881" s="1" t="n">
        <v>0</v>
      </c>
      <c r="X3881" s="1" t="s">
        <v>3495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CARRE SUINO KG</v>
      </c>
      <c r="AC3881" s="1" t="n">
        <v>319952</v>
      </c>
    </row>
    <row r="3882" customFormat="false" ht="12.75" hidden="false" customHeight="true" outlineLevel="0" collapsed="false">
      <c r="A3882" s="1" t="n">
        <v>1</v>
      </c>
      <c r="B3882" s="17" t="n">
        <v>46232</v>
      </c>
      <c r="C3882" s="17" t="n">
        <v>46295</v>
      </c>
      <c r="D3882" s="1" t="n">
        <v>815</v>
      </c>
      <c r="E3882" s="1" t="s">
        <v>746</v>
      </c>
      <c r="F3882" s="1" t="n">
        <v>34</v>
      </c>
      <c r="G3882" s="1" t="s">
        <v>94</v>
      </c>
      <c r="H3882" s="1" t="n">
        <v>2110405</v>
      </c>
      <c r="I3882" s="1" t="s">
        <v>106</v>
      </c>
      <c r="J3882" s="1" t="n">
        <v>1470128</v>
      </c>
      <c r="L3882" s="1" t="n">
        <v>604118</v>
      </c>
      <c r="M3882" s="1" t="s">
        <v>59</v>
      </c>
      <c r="N3882" s="1" t="s">
        <v>66</v>
      </c>
      <c r="P3882" s="1" t="n">
        <v>101</v>
      </c>
      <c r="Q3882" s="1" t="s">
        <v>107</v>
      </c>
      <c r="R3882" s="1" t="s">
        <v>126</v>
      </c>
      <c r="S3882" s="1" t="n">
        <v>4210502</v>
      </c>
      <c r="T3882" s="1" t="s">
        <v>1026</v>
      </c>
      <c r="U3882" s="1" t="n">
        <v>1000</v>
      </c>
      <c r="W3882" s="1" t="n">
        <v>0</v>
      </c>
      <c r="X3882" s="1" t="s">
        <v>2951</v>
      </c>
      <c r="Z3882" s="1" t="str">
        <f aca="false">IF($T3882="","",IFERROR(INDEX('Resumo Grupos'!$AC$3:$AC$200,MATCH($T3882,'Resumo Grupos'!$AB$3:$AB$200,0)),"n/d"))</f>
        <v>Empréstimo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" t="n">
        <v>1</v>
      </c>
      <c r="B3883" s="17" t="n">
        <v>46234</v>
      </c>
      <c r="C3883" s="17" t="n">
        <v>46295</v>
      </c>
      <c r="D3883" s="1" t="n">
        <v>815</v>
      </c>
      <c r="E3883" s="1" t="s">
        <v>746</v>
      </c>
      <c r="F3883" s="1" t="n">
        <v>34</v>
      </c>
      <c r="G3883" s="1" t="s">
        <v>94</v>
      </c>
      <c r="H3883" s="1" t="n">
        <v>2110405</v>
      </c>
      <c r="I3883" s="1" t="s">
        <v>106</v>
      </c>
      <c r="J3883" s="1" t="n">
        <v>1477511</v>
      </c>
      <c r="L3883" s="1" t="n">
        <v>606996</v>
      </c>
      <c r="M3883" s="1" t="s">
        <v>36</v>
      </c>
      <c r="N3883" s="1" t="s">
        <v>66</v>
      </c>
      <c r="P3883" s="1" t="n">
        <v>101</v>
      </c>
      <c r="Q3883" s="1" t="s">
        <v>107</v>
      </c>
      <c r="R3883" s="1" t="s">
        <v>2630</v>
      </c>
      <c r="S3883" s="1" t="n">
        <v>2210203</v>
      </c>
      <c r="T3883" s="1" t="s">
        <v>3462</v>
      </c>
      <c r="U3883" s="1" t="n">
        <v>200000</v>
      </c>
      <c r="W3883" s="1" t="n">
        <v>0</v>
      </c>
      <c r="X3883" s="1" t="s">
        <v>3496</v>
      </c>
      <c r="Z3883" s="1" t="str">
        <f aca="false">IF($T3883="","",IFERROR(INDEX('Resumo Grupos'!$AC$3:$AC$200,MATCH($T3883,'Resumo Grupos'!$AB$3:$AB$200,0)),"n/d"))</f>
        <v>Empréstimo</v>
      </c>
      <c r="AA3883" s="1" t="str">
        <f aca="false">IF($T3883="","",IF(COUNTIF('Resumo Grupos'!$AE$3:$AE$40,$T3883)&gt;0,"NAO","SIM"))</f>
        <v>NAO</v>
      </c>
    </row>
    <row r="3884" customFormat="false" ht="12.75" hidden="false" customHeight="true" outlineLevel="0" collapsed="false">
      <c r="A3884" s="1" t="n">
        <v>1</v>
      </c>
      <c r="B3884" s="17" t="n">
        <v>46267</v>
      </c>
      <c r="C3884" s="17" t="n">
        <v>46295</v>
      </c>
      <c r="D3884" s="1" t="n">
        <v>1316</v>
      </c>
      <c r="E3884" s="1" t="s">
        <v>1095</v>
      </c>
      <c r="F3884" s="1" t="n">
        <v>34</v>
      </c>
      <c r="G3884" s="1" t="s">
        <v>94</v>
      </c>
      <c r="H3884" s="1" t="n">
        <v>2110101</v>
      </c>
      <c r="I3884" s="1" t="s">
        <v>58</v>
      </c>
      <c r="J3884" s="1" t="n">
        <v>1647267</v>
      </c>
      <c r="L3884" s="1" t="n">
        <v>4237</v>
      </c>
      <c r="M3884" s="1" t="s">
        <v>36</v>
      </c>
      <c r="N3884" s="1" t="s">
        <v>60</v>
      </c>
      <c r="P3884" s="1" t="n">
        <v>104</v>
      </c>
      <c r="Q3884" s="1" t="s">
        <v>38</v>
      </c>
      <c r="R3884" s="1" t="s">
        <v>62</v>
      </c>
      <c r="S3884" s="1" t="n">
        <v>1130101</v>
      </c>
      <c r="T3884" s="1" t="s">
        <v>63</v>
      </c>
      <c r="U3884" s="1" t="n">
        <v>200</v>
      </c>
      <c r="W3884" s="1" t="n">
        <v>0</v>
      </c>
      <c r="X3884" s="1" t="s">
        <v>3497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ALFACE MACO </v>
      </c>
      <c r="AC3884" s="1" t="n">
        <v>4237</v>
      </c>
    </row>
    <row r="3885" customFormat="false" ht="12.75" hidden="false" customHeight="true" outlineLevel="0" collapsed="false">
      <c r="A3885" s="1" t="n">
        <v>1</v>
      </c>
      <c r="B3885" s="17" t="n">
        <v>46266</v>
      </c>
      <c r="C3885" s="17" t="n">
        <v>46295</v>
      </c>
      <c r="D3885" s="1" t="n">
        <v>666</v>
      </c>
      <c r="E3885" s="1" t="s">
        <v>689</v>
      </c>
      <c r="F3885" s="1" t="n">
        <v>24</v>
      </c>
      <c r="G3885" s="1" t="s">
        <v>57</v>
      </c>
      <c r="H3885" s="1" t="n">
        <v>2110405</v>
      </c>
      <c r="I3885" s="1" t="s">
        <v>106</v>
      </c>
      <c r="J3885" s="1" t="n">
        <v>1652518</v>
      </c>
      <c r="L3885" s="1" t="n">
        <v>8182</v>
      </c>
      <c r="M3885" s="1" t="s">
        <v>460</v>
      </c>
      <c r="N3885" s="1" t="s">
        <v>66</v>
      </c>
      <c r="P3885" s="1" t="n">
        <v>103</v>
      </c>
      <c r="Q3885" s="1" t="s">
        <v>61</v>
      </c>
      <c r="R3885" s="1" t="s">
        <v>62</v>
      </c>
      <c r="S3885" s="1" t="n">
        <v>1130101</v>
      </c>
      <c r="T3885" s="1" t="s">
        <v>63</v>
      </c>
      <c r="U3885" s="1" t="n">
        <v>323.77</v>
      </c>
      <c r="W3885" s="1" t="n">
        <v>0</v>
      </c>
      <c r="X3885" s="1" t="s">
        <v>3498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/>
      <c r="AC3885" s="1"/>
    </row>
    <row r="3886" customFormat="false" ht="12.75" hidden="false" customHeight="true" outlineLevel="0" collapsed="false">
      <c r="A3886" s="1" t="n">
        <v>1</v>
      </c>
      <c r="B3886" s="17" t="n">
        <v>46266</v>
      </c>
      <c r="C3886" s="17" t="n">
        <v>46296</v>
      </c>
      <c r="D3886" s="1" t="n">
        <v>1699</v>
      </c>
      <c r="E3886" s="1" t="s">
        <v>428</v>
      </c>
      <c r="F3886" s="1" t="n">
        <v>24</v>
      </c>
      <c r="G3886" s="1" t="s">
        <v>57</v>
      </c>
      <c r="H3886" s="1" t="n">
        <v>2110405</v>
      </c>
      <c r="I3886" s="1" t="s">
        <v>106</v>
      </c>
      <c r="J3886" s="1" t="n">
        <v>1647947</v>
      </c>
      <c r="L3886" s="1" t="n">
        <v>312938</v>
      </c>
      <c r="M3886" s="1" t="s">
        <v>153</v>
      </c>
      <c r="N3886" s="1" t="s">
        <v>66</v>
      </c>
      <c r="P3886" s="1" t="n">
        <v>103</v>
      </c>
      <c r="Q3886" s="1" t="s">
        <v>61</v>
      </c>
      <c r="R3886" s="1" t="s">
        <v>62</v>
      </c>
      <c r="S3886" s="1" t="n">
        <v>1130101</v>
      </c>
      <c r="T3886" s="1" t="s">
        <v>63</v>
      </c>
      <c r="U3886" s="1" t="n">
        <v>844.8</v>
      </c>
      <c r="W3886" s="1" t="n">
        <v>0</v>
      </c>
      <c r="X3886" s="1" t="s">
        <v>3499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SKARLOFF VODKA965M</v>
      </c>
      <c r="AC3886" s="1" t="n">
        <v>312938</v>
      </c>
    </row>
    <row r="3887" customFormat="false" ht="12.75" hidden="false" customHeight="true" outlineLevel="0" collapsed="false">
      <c r="A3887" s="1" t="n">
        <v>1</v>
      </c>
      <c r="B3887" s="17" t="n">
        <v>46267</v>
      </c>
      <c r="C3887" s="17" t="n">
        <v>46296</v>
      </c>
      <c r="D3887" s="1" t="n">
        <v>1634</v>
      </c>
      <c r="E3887" s="1" t="s">
        <v>2623</v>
      </c>
      <c r="F3887" s="1" t="n">
        <v>24</v>
      </c>
      <c r="G3887" s="1" t="s">
        <v>57</v>
      </c>
      <c r="H3887" s="1" t="n">
        <v>2110405</v>
      </c>
      <c r="I3887" s="1" t="s">
        <v>106</v>
      </c>
      <c r="J3887" s="1" t="n">
        <v>1650881</v>
      </c>
      <c r="L3887" s="1" t="n">
        <v>331504</v>
      </c>
      <c r="M3887" s="1" t="s">
        <v>153</v>
      </c>
      <c r="N3887" s="1" t="s">
        <v>66</v>
      </c>
      <c r="P3887" s="1" t="n">
        <v>103</v>
      </c>
      <c r="Q3887" s="1" t="s">
        <v>61</v>
      </c>
      <c r="R3887" s="1" t="s">
        <v>62</v>
      </c>
      <c r="S3887" s="1" t="n">
        <v>1130101</v>
      </c>
      <c r="T3887" s="1" t="s">
        <v>63</v>
      </c>
      <c r="U3887" s="1" t="n">
        <v>757.68</v>
      </c>
      <c r="W3887" s="1" t="n">
        <v>0</v>
      </c>
      <c r="X3887" s="1" t="s">
        <v>3500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FOSFORO PARANA 10CXS</v>
      </c>
      <c r="AC3887" s="1" t="n">
        <v>331504</v>
      </c>
    </row>
    <row r="3888" customFormat="false" ht="12.75" hidden="false" customHeight="true" outlineLevel="0" collapsed="false">
      <c r="A3888" s="1" t="n">
        <v>1</v>
      </c>
      <c r="B3888" s="17" t="n">
        <v>46268</v>
      </c>
      <c r="C3888" s="17" t="n">
        <v>46296</v>
      </c>
      <c r="D3888" s="1" t="n">
        <v>1668</v>
      </c>
      <c r="E3888" s="1" t="s">
        <v>81</v>
      </c>
      <c r="F3888" s="1" t="n">
        <v>24</v>
      </c>
      <c r="G3888" s="1" t="s">
        <v>57</v>
      </c>
      <c r="H3888" s="1" t="n">
        <v>2110405</v>
      </c>
      <c r="I3888" s="1" t="s">
        <v>106</v>
      </c>
      <c r="J3888" s="1" t="n">
        <v>1656103</v>
      </c>
      <c r="L3888" s="1" t="n">
        <v>756474</v>
      </c>
      <c r="M3888" s="1" t="s">
        <v>36</v>
      </c>
      <c r="N3888" s="1" t="s">
        <v>66</v>
      </c>
      <c r="P3888" s="1" t="n">
        <v>103</v>
      </c>
      <c r="Q3888" s="1" t="s">
        <v>61</v>
      </c>
      <c r="R3888" s="1" t="s">
        <v>39</v>
      </c>
      <c r="S3888" s="1" t="n">
        <v>4210299</v>
      </c>
      <c r="T3888" s="1" t="s">
        <v>2236</v>
      </c>
      <c r="U3888" s="1" t="n">
        <v>948.18</v>
      </c>
      <c r="W3888" s="1" t="n">
        <v>0</v>
      </c>
      <c r="X3888" s="1" t="s">
        <v>3501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COPO DESCARTAVEL COPOBRAS  300ML</v>
      </c>
      <c r="AC3888" s="1" t="n">
        <v>756474</v>
      </c>
    </row>
    <row r="3889" customFormat="false" ht="12.75" hidden="false" customHeight="true" outlineLevel="0" collapsed="false">
      <c r="A3889" s="1" t="n">
        <v>1</v>
      </c>
      <c r="B3889" s="17" t="n">
        <v>46267</v>
      </c>
      <c r="C3889" s="17" t="n">
        <v>46296</v>
      </c>
      <c r="D3889" s="1" t="n">
        <v>1608</v>
      </c>
      <c r="E3889" s="1" t="s">
        <v>75</v>
      </c>
      <c r="F3889" s="1" t="n">
        <v>24</v>
      </c>
      <c r="G3889" s="1" t="s">
        <v>57</v>
      </c>
      <c r="H3889" s="1" t="n">
        <v>2110405</v>
      </c>
      <c r="I3889" s="1" t="s">
        <v>106</v>
      </c>
      <c r="J3889" s="1" t="n">
        <v>1656523</v>
      </c>
      <c r="L3889" s="1" t="n">
        <v>1723603</v>
      </c>
      <c r="M3889" s="1" t="s">
        <v>153</v>
      </c>
      <c r="N3889" s="1" t="s">
        <v>66</v>
      </c>
      <c r="P3889" s="1" t="n">
        <v>103</v>
      </c>
      <c r="Q3889" s="1" t="s">
        <v>61</v>
      </c>
      <c r="R3889" s="1" t="s">
        <v>62</v>
      </c>
      <c r="S3889" s="1" t="n">
        <v>1130101</v>
      </c>
      <c r="T3889" s="1" t="s">
        <v>63</v>
      </c>
      <c r="U3889" s="1" t="n">
        <v>1229.01</v>
      </c>
      <c r="W3889" s="1" t="n">
        <v>0</v>
      </c>
      <c r="X3889" s="1" t="s">
        <v>3502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TODDYNHO CHOCOLATE</v>
      </c>
      <c r="AC3889" s="1" t="n">
        <v>1723603</v>
      </c>
    </row>
    <row r="3890" customFormat="false" ht="12.75" hidden="false" customHeight="true" outlineLevel="0" collapsed="false">
      <c r="A3890" s="1" t="n">
        <v>1</v>
      </c>
      <c r="B3890" s="17" t="n">
        <v>46255</v>
      </c>
      <c r="C3890" s="17" t="n">
        <v>46297</v>
      </c>
      <c r="D3890" s="1" t="n">
        <v>794</v>
      </c>
      <c r="E3890" s="1" t="s">
        <v>365</v>
      </c>
      <c r="F3890" s="1" t="n">
        <v>24</v>
      </c>
      <c r="G3890" s="1" t="s">
        <v>57</v>
      </c>
      <c r="H3890" s="1" t="n">
        <v>2110405</v>
      </c>
      <c r="I3890" s="1" t="s">
        <v>106</v>
      </c>
      <c r="J3890" s="1" t="n">
        <v>1613890</v>
      </c>
      <c r="L3890" s="1" t="n">
        <v>8723</v>
      </c>
      <c r="M3890" s="1" t="s">
        <v>460</v>
      </c>
      <c r="N3890" s="1" t="s">
        <v>66</v>
      </c>
      <c r="P3890" s="1" t="n">
        <v>103</v>
      </c>
      <c r="Q3890" s="1" t="s">
        <v>61</v>
      </c>
      <c r="R3890" s="1" t="s">
        <v>62</v>
      </c>
      <c r="S3890" s="1" t="n">
        <v>1130101</v>
      </c>
      <c r="T3890" s="1" t="s">
        <v>63</v>
      </c>
      <c r="U3890" s="1" t="n">
        <v>1563.64</v>
      </c>
      <c r="W3890" s="1" t="n">
        <v>0</v>
      </c>
      <c r="X3890" s="1" t="s">
        <v>3503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</row>
    <row r="3891" customFormat="false" ht="12.75" hidden="false" customHeight="true" outlineLevel="0" collapsed="false">
      <c r="A3891" s="1" t="n">
        <v>1</v>
      </c>
      <c r="B3891" s="17" t="n">
        <v>46269</v>
      </c>
      <c r="C3891" s="17" t="n">
        <v>46297</v>
      </c>
      <c r="D3891" s="1" t="n">
        <v>1740</v>
      </c>
      <c r="E3891" s="1" t="s">
        <v>296</v>
      </c>
      <c r="F3891" s="1" t="n">
        <v>24</v>
      </c>
      <c r="G3891" s="1" t="s">
        <v>57</v>
      </c>
      <c r="H3891" s="1" t="n">
        <v>2110405</v>
      </c>
      <c r="I3891" s="1" t="s">
        <v>106</v>
      </c>
      <c r="J3891" s="1" t="n">
        <v>1652396</v>
      </c>
      <c r="L3891" s="1" t="n">
        <v>1266968</v>
      </c>
      <c r="M3891" s="1" t="s">
        <v>153</v>
      </c>
      <c r="N3891" s="1" t="s">
        <v>66</v>
      </c>
      <c r="P3891" s="1" t="n">
        <v>103</v>
      </c>
      <c r="Q3891" s="1" t="s">
        <v>61</v>
      </c>
      <c r="R3891" s="1" t="s">
        <v>62</v>
      </c>
      <c r="S3891" s="1" t="n">
        <v>1130101</v>
      </c>
      <c r="T3891" s="1" t="s">
        <v>63</v>
      </c>
      <c r="U3891" s="1" t="n">
        <v>460.06</v>
      </c>
      <c r="W3891" s="1" t="n">
        <v>0</v>
      </c>
      <c r="X3891" s="1" t="s">
        <v>3504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SUCO DE LARANJA PRAT'S 300ML</v>
      </c>
      <c r="AC3891" s="1" t="n">
        <v>1266968</v>
      </c>
    </row>
    <row r="3892" customFormat="false" ht="12.75" hidden="false" customHeight="true" outlineLevel="0" collapsed="false">
      <c r="A3892" s="1" t="n">
        <v>1</v>
      </c>
      <c r="B3892" s="17" t="n">
        <v>46240</v>
      </c>
      <c r="C3892" s="17" t="n">
        <v>46298</v>
      </c>
      <c r="D3892" s="1" t="n">
        <v>557</v>
      </c>
      <c r="E3892" s="1" t="s">
        <v>263</v>
      </c>
      <c r="F3892" s="1" t="n">
        <v>34</v>
      </c>
      <c r="G3892" s="1" t="s">
        <v>94</v>
      </c>
      <c r="H3892" s="1" t="n">
        <v>2110405</v>
      </c>
      <c r="I3892" s="1" t="s">
        <v>106</v>
      </c>
      <c r="J3892" s="1" t="n">
        <v>1122744</v>
      </c>
      <c r="L3892" s="1" t="n">
        <v>469459</v>
      </c>
      <c r="M3892" s="1" t="s">
        <v>1950</v>
      </c>
      <c r="N3892" s="1" t="s">
        <v>66</v>
      </c>
      <c r="P3892" s="1" t="n">
        <v>102</v>
      </c>
      <c r="Q3892" s="1" t="s">
        <v>125</v>
      </c>
      <c r="R3892" s="1" t="s">
        <v>39</v>
      </c>
      <c r="S3892" s="1" t="n">
        <v>4210206</v>
      </c>
      <c r="T3892" s="1" t="s">
        <v>264</v>
      </c>
      <c r="U3892" s="1" t="n">
        <v>258.62</v>
      </c>
      <c r="W3892" s="1" t="n">
        <v>0</v>
      </c>
      <c r="X3892" s="1" t="s">
        <v>265</v>
      </c>
      <c r="Z3892" s="1" t="str">
        <f aca="false">IF($T3892="","",IFERROR(INDEX('Resumo Grupos'!$AC$3:$AC$200,MATCH($T3892,'Resumo Grupos'!$AB$3:$AB$200,0)),"n/d"))</f>
        <v>Despesa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" t="n">
        <v>1</v>
      </c>
      <c r="B3893" s="17" t="n">
        <v>46268</v>
      </c>
      <c r="C3893" s="17" t="n">
        <v>46298</v>
      </c>
      <c r="D3893" s="1" t="n">
        <v>1659</v>
      </c>
      <c r="E3893" s="1" t="s">
        <v>78</v>
      </c>
      <c r="F3893" s="1" t="n">
        <v>24</v>
      </c>
      <c r="G3893" s="1" t="s">
        <v>57</v>
      </c>
      <c r="H3893" s="1" t="n">
        <v>2110405</v>
      </c>
      <c r="I3893" s="1" t="s">
        <v>106</v>
      </c>
      <c r="J3893" s="1" t="n">
        <v>1651923</v>
      </c>
      <c r="L3893" s="1" t="n">
        <v>894543</v>
      </c>
      <c r="M3893" s="1" t="s">
        <v>153</v>
      </c>
      <c r="N3893" s="1" t="s">
        <v>66</v>
      </c>
      <c r="P3893" s="1" t="n">
        <v>103</v>
      </c>
      <c r="Q3893" s="1" t="s">
        <v>61</v>
      </c>
      <c r="R3893" s="1" t="s">
        <v>62</v>
      </c>
      <c r="S3893" s="1" t="n">
        <v>1130101</v>
      </c>
      <c r="T3893" s="1" t="s">
        <v>63</v>
      </c>
      <c r="U3893" s="1" t="n">
        <v>772.97</v>
      </c>
      <c r="W3893" s="1" t="n">
        <v>0</v>
      </c>
      <c r="X3893" s="1" t="s">
        <v>3505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SAB BARRA ECON 500G</v>
      </c>
      <c r="AC3893" s="1" t="n">
        <v>894543</v>
      </c>
    </row>
    <row r="3894" customFormat="false" ht="12.75" hidden="false" customHeight="true" outlineLevel="0" collapsed="false">
      <c r="A3894" s="1" t="n">
        <v>1</v>
      </c>
      <c r="B3894" s="17" t="n">
        <v>46238</v>
      </c>
      <c r="C3894" s="17" t="n">
        <v>46299</v>
      </c>
      <c r="D3894" s="1" t="n">
        <v>862</v>
      </c>
      <c r="E3894" s="1" t="s">
        <v>502</v>
      </c>
      <c r="F3894" s="1" t="n">
        <v>24</v>
      </c>
      <c r="G3894" s="1" t="s">
        <v>57</v>
      </c>
      <c r="H3894" s="1" t="n">
        <v>2110405</v>
      </c>
      <c r="I3894" s="1" t="s">
        <v>106</v>
      </c>
      <c r="J3894" s="1" t="n">
        <v>1498819</v>
      </c>
      <c r="L3894" s="1" t="n">
        <v>614572</v>
      </c>
      <c r="M3894" s="1" t="s">
        <v>153</v>
      </c>
      <c r="N3894" s="1" t="s">
        <v>66</v>
      </c>
      <c r="P3894" s="1" t="n">
        <v>101</v>
      </c>
      <c r="Q3894" s="1" t="s">
        <v>107</v>
      </c>
      <c r="R3894" s="1" t="s">
        <v>39</v>
      </c>
      <c r="S3894" s="1" t="n">
        <v>4210233</v>
      </c>
      <c r="T3894" s="1" t="s">
        <v>313</v>
      </c>
      <c r="U3894" s="1" t="n">
        <v>270.9</v>
      </c>
      <c r="W3894" s="1" t="n">
        <v>0</v>
      </c>
      <c r="X3894" s="1" t="s">
        <v>2242</v>
      </c>
      <c r="Z3894" s="1" t="str">
        <f aca="false">IF($T3894="","",IFERROR(INDEX('Resumo Grupos'!$AC$3:$AC$200,MATCH($T3894,'Resumo Grupos'!$AB$3:$AB$200,0)),"n/d"))</f>
        <v>Despesa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" t="n">
        <v>1</v>
      </c>
      <c r="B3895" s="17" t="n">
        <v>46185</v>
      </c>
      <c r="C3895" s="17" t="n">
        <v>46300</v>
      </c>
      <c r="D3895" s="1" t="n">
        <v>1768</v>
      </c>
      <c r="E3895" s="1" t="s">
        <v>628</v>
      </c>
      <c r="F3895" s="1" t="n">
        <v>34</v>
      </c>
      <c r="G3895" s="1" t="s">
        <v>94</v>
      </c>
      <c r="H3895" s="1" t="n">
        <v>2110405</v>
      </c>
      <c r="I3895" s="1" t="s">
        <v>106</v>
      </c>
      <c r="J3895" s="1" t="n">
        <v>1240158</v>
      </c>
      <c r="L3895" s="1" t="n">
        <v>515079</v>
      </c>
      <c r="M3895" s="1" t="s">
        <v>460</v>
      </c>
      <c r="N3895" s="1" t="s">
        <v>66</v>
      </c>
      <c r="P3895" s="1" t="n">
        <v>102</v>
      </c>
      <c r="Q3895" s="1" t="s">
        <v>125</v>
      </c>
      <c r="R3895" s="1" t="s">
        <v>39</v>
      </c>
      <c r="S3895" s="1" t="n">
        <v>4210202</v>
      </c>
      <c r="T3895" s="1" t="s">
        <v>629</v>
      </c>
      <c r="U3895" s="1" t="n">
        <v>2431.5</v>
      </c>
      <c r="W3895" s="1" t="n">
        <v>0</v>
      </c>
      <c r="X3895" s="1" t="s">
        <v>630</v>
      </c>
      <c r="Z3895" s="1" t="str">
        <f aca="false">IF($T3895="","",IFERROR(INDEX('Resumo Grupos'!$AC$3:$AC$200,MATCH($T3895,'Resumo Grupos'!$AB$3:$AB$200,0)),"n/d"))</f>
        <v>Despesa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true" outlineLevel="0" collapsed="false">
      <c r="A3896" s="1" t="n">
        <v>1</v>
      </c>
      <c r="B3896" s="17" t="n">
        <v>46228</v>
      </c>
      <c r="C3896" s="17" t="n">
        <v>46300</v>
      </c>
      <c r="D3896" s="1" t="n">
        <v>1061</v>
      </c>
      <c r="E3896" s="1" t="s">
        <v>331</v>
      </c>
      <c r="F3896" s="1" t="n">
        <v>34</v>
      </c>
      <c r="G3896" s="1" t="s">
        <v>94</v>
      </c>
      <c r="H3896" s="1" t="n">
        <v>2110405</v>
      </c>
      <c r="I3896" s="1" t="s">
        <v>106</v>
      </c>
      <c r="J3896" s="1" t="n">
        <v>1448839</v>
      </c>
      <c r="L3896" s="1" t="n">
        <v>596058</v>
      </c>
      <c r="M3896" s="1" t="s">
        <v>153</v>
      </c>
      <c r="N3896" s="1" t="s">
        <v>66</v>
      </c>
      <c r="P3896" s="1" t="n">
        <v>101</v>
      </c>
      <c r="Q3896" s="1" t="s">
        <v>107</v>
      </c>
      <c r="R3896" s="1" t="s">
        <v>112</v>
      </c>
      <c r="S3896" s="1" t="n">
        <v>4220199</v>
      </c>
      <c r="T3896" s="1" t="s">
        <v>113</v>
      </c>
      <c r="U3896" s="1" t="n">
        <v>1500</v>
      </c>
      <c r="W3896" s="1" t="n">
        <v>0</v>
      </c>
      <c r="X3896" s="1" t="s">
        <v>332</v>
      </c>
      <c r="Z3896" s="1" t="str">
        <f aca="false">IF($T3896="","",IFERROR(INDEX('Resumo Grupos'!$AC$3:$AC$200,MATCH($T3896,'Resumo Grupos'!$AB$3:$AB$200,0)),"n/d"))</f>
        <v>Pagamentos outros não operacionais</v>
      </c>
      <c r="AA3896" s="1" t="str">
        <f aca="false">IF($T3896="","",IF(COUNTIF('Resumo Grupos'!$AE$3:$AE$40,$T3896)&gt;0,"NAO","SIM"))</f>
        <v>SIM</v>
      </c>
    </row>
    <row r="3897" customFormat="false" ht="12.75" hidden="false" customHeight="true" outlineLevel="0" collapsed="false">
      <c r="A3897" s="1" t="n">
        <v>1</v>
      </c>
      <c r="B3897" s="17" t="n">
        <v>46228</v>
      </c>
      <c r="C3897" s="17" t="n">
        <v>46300</v>
      </c>
      <c r="D3897" s="1" t="n">
        <v>16</v>
      </c>
      <c r="E3897" s="1" t="s">
        <v>111</v>
      </c>
      <c r="F3897" s="1" t="n">
        <v>34</v>
      </c>
      <c r="G3897" s="1" t="s">
        <v>94</v>
      </c>
      <c r="H3897" s="1" t="n">
        <v>2110405</v>
      </c>
      <c r="I3897" s="1" t="s">
        <v>106</v>
      </c>
      <c r="J3897" s="1" t="n">
        <v>1448856</v>
      </c>
      <c r="L3897" s="1" t="n">
        <v>596062</v>
      </c>
      <c r="M3897" s="1" t="s">
        <v>153</v>
      </c>
      <c r="N3897" s="1" t="s">
        <v>66</v>
      </c>
      <c r="P3897" s="1" t="n">
        <v>101</v>
      </c>
      <c r="Q3897" s="1" t="s">
        <v>107</v>
      </c>
      <c r="R3897" s="1" t="s">
        <v>43</v>
      </c>
      <c r="S3897" s="1" t="n">
        <v>4210301</v>
      </c>
      <c r="T3897" s="1" t="s">
        <v>333</v>
      </c>
      <c r="U3897" s="1" t="n">
        <v>500</v>
      </c>
      <c r="W3897" s="1" t="n">
        <v>0</v>
      </c>
      <c r="X3897" s="1" t="s">
        <v>3506</v>
      </c>
      <c r="Z3897" s="1" t="str">
        <f aca="false">IF($T3897="","",IFERROR(INDEX('Resumo Grupos'!$AC$3:$AC$200,MATCH($T3897,'Resumo Grupos'!$AB$3:$AB$200,0)),"n/d"))</f>
        <v>Salários</v>
      </c>
      <c r="AA3897" s="1" t="str">
        <f aca="false">IF($T3897="","",IF(COUNTIF('Resumo Grupos'!$AE$3:$AE$40,$T3897)&gt;0,"NAO","SIM"))</f>
        <v>SIM</v>
      </c>
    </row>
    <row r="3898" customFormat="false" ht="12.75" hidden="false" customHeight="true" outlineLevel="0" collapsed="false">
      <c r="A3898" s="1" t="n">
        <v>1</v>
      </c>
      <c r="B3898" s="17" t="n">
        <v>46232</v>
      </c>
      <c r="C3898" s="17" t="n">
        <v>46300</v>
      </c>
      <c r="D3898" s="1" t="n">
        <v>714</v>
      </c>
      <c r="E3898" s="1" t="s">
        <v>370</v>
      </c>
      <c r="F3898" s="1" t="n">
        <v>34</v>
      </c>
      <c r="G3898" s="1" t="s">
        <v>94</v>
      </c>
      <c r="H3898" s="1" t="n">
        <v>2110405</v>
      </c>
      <c r="I3898" s="1" t="s">
        <v>106</v>
      </c>
      <c r="J3898" s="1" t="n">
        <v>1470158</v>
      </c>
      <c r="L3898" s="1" t="n">
        <v>604127</v>
      </c>
      <c r="M3898" s="1" t="s">
        <v>153</v>
      </c>
      <c r="N3898" s="1" t="s">
        <v>66</v>
      </c>
      <c r="P3898" s="1" t="n">
        <v>101</v>
      </c>
      <c r="Q3898" s="1" t="s">
        <v>107</v>
      </c>
      <c r="R3898" s="1" t="s">
        <v>112</v>
      </c>
      <c r="S3898" s="1" t="n">
        <v>4220199</v>
      </c>
      <c r="T3898" s="1" t="s">
        <v>113</v>
      </c>
      <c r="U3898" s="1" t="n">
        <v>6150</v>
      </c>
      <c r="W3898" s="1" t="n">
        <v>0</v>
      </c>
      <c r="X3898" s="1" t="s">
        <v>372</v>
      </c>
      <c r="Z3898" s="1" t="str">
        <f aca="false">IF($T3898="","",IFERROR(INDEX('Resumo Grupos'!$AC$3:$AC$200,MATCH($T3898,'Resumo Grupos'!$AB$3:$AB$200,0)),"n/d"))</f>
        <v>Pagamentos outros não operacionais</v>
      </c>
      <c r="AA3898" s="1" t="str">
        <f aca="false">IF($T3898="","",IF(COUNTIF('Resumo Grupos'!$AE$3:$AE$40,$T3898)&gt;0,"NAO","SIM"))</f>
        <v>SIM</v>
      </c>
    </row>
    <row r="3899" customFormat="false" ht="12.75" hidden="false" customHeight="true" outlineLevel="0" collapsed="false">
      <c r="A3899" s="1" t="n">
        <v>1</v>
      </c>
      <c r="B3899" s="17" t="n">
        <v>46239</v>
      </c>
      <c r="C3899" s="17" t="n">
        <v>46300</v>
      </c>
      <c r="D3899" s="1" t="n">
        <v>17</v>
      </c>
      <c r="E3899" s="1" t="s">
        <v>115</v>
      </c>
      <c r="F3899" s="1" t="n">
        <v>24</v>
      </c>
      <c r="G3899" s="1" t="s">
        <v>57</v>
      </c>
      <c r="H3899" s="1" t="n">
        <v>2110405</v>
      </c>
      <c r="I3899" s="1" t="s">
        <v>106</v>
      </c>
      <c r="J3899" s="1" t="n">
        <v>1359969</v>
      </c>
      <c r="L3899" s="1" t="n">
        <v>561604</v>
      </c>
      <c r="M3899" s="1" t="s">
        <v>460</v>
      </c>
      <c r="N3899" s="1" t="s">
        <v>66</v>
      </c>
      <c r="P3899" s="1" t="n">
        <v>102</v>
      </c>
      <c r="Q3899" s="1" t="s">
        <v>125</v>
      </c>
      <c r="R3899" s="1" t="s">
        <v>112</v>
      </c>
      <c r="S3899" s="1" t="n">
        <v>4220199</v>
      </c>
      <c r="T3899" s="1" t="s">
        <v>113</v>
      </c>
      <c r="U3899" s="1" t="n">
        <v>631.05</v>
      </c>
      <c r="W3899" s="1" t="n">
        <v>0</v>
      </c>
      <c r="X3899" s="1" t="s">
        <v>3136</v>
      </c>
      <c r="Z3899" s="1" t="str">
        <f aca="false">IF($T3899="","",IFERROR(INDEX('Resumo Grupos'!$AC$3:$AC$200,MATCH($T3899,'Resumo Grupos'!$AB$3:$AB$200,0)),"n/d"))</f>
        <v>Pagamentos outros não operacionais</v>
      </c>
      <c r="AA3899" s="1" t="str">
        <f aca="false">IF($T3899="","",IF(COUNTIF('Resumo Grupos'!$AE$3:$AE$40,$T3899)&gt;0,"NAO","SIM"))</f>
        <v>SIM</v>
      </c>
    </row>
    <row r="3900" customFormat="false" ht="12.75" hidden="false" customHeight="true" outlineLevel="0" collapsed="false">
      <c r="A3900" s="1" t="n">
        <v>1</v>
      </c>
      <c r="B3900" s="17" t="n">
        <v>46242</v>
      </c>
      <c r="C3900" s="17" t="n">
        <v>46300</v>
      </c>
      <c r="D3900" s="1" t="n">
        <v>957</v>
      </c>
      <c r="E3900" s="1" t="s">
        <v>157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1517801</v>
      </c>
      <c r="L3900" s="1" t="n">
        <v>21578</v>
      </c>
      <c r="M3900" s="1" t="s">
        <v>460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3429</v>
      </c>
      <c r="W3900" s="1" t="n">
        <v>0</v>
      </c>
      <c r="X3900" s="1" t="s">
        <v>3507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WHISKA FRANGO KG AGR</v>
      </c>
      <c r="AC3900" s="1" t="n">
        <v>21578</v>
      </c>
    </row>
    <row r="3901" customFormat="false" ht="12.75" hidden="false" customHeight="true" outlineLevel="0" collapsed="false">
      <c r="A3901" s="1" t="n">
        <v>1</v>
      </c>
      <c r="B3901" s="17" t="n">
        <v>46244</v>
      </c>
      <c r="C3901" s="17" t="n">
        <v>46300</v>
      </c>
      <c r="D3901" s="1" t="n">
        <v>1061</v>
      </c>
      <c r="E3901" s="1" t="s">
        <v>331</v>
      </c>
      <c r="F3901" s="1" t="n">
        <v>34</v>
      </c>
      <c r="G3901" s="1" t="s">
        <v>94</v>
      </c>
      <c r="H3901" s="1" t="n">
        <v>2110405</v>
      </c>
      <c r="I3901" s="1" t="s">
        <v>106</v>
      </c>
      <c r="J3901" s="1" t="n">
        <v>1448819</v>
      </c>
      <c r="L3901" s="1" t="n">
        <v>596052</v>
      </c>
      <c r="M3901" s="1" t="s">
        <v>460</v>
      </c>
      <c r="N3901" s="1" t="s">
        <v>66</v>
      </c>
      <c r="P3901" s="1" t="n">
        <v>101</v>
      </c>
      <c r="Q3901" s="1" t="s">
        <v>107</v>
      </c>
      <c r="R3901" s="1" t="s">
        <v>43</v>
      </c>
      <c r="S3901" s="1" t="n">
        <v>4210301</v>
      </c>
      <c r="T3901" s="1" t="s">
        <v>333</v>
      </c>
      <c r="U3901" s="1" t="n">
        <v>750.97</v>
      </c>
      <c r="W3901" s="1" t="n">
        <v>0</v>
      </c>
      <c r="X3901" s="1" t="s">
        <v>3508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" t="n">
        <v>1</v>
      </c>
      <c r="B3902" s="17" t="n">
        <v>46247</v>
      </c>
      <c r="C3902" s="17" t="n">
        <v>46300</v>
      </c>
      <c r="D3902" s="1" t="n">
        <v>714</v>
      </c>
      <c r="E3902" s="1" t="s">
        <v>370</v>
      </c>
      <c r="F3902" s="1" t="n">
        <v>34</v>
      </c>
      <c r="G3902" s="1" t="s">
        <v>94</v>
      </c>
      <c r="H3902" s="1" t="n">
        <v>2110405</v>
      </c>
      <c r="I3902" s="1" t="s">
        <v>106</v>
      </c>
      <c r="J3902" s="1" t="n">
        <v>1207135</v>
      </c>
      <c r="L3902" s="1" t="n">
        <v>502146</v>
      </c>
      <c r="M3902" s="1" t="s">
        <v>272</v>
      </c>
      <c r="N3902" s="1" t="s">
        <v>66</v>
      </c>
      <c r="P3902" s="1" t="n">
        <v>101</v>
      </c>
      <c r="Q3902" s="1" t="s">
        <v>107</v>
      </c>
      <c r="R3902" s="1" t="s">
        <v>328</v>
      </c>
      <c r="S3902" s="1" t="n">
        <v>4210111</v>
      </c>
      <c r="T3902" s="1" t="s">
        <v>329</v>
      </c>
      <c r="U3902" s="1" t="n">
        <v>3000</v>
      </c>
      <c r="W3902" s="1" t="n">
        <v>0</v>
      </c>
      <c r="X3902" s="1" t="s">
        <v>371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" t="n">
        <v>1</v>
      </c>
      <c r="B3903" s="17" t="n">
        <v>46247</v>
      </c>
      <c r="C3903" s="17" t="n">
        <v>46300</v>
      </c>
      <c r="D3903" s="1" t="n">
        <v>16</v>
      </c>
      <c r="E3903" s="1" t="s">
        <v>111</v>
      </c>
      <c r="F3903" s="1" t="n">
        <v>34</v>
      </c>
      <c r="G3903" s="1" t="s">
        <v>94</v>
      </c>
      <c r="H3903" s="1" t="n">
        <v>2110405</v>
      </c>
      <c r="I3903" s="1" t="s">
        <v>106</v>
      </c>
      <c r="J3903" s="1" t="n">
        <v>1207139</v>
      </c>
      <c r="L3903" s="1" t="n">
        <v>502148</v>
      </c>
      <c r="M3903" s="1" t="s">
        <v>272</v>
      </c>
      <c r="N3903" s="1" t="s">
        <v>66</v>
      </c>
      <c r="P3903" s="1" t="n">
        <v>101</v>
      </c>
      <c r="Q3903" s="1" t="s">
        <v>107</v>
      </c>
      <c r="R3903" s="1" t="s">
        <v>112</v>
      </c>
      <c r="S3903" s="1" t="n">
        <v>4220199</v>
      </c>
      <c r="T3903" s="1" t="s">
        <v>113</v>
      </c>
      <c r="U3903" s="1" t="n">
        <v>350</v>
      </c>
      <c r="W3903" s="1" t="n">
        <v>0</v>
      </c>
      <c r="X3903" s="1" t="s">
        <v>373</v>
      </c>
      <c r="Z3903" s="1" t="str">
        <f aca="false">IF($T3903="","",IFERROR(INDEX('Resumo Grupos'!$AC$3:$AC$200,MATCH($T3903,'Resumo Grupos'!$AB$3:$AB$200,0)),"n/d"))</f>
        <v>Pagamentos outros não operacionais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" t="n">
        <v>1</v>
      </c>
      <c r="B3904" s="17" t="n">
        <v>46255</v>
      </c>
      <c r="C3904" s="17" t="n">
        <v>46300</v>
      </c>
      <c r="D3904" s="1" t="n">
        <v>10011</v>
      </c>
      <c r="E3904" s="1" t="s">
        <v>221</v>
      </c>
      <c r="F3904" s="1" t="n">
        <v>24</v>
      </c>
      <c r="G3904" s="1" t="s">
        <v>57</v>
      </c>
      <c r="H3904" s="1" t="n">
        <v>2110405</v>
      </c>
      <c r="I3904" s="1" t="s">
        <v>106</v>
      </c>
      <c r="J3904" s="1" t="n">
        <v>1600231</v>
      </c>
      <c r="L3904" s="1" t="n">
        <v>35265</v>
      </c>
      <c r="M3904" s="1" t="s">
        <v>460</v>
      </c>
      <c r="N3904" s="1" t="s">
        <v>66</v>
      </c>
      <c r="P3904" s="1" t="n">
        <v>103</v>
      </c>
      <c r="Q3904" s="1" t="s">
        <v>61</v>
      </c>
      <c r="R3904" s="1" t="s">
        <v>62</v>
      </c>
      <c r="S3904" s="1" t="n">
        <v>1130101</v>
      </c>
      <c r="T3904" s="1" t="s">
        <v>63</v>
      </c>
      <c r="U3904" s="1" t="n">
        <v>3767.77</v>
      </c>
      <c r="W3904" s="1" t="n">
        <v>0</v>
      </c>
      <c r="X3904" s="1" t="s">
        <v>3509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RC GRANPLUS GT CAST SAL ARR KG</v>
      </c>
      <c r="AC3904" s="1" t="n">
        <v>35265</v>
      </c>
    </row>
    <row r="3905" customFormat="false" ht="12.75" hidden="false" customHeight="true" outlineLevel="0" collapsed="false">
      <c r="A3905" s="1" t="n">
        <v>1</v>
      </c>
      <c r="B3905" s="17" t="n">
        <v>46265</v>
      </c>
      <c r="C3905" s="17" t="n">
        <v>46300</v>
      </c>
      <c r="D3905" s="1" t="n">
        <v>1778</v>
      </c>
      <c r="E3905" s="1" t="s">
        <v>304</v>
      </c>
      <c r="F3905" s="1" t="n">
        <v>24</v>
      </c>
      <c r="G3905" s="1" t="s">
        <v>57</v>
      </c>
      <c r="H3905" s="1" t="n">
        <v>2110405</v>
      </c>
      <c r="I3905" s="1" t="s">
        <v>106</v>
      </c>
      <c r="J3905" s="1" t="n">
        <v>1469191</v>
      </c>
      <c r="L3905" s="1" t="n">
        <v>124472855</v>
      </c>
      <c r="M3905" s="1" t="s">
        <v>153</v>
      </c>
      <c r="N3905" s="1" t="s">
        <v>66</v>
      </c>
      <c r="P3905" s="1" t="n">
        <v>101</v>
      </c>
      <c r="Q3905" s="1" t="s">
        <v>107</v>
      </c>
      <c r="R3905" s="1" t="s">
        <v>39</v>
      </c>
      <c r="S3905" s="1" t="n">
        <v>4210207</v>
      </c>
      <c r="T3905" s="1" t="s">
        <v>305</v>
      </c>
      <c r="U3905" s="1" t="n">
        <v>192.47</v>
      </c>
      <c r="W3905" s="1" t="n">
        <v>0</v>
      </c>
      <c r="X3905" s="1" t="s">
        <v>2277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" t="n">
        <v>1</v>
      </c>
      <c r="B3906" s="17" t="n">
        <v>46224</v>
      </c>
      <c r="C3906" s="17" t="n">
        <v>46301</v>
      </c>
      <c r="D3906" s="1" t="n">
        <v>607</v>
      </c>
      <c r="E3906" s="1" t="s">
        <v>214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1429152</v>
      </c>
      <c r="L3906" s="1" t="n">
        <v>11134</v>
      </c>
      <c r="M3906" s="1" t="s">
        <v>457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911.8</v>
      </c>
      <c r="W3906" s="1" t="n">
        <v>0</v>
      </c>
      <c r="X3906" s="1" t="s">
        <v>3510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PLENO ADULTOS CARNE 15KG</v>
      </c>
      <c r="AC3906" s="1" t="n">
        <v>11134</v>
      </c>
    </row>
    <row r="3907" customFormat="false" ht="12.75" hidden="false" customHeight="true" outlineLevel="0" collapsed="false">
      <c r="A3907" s="1" t="n">
        <v>1</v>
      </c>
      <c r="B3907" s="17" t="n">
        <v>46246</v>
      </c>
      <c r="C3907" s="17" t="n">
        <v>46301</v>
      </c>
      <c r="D3907" s="1" t="n">
        <v>17</v>
      </c>
      <c r="E3907" s="1" t="s">
        <v>115</v>
      </c>
      <c r="F3907" s="1" t="n">
        <v>24</v>
      </c>
      <c r="G3907" s="1" t="s">
        <v>57</v>
      </c>
      <c r="H3907" s="1" t="n">
        <v>2110405</v>
      </c>
      <c r="I3907" s="1" t="s">
        <v>106</v>
      </c>
      <c r="J3907" s="1" t="n">
        <v>1323809</v>
      </c>
      <c r="L3907" s="1" t="n">
        <v>548260</v>
      </c>
      <c r="M3907" s="1" t="s">
        <v>460</v>
      </c>
      <c r="N3907" s="1" t="s">
        <v>66</v>
      </c>
      <c r="P3907" s="1" t="n">
        <v>101</v>
      </c>
      <c r="Q3907" s="1" t="s">
        <v>107</v>
      </c>
      <c r="R3907" s="1" t="s">
        <v>112</v>
      </c>
      <c r="S3907" s="1" t="n">
        <v>4220199</v>
      </c>
      <c r="T3907" s="1" t="s">
        <v>113</v>
      </c>
      <c r="U3907" s="1" t="n">
        <v>800</v>
      </c>
      <c r="W3907" s="1" t="n">
        <v>0</v>
      </c>
      <c r="X3907" s="1" t="s">
        <v>3180</v>
      </c>
      <c r="Z3907" s="1" t="str">
        <f aca="false">IF($T3907="","",IFERROR(INDEX('Resumo Grupos'!$AC$3:$AC$200,MATCH($T3907,'Resumo Grupos'!$AB$3:$AB$200,0)),"n/d"))</f>
        <v>Pagamentos outros não operacionais</v>
      </c>
      <c r="AA3907" s="1" t="str">
        <f aca="false">IF($T3907="","",IF(COUNTIF('Resumo Grupos'!$AE$3:$AE$40,$T3907)&gt;0,"NAO","SIM"))</f>
        <v>SIM</v>
      </c>
    </row>
    <row r="3908" customFormat="false" ht="12.75" hidden="false" customHeight="true" outlineLevel="0" collapsed="false">
      <c r="A3908" s="1" t="n">
        <v>1</v>
      </c>
      <c r="B3908" s="17" t="n">
        <v>46256</v>
      </c>
      <c r="C3908" s="17" t="n">
        <v>46301</v>
      </c>
      <c r="D3908" s="1" t="n">
        <v>607</v>
      </c>
      <c r="E3908" s="1" t="s">
        <v>214</v>
      </c>
      <c r="F3908" s="1" t="n">
        <v>24</v>
      </c>
      <c r="G3908" s="1" t="s">
        <v>57</v>
      </c>
      <c r="H3908" s="1" t="n">
        <v>2110405</v>
      </c>
      <c r="I3908" s="1" t="s">
        <v>106</v>
      </c>
      <c r="J3908" s="1" t="n">
        <v>1585319</v>
      </c>
      <c r="L3908" s="1" t="n">
        <v>11473</v>
      </c>
      <c r="M3908" s="1" t="s">
        <v>153</v>
      </c>
      <c r="N3908" s="1" t="s">
        <v>66</v>
      </c>
      <c r="P3908" s="1" t="n">
        <v>103</v>
      </c>
      <c r="Q3908" s="1" t="s">
        <v>61</v>
      </c>
      <c r="R3908" s="1" t="s">
        <v>62</v>
      </c>
      <c r="S3908" s="1" t="n">
        <v>1130101</v>
      </c>
      <c r="T3908" s="1" t="s">
        <v>63</v>
      </c>
      <c r="U3908" s="1" t="n">
        <v>1969.17</v>
      </c>
      <c r="W3908" s="1" t="n">
        <v>0</v>
      </c>
      <c r="X3908" s="1" t="s">
        <v>3511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FINOTRATO GOLD FILHOTES RMP KG</v>
      </c>
      <c r="AC3908" s="1" t="n">
        <v>11473</v>
      </c>
    </row>
    <row r="3909" customFormat="false" ht="12.75" hidden="false" customHeight="true" outlineLevel="0" collapsed="false">
      <c r="A3909" s="1" t="n">
        <v>1</v>
      </c>
      <c r="B3909" s="17" t="n">
        <v>46256</v>
      </c>
      <c r="C3909" s="17" t="n">
        <v>46301</v>
      </c>
      <c r="D3909" s="1" t="n">
        <v>957</v>
      </c>
      <c r="E3909" s="1" t="s">
        <v>157</v>
      </c>
      <c r="F3909" s="1" t="n">
        <v>24</v>
      </c>
      <c r="G3909" s="1" t="s">
        <v>57</v>
      </c>
      <c r="H3909" s="1" t="n">
        <v>2110405</v>
      </c>
      <c r="I3909" s="1" t="s">
        <v>106</v>
      </c>
      <c r="J3909" s="1" t="n">
        <v>1603969</v>
      </c>
      <c r="L3909" s="1" t="n">
        <v>21856</v>
      </c>
      <c r="M3909" s="1" t="s">
        <v>460</v>
      </c>
      <c r="N3909" s="1" t="s">
        <v>66</v>
      </c>
      <c r="P3909" s="1" t="n">
        <v>103</v>
      </c>
      <c r="Q3909" s="1" t="s">
        <v>61</v>
      </c>
      <c r="R3909" s="1" t="s">
        <v>62</v>
      </c>
      <c r="S3909" s="1" t="n">
        <v>1130101</v>
      </c>
      <c r="T3909" s="1" t="s">
        <v>63</v>
      </c>
      <c r="U3909" s="1" t="n">
        <v>4154.03</v>
      </c>
      <c r="W3909" s="1" t="n">
        <v>0</v>
      </c>
      <c r="X3909" s="1" t="s">
        <v>3512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PEDIGREE AD CARNE FRANGO CEREIAS KG</v>
      </c>
      <c r="AC3909" s="1" t="n">
        <v>21856</v>
      </c>
    </row>
    <row r="3910" customFormat="false" ht="12.75" hidden="false" customHeight="true" outlineLevel="0" collapsed="false">
      <c r="A3910" s="1" t="n">
        <v>1</v>
      </c>
      <c r="B3910" s="17" t="n">
        <v>46029</v>
      </c>
      <c r="C3910" s="17" t="n">
        <v>46305</v>
      </c>
      <c r="D3910" s="1" t="n">
        <v>105</v>
      </c>
      <c r="E3910" s="1" t="s">
        <v>499</v>
      </c>
      <c r="F3910" s="1" t="n">
        <v>46</v>
      </c>
      <c r="G3910" s="1" t="s">
        <v>500</v>
      </c>
      <c r="H3910" s="1" t="n">
        <v>2110405</v>
      </c>
      <c r="I3910" s="1" t="s">
        <v>106</v>
      </c>
      <c r="J3910" s="1" t="n">
        <v>651504</v>
      </c>
      <c r="L3910" s="1" t="n">
        <v>287048</v>
      </c>
      <c r="M3910" s="1" t="s">
        <v>636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1567.08</v>
      </c>
      <c r="W3910" s="1" t="n">
        <v>0</v>
      </c>
      <c r="X3910" s="1" t="s">
        <v>3513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" t="n">
        <v>1</v>
      </c>
      <c r="B3911" s="17" t="n">
        <v>46135</v>
      </c>
      <c r="C3911" s="17" t="n">
        <v>46305</v>
      </c>
      <c r="D3911" s="1" t="n">
        <v>1758</v>
      </c>
      <c r="E3911" s="1" t="s">
        <v>523</v>
      </c>
      <c r="F3911" s="1" t="n">
        <v>46</v>
      </c>
      <c r="G3911" s="1" t="s">
        <v>500</v>
      </c>
      <c r="H3911" s="1" t="n">
        <v>2110405</v>
      </c>
      <c r="I3911" s="1" t="s">
        <v>106</v>
      </c>
      <c r="J3911" s="1" t="n">
        <v>993744</v>
      </c>
      <c r="L3911" s="1" t="n">
        <v>420093</v>
      </c>
      <c r="M3911" s="1" t="s">
        <v>457</v>
      </c>
      <c r="N3911" s="1" t="s">
        <v>66</v>
      </c>
      <c r="P3911" s="1" t="n">
        <v>101</v>
      </c>
      <c r="Q3911" s="1" t="s">
        <v>107</v>
      </c>
      <c r="R3911" s="1" t="s">
        <v>112</v>
      </c>
      <c r="S3911" s="1" t="n">
        <v>4220199</v>
      </c>
      <c r="T3911" s="1" t="s">
        <v>113</v>
      </c>
      <c r="U3911" s="1" t="n">
        <v>130</v>
      </c>
      <c r="W3911" s="1" t="n">
        <v>0</v>
      </c>
      <c r="X3911" s="1" t="s">
        <v>3514</v>
      </c>
      <c r="Z3911" s="1" t="str">
        <f aca="false">IF($T3911="","",IFERROR(INDEX('Resumo Grupos'!$AC$3:$AC$200,MATCH($T3911,'Resumo Grupos'!$AB$3:$AB$200,0)),"n/d"))</f>
        <v>Pagamentos outros não operacionais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" t="n">
        <v>1</v>
      </c>
      <c r="B3912" s="17" t="n">
        <v>46204</v>
      </c>
      <c r="C3912" s="17" t="n">
        <v>46305</v>
      </c>
      <c r="D3912" s="1" t="n">
        <v>1008</v>
      </c>
      <c r="E3912" s="1" t="s">
        <v>2389</v>
      </c>
      <c r="F3912" s="1" t="n">
        <v>46</v>
      </c>
      <c r="G3912" s="1" t="s">
        <v>500</v>
      </c>
      <c r="H3912" s="1" t="n">
        <v>2110405</v>
      </c>
      <c r="I3912" s="1" t="s">
        <v>106</v>
      </c>
      <c r="J3912" s="1" t="n">
        <v>1336323</v>
      </c>
      <c r="L3912" s="1" t="n">
        <v>1657</v>
      </c>
      <c r="M3912" s="1" t="s">
        <v>153</v>
      </c>
      <c r="N3912" s="1" t="s">
        <v>66</v>
      </c>
      <c r="P3912" s="1" t="n">
        <v>101</v>
      </c>
      <c r="Q3912" s="1" t="s">
        <v>107</v>
      </c>
      <c r="R3912" s="1" t="s">
        <v>39</v>
      </c>
      <c r="S3912" s="1" t="n">
        <v>4210232</v>
      </c>
      <c r="T3912" s="1" t="s">
        <v>503</v>
      </c>
      <c r="U3912" s="1" t="n">
        <v>208</v>
      </c>
      <c r="W3912" s="1" t="n">
        <v>0</v>
      </c>
      <c r="X3912" s="1" t="s">
        <v>3515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" t="n">
        <v>1</v>
      </c>
      <c r="B3913" s="17" t="n">
        <v>46211</v>
      </c>
      <c r="C3913" s="17" t="n">
        <v>46305</v>
      </c>
      <c r="D3913" s="1" t="n">
        <v>10026</v>
      </c>
      <c r="E3913" s="1" t="s">
        <v>819</v>
      </c>
      <c r="F3913" s="1" t="n">
        <v>24</v>
      </c>
      <c r="G3913" s="1" t="s">
        <v>57</v>
      </c>
      <c r="H3913" s="1" t="n">
        <v>2110405</v>
      </c>
      <c r="I3913" s="1" t="s">
        <v>106</v>
      </c>
      <c r="J3913" s="1" t="n">
        <v>1370737</v>
      </c>
      <c r="L3913" s="1" t="n">
        <v>565779</v>
      </c>
      <c r="M3913" s="1" t="s">
        <v>153</v>
      </c>
      <c r="N3913" s="1" t="s">
        <v>66</v>
      </c>
      <c r="P3913" s="1" t="n">
        <v>101</v>
      </c>
      <c r="Q3913" s="1" t="s">
        <v>107</v>
      </c>
      <c r="R3913" s="1" t="s">
        <v>39</v>
      </c>
      <c r="S3913" s="1" t="n">
        <v>4210222</v>
      </c>
      <c r="T3913" s="1" t="s">
        <v>2247</v>
      </c>
      <c r="U3913" s="1" t="n">
        <v>666.67</v>
      </c>
      <c r="W3913" s="1" t="n">
        <v>0</v>
      </c>
      <c r="X3913" s="1" t="s">
        <v>2391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</row>
    <row r="3914" customFormat="false" ht="12.75" hidden="false" customHeight="true" outlineLevel="0" collapsed="false">
      <c r="A3914" s="1" t="n">
        <v>1</v>
      </c>
      <c r="B3914" s="17" t="n">
        <v>46211</v>
      </c>
      <c r="C3914" s="17" t="n">
        <v>46305</v>
      </c>
      <c r="D3914" s="1" t="n">
        <v>10026</v>
      </c>
      <c r="E3914" s="1" t="s">
        <v>819</v>
      </c>
      <c r="F3914" s="1" t="n">
        <v>24</v>
      </c>
      <c r="G3914" s="1" t="s">
        <v>57</v>
      </c>
      <c r="H3914" s="1" t="n">
        <v>2110405</v>
      </c>
      <c r="I3914" s="1" t="s">
        <v>106</v>
      </c>
      <c r="J3914" s="1" t="n">
        <v>1370749</v>
      </c>
      <c r="L3914" s="1" t="n">
        <v>565780</v>
      </c>
      <c r="M3914" s="1" t="s">
        <v>153</v>
      </c>
      <c r="N3914" s="1" t="s">
        <v>66</v>
      </c>
      <c r="P3914" s="1" t="n">
        <v>101</v>
      </c>
      <c r="Q3914" s="1" t="s">
        <v>107</v>
      </c>
      <c r="R3914" s="1" t="s">
        <v>112</v>
      </c>
      <c r="S3914" s="1" t="n">
        <v>4220199</v>
      </c>
      <c r="T3914" s="1" t="s">
        <v>113</v>
      </c>
      <c r="U3914" s="1" t="n">
        <v>2000</v>
      </c>
      <c r="W3914" s="1" t="n">
        <v>0</v>
      </c>
      <c r="X3914" s="1" t="s">
        <v>2392</v>
      </c>
      <c r="Z3914" s="1" t="str">
        <f aca="false">IF($T3914="","",IFERROR(INDEX('Resumo Grupos'!$AC$3:$AC$200,MATCH($T3914,'Resumo Grupos'!$AB$3:$AB$200,0)),"n/d"))</f>
        <v>Pagamentos outros não operacionais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" t="n">
        <v>1</v>
      </c>
      <c r="B3915" s="17" t="n">
        <v>46213</v>
      </c>
      <c r="C3915" s="17" t="n">
        <v>46305</v>
      </c>
      <c r="D3915" s="1" t="n">
        <v>1914</v>
      </c>
      <c r="E3915" s="1" t="s">
        <v>2393</v>
      </c>
      <c r="F3915" s="1" t="n">
        <v>46</v>
      </c>
      <c r="G3915" s="1" t="s">
        <v>500</v>
      </c>
      <c r="H3915" s="1" t="n">
        <v>2110405</v>
      </c>
      <c r="I3915" s="1" t="s">
        <v>106</v>
      </c>
      <c r="J3915" s="1" t="n">
        <v>1377369</v>
      </c>
      <c r="L3915" s="1" t="n">
        <v>28968</v>
      </c>
      <c r="M3915" s="1" t="s">
        <v>153</v>
      </c>
      <c r="N3915" s="1" t="s">
        <v>66</v>
      </c>
      <c r="P3915" s="1" t="n">
        <v>101</v>
      </c>
      <c r="Q3915" s="1" t="s">
        <v>107</v>
      </c>
      <c r="R3915" s="1" t="s">
        <v>39</v>
      </c>
      <c r="S3915" s="1" t="n">
        <v>4210232</v>
      </c>
      <c r="T3915" s="1" t="s">
        <v>503</v>
      </c>
      <c r="U3915" s="1" t="n">
        <v>935.28</v>
      </c>
      <c r="W3915" s="1" t="n">
        <v>0</v>
      </c>
      <c r="X3915" s="1" t="s">
        <v>3516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LEITOR DE CODIGO DE BARRAS ELGIN 8600IA</v>
      </c>
      <c r="AC3915" s="1" t="n">
        <v>28968</v>
      </c>
    </row>
    <row r="3916" customFormat="false" ht="12.75" hidden="false" customHeight="true" outlineLevel="0" collapsed="false">
      <c r="A3916" s="1" t="n">
        <v>1</v>
      </c>
      <c r="B3916" s="17" t="n">
        <v>46199</v>
      </c>
      <c r="C3916" s="17" t="n">
        <v>46305</v>
      </c>
      <c r="D3916" s="1" t="n">
        <v>1758</v>
      </c>
      <c r="E3916" s="1" t="s">
        <v>523</v>
      </c>
      <c r="F3916" s="1" t="n">
        <v>46</v>
      </c>
      <c r="G3916" s="1" t="s">
        <v>500</v>
      </c>
      <c r="H3916" s="1" t="n">
        <v>2110405</v>
      </c>
      <c r="I3916" s="1" t="s">
        <v>106</v>
      </c>
      <c r="J3916" s="1" t="n">
        <v>1378055</v>
      </c>
      <c r="L3916" s="1" t="n">
        <v>568065</v>
      </c>
      <c r="M3916" s="1" t="s">
        <v>460</v>
      </c>
      <c r="N3916" s="1" t="s">
        <v>66</v>
      </c>
      <c r="P3916" s="1" t="n">
        <v>101</v>
      </c>
      <c r="Q3916" s="1" t="s">
        <v>107</v>
      </c>
      <c r="R3916" s="1" t="s">
        <v>39</v>
      </c>
      <c r="S3916" s="1" t="n">
        <v>4210227</v>
      </c>
      <c r="T3916" s="1" t="s">
        <v>40</v>
      </c>
      <c r="U3916" s="1" t="n">
        <v>429.64</v>
      </c>
      <c r="W3916" s="1" t="n">
        <v>0</v>
      </c>
      <c r="X3916" s="1" t="s">
        <v>3517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" t="n">
        <v>1</v>
      </c>
      <c r="B3917" s="17" t="n">
        <v>46216</v>
      </c>
      <c r="C3917" s="17" t="n">
        <v>46305</v>
      </c>
      <c r="D3917" s="1" t="n">
        <v>1717</v>
      </c>
      <c r="E3917" s="1" t="s">
        <v>2401</v>
      </c>
      <c r="F3917" s="1" t="n">
        <v>46</v>
      </c>
      <c r="G3917" s="1" t="s">
        <v>500</v>
      </c>
      <c r="H3917" s="1" t="n">
        <v>2110405</v>
      </c>
      <c r="I3917" s="1" t="s">
        <v>106</v>
      </c>
      <c r="J3917" s="1" t="n">
        <v>1394062</v>
      </c>
      <c r="L3917" s="1" t="n">
        <v>51412</v>
      </c>
      <c r="M3917" s="1" t="s">
        <v>153</v>
      </c>
      <c r="N3917" s="1" t="s">
        <v>66</v>
      </c>
      <c r="P3917" s="1" t="n">
        <v>103</v>
      </c>
      <c r="Q3917" s="1" t="s">
        <v>61</v>
      </c>
      <c r="R3917" s="1" t="s">
        <v>62</v>
      </c>
      <c r="S3917" s="1" t="n">
        <v>1130101</v>
      </c>
      <c r="T3917" s="1" t="s">
        <v>63</v>
      </c>
      <c r="U3917" s="1" t="n">
        <v>319.2</v>
      </c>
      <c r="W3917" s="1" t="n">
        <v>0</v>
      </c>
      <c r="X3917" s="1" t="s">
        <v>3518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" t="n">
        <v>1</v>
      </c>
      <c r="B3918" s="17" t="n">
        <v>46234</v>
      </c>
      <c r="C3918" s="17" t="n">
        <v>46305</v>
      </c>
      <c r="D3918" s="1" t="n">
        <v>608</v>
      </c>
      <c r="E3918" s="1" t="s">
        <v>3246</v>
      </c>
      <c r="F3918" s="1" t="n">
        <v>46</v>
      </c>
      <c r="G3918" s="1" t="s">
        <v>500</v>
      </c>
      <c r="H3918" s="1" t="n">
        <v>2110405</v>
      </c>
      <c r="I3918" s="1" t="s">
        <v>106</v>
      </c>
      <c r="J3918" s="1" t="n">
        <v>1477562</v>
      </c>
      <c r="L3918" s="1" t="n">
        <v>1681242</v>
      </c>
      <c r="M3918" s="1" t="s">
        <v>59</v>
      </c>
      <c r="N3918" s="1" t="s">
        <v>66</v>
      </c>
      <c r="P3918" s="1" t="n">
        <v>101</v>
      </c>
      <c r="Q3918" s="1" t="s">
        <v>107</v>
      </c>
      <c r="R3918" s="1" t="s">
        <v>39</v>
      </c>
      <c r="S3918" s="1" t="n">
        <v>4210232</v>
      </c>
      <c r="T3918" s="1" t="s">
        <v>503</v>
      </c>
      <c r="U3918" s="1" t="n">
        <v>315.62</v>
      </c>
      <c r="W3918" s="1" t="n">
        <v>0</v>
      </c>
      <c r="X3918" s="1" t="s">
        <v>3247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SWITCH NAO GERENCIAVEL 24 PORTAS 1000MBP</v>
      </c>
      <c r="AC3918" s="1" t="n">
        <v>168124</v>
      </c>
    </row>
    <row r="3919" customFormat="false" ht="12.75" hidden="false" customHeight="true" outlineLevel="0" collapsed="false">
      <c r="A3919" s="1" t="n">
        <v>1</v>
      </c>
      <c r="B3919" s="17" t="n">
        <v>46241</v>
      </c>
      <c r="C3919" s="17" t="n">
        <v>46305</v>
      </c>
      <c r="D3919" s="1" t="n">
        <v>17</v>
      </c>
      <c r="E3919" s="1" t="s">
        <v>115</v>
      </c>
      <c r="F3919" s="1" t="n">
        <v>34</v>
      </c>
      <c r="G3919" s="1" t="s">
        <v>94</v>
      </c>
      <c r="H3919" s="1" t="n">
        <v>2110405</v>
      </c>
      <c r="I3919" s="1" t="s">
        <v>106</v>
      </c>
      <c r="J3919" s="1" t="n">
        <v>1512942</v>
      </c>
      <c r="L3919" s="1" t="n">
        <v>619809</v>
      </c>
      <c r="M3919" s="1" t="s">
        <v>460</v>
      </c>
      <c r="N3919" s="1" t="s">
        <v>66</v>
      </c>
      <c r="P3919" s="1" t="n">
        <v>101</v>
      </c>
      <c r="Q3919" s="1" t="s">
        <v>107</v>
      </c>
      <c r="R3919" s="1" t="s">
        <v>112</v>
      </c>
      <c r="S3919" s="1" t="n">
        <v>4220199</v>
      </c>
      <c r="T3919" s="1" t="s">
        <v>113</v>
      </c>
      <c r="U3919" s="1" t="n">
        <v>150</v>
      </c>
      <c r="W3919" s="1" t="n">
        <v>0</v>
      </c>
      <c r="X3919" s="1" t="s">
        <v>2437</v>
      </c>
      <c r="Z3919" s="1" t="str">
        <f aca="false">IF($T3919="","",IFERROR(INDEX('Resumo Grupos'!$AC$3:$AC$200,MATCH($T3919,'Resumo Grupos'!$AB$3:$AB$200,0)),"n/d"))</f>
        <v>Pagamentos outros não operacionais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" t="n">
        <v>1</v>
      </c>
      <c r="B3920" s="17" t="n">
        <v>46248</v>
      </c>
      <c r="C3920" s="17" t="n">
        <v>46305</v>
      </c>
      <c r="D3920" s="1" t="n">
        <v>862</v>
      </c>
      <c r="E3920" s="1" t="s">
        <v>502</v>
      </c>
      <c r="F3920" s="1" t="n">
        <v>46</v>
      </c>
      <c r="G3920" s="1" t="s">
        <v>500</v>
      </c>
      <c r="H3920" s="1" t="n">
        <v>2110405</v>
      </c>
      <c r="I3920" s="1" t="s">
        <v>106</v>
      </c>
      <c r="J3920" s="1" t="n">
        <v>1551728</v>
      </c>
      <c r="L3920" s="1" t="n">
        <v>634573</v>
      </c>
      <c r="M3920" s="1" t="s">
        <v>59</v>
      </c>
      <c r="N3920" s="1" t="s">
        <v>66</v>
      </c>
      <c r="P3920" s="1" t="n">
        <v>101</v>
      </c>
      <c r="Q3920" s="1" t="s">
        <v>107</v>
      </c>
      <c r="R3920" s="1" t="s">
        <v>39</v>
      </c>
      <c r="S3920" s="1" t="n">
        <v>4210232</v>
      </c>
      <c r="T3920" s="1" t="s">
        <v>503</v>
      </c>
      <c r="U3920" s="1" t="n">
        <v>400</v>
      </c>
      <c r="W3920" s="1" t="n">
        <v>0</v>
      </c>
      <c r="X3920" s="1" t="s">
        <v>3519</v>
      </c>
      <c r="Z3920" s="1" t="str">
        <f aca="false">IF($T3920="","",IFERROR(INDEX('Resumo Grupos'!$AC$3:$AC$200,MATCH($T3920,'Resumo Grupos'!$AB$3:$AB$200,0)),"n/d"))</f>
        <v>Despesa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" t="n">
        <v>1</v>
      </c>
      <c r="B3921" s="17" t="n">
        <v>46258</v>
      </c>
      <c r="C3921" s="17" t="n">
        <v>46305</v>
      </c>
      <c r="D3921" s="1" t="n">
        <v>1898</v>
      </c>
      <c r="E3921" s="1" t="s">
        <v>513</v>
      </c>
      <c r="F3921" s="1" t="n">
        <v>46</v>
      </c>
      <c r="G3921" s="1" t="s">
        <v>500</v>
      </c>
      <c r="H3921" s="1" t="n">
        <v>2110405</v>
      </c>
      <c r="I3921" s="1" t="s">
        <v>106</v>
      </c>
      <c r="J3921" s="1" t="n">
        <v>1599209</v>
      </c>
      <c r="L3921" s="1" t="n">
        <v>5685</v>
      </c>
      <c r="M3921" s="1" t="s">
        <v>59</v>
      </c>
      <c r="N3921" s="1" t="s">
        <v>66</v>
      </c>
      <c r="P3921" s="1" t="n">
        <v>101</v>
      </c>
      <c r="Q3921" s="1" t="s">
        <v>107</v>
      </c>
      <c r="R3921" s="1" t="s">
        <v>39</v>
      </c>
      <c r="S3921" s="1" t="n">
        <v>4210226</v>
      </c>
      <c r="T3921" s="1" t="s">
        <v>510</v>
      </c>
      <c r="U3921" s="1" t="n">
        <v>195.25</v>
      </c>
      <c r="W3921" s="1" t="n">
        <v>0</v>
      </c>
      <c r="X3921" s="1" t="s">
        <v>3520</v>
      </c>
      <c r="Z3921" s="1" t="str">
        <f aca="false">IF($T3921="","",IFERROR(INDEX('Resumo Grupos'!$AC$3:$AC$200,MATCH($T3921,'Resumo Grupos'!$AB$3:$AB$200,0)),"n/d"))</f>
        <v>Despesa</v>
      </c>
      <c r="AA3921" s="1" t="str">
        <f aca="false">IF($T3921="","",IF(COUNTIF('Resumo Grupos'!$AE$3:$AE$40,$T3921)&gt;0,"NAO","SIM"))</f>
        <v>SIM</v>
      </c>
    </row>
    <row r="3922" customFormat="false" ht="12.75" hidden="false" customHeight="true" outlineLevel="0" collapsed="false">
      <c r="A3922" s="1" t="n">
        <v>1</v>
      </c>
      <c r="B3922" s="17" t="n">
        <v>46265</v>
      </c>
      <c r="C3922" s="17" t="n">
        <v>46305</v>
      </c>
      <c r="D3922" s="1" t="n">
        <v>1778</v>
      </c>
      <c r="E3922" s="1" t="s">
        <v>304</v>
      </c>
      <c r="F3922" s="1" t="n">
        <v>24</v>
      </c>
      <c r="G3922" s="1" t="s">
        <v>57</v>
      </c>
      <c r="H3922" s="1" t="n">
        <v>2110405</v>
      </c>
      <c r="I3922" s="1" t="s">
        <v>106</v>
      </c>
      <c r="J3922" s="1" t="n">
        <v>1469303</v>
      </c>
      <c r="L3922" s="1" t="n">
        <v>124473366</v>
      </c>
      <c r="M3922" s="1" t="s">
        <v>153</v>
      </c>
      <c r="N3922" s="1" t="s">
        <v>66</v>
      </c>
      <c r="P3922" s="1" t="n">
        <v>101</v>
      </c>
      <c r="Q3922" s="1" t="s">
        <v>107</v>
      </c>
      <c r="R3922" s="1" t="s">
        <v>39</v>
      </c>
      <c r="S3922" s="1" t="n">
        <v>4210207</v>
      </c>
      <c r="T3922" s="1" t="s">
        <v>305</v>
      </c>
      <c r="U3922" s="1" t="n">
        <v>273.13</v>
      </c>
      <c r="W3922" s="1" t="n">
        <v>0</v>
      </c>
      <c r="X3922" s="1" t="s">
        <v>2415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" t="n">
        <v>1</v>
      </c>
      <c r="B3923" s="17" t="n">
        <v>46266</v>
      </c>
      <c r="C3923" s="17" t="n">
        <v>46305</v>
      </c>
      <c r="D3923" s="1" t="n">
        <v>930</v>
      </c>
      <c r="E3923" s="1" t="s">
        <v>537</v>
      </c>
      <c r="F3923" s="1" t="n">
        <v>46</v>
      </c>
      <c r="G3923" s="1" t="s">
        <v>500</v>
      </c>
      <c r="H3923" s="1" t="n">
        <v>2110405</v>
      </c>
      <c r="I3923" s="1" t="s">
        <v>106</v>
      </c>
      <c r="J3923" s="1" t="n">
        <v>1657007</v>
      </c>
      <c r="L3923" s="1" t="n">
        <v>673751</v>
      </c>
      <c r="M3923" s="1" t="s">
        <v>36</v>
      </c>
      <c r="N3923" s="1" t="s">
        <v>66</v>
      </c>
      <c r="P3923" s="1" t="n">
        <v>101</v>
      </c>
      <c r="Q3923" s="1" t="s">
        <v>107</v>
      </c>
      <c r="R3923" s="1" t="s">
        <v>39</v>
      </c>
      <c r="S3923" s="1" t="n">
        <v>4210227</v>
      </c>
      <c r="T3923" s="1" t="s">
        <v>40</v>
      </c>
      <c r="U3923" s="1" t="n">
        <v>61</v>
      </c>
      <c r="W3923" s="1" t="n">
        <v>0</v>
      </c>
      <c r="X3923" s="1" t="s">
        <v>3521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</row>
    <row r="3924" customFormat="false" ht="12.75" hidden="false" customHeight="true" outlineLevel="0" collapsed="false">
      <c r="A3924" s="1" t="n">
        <v>1</v>
      </c>
      <c r="B3924" s="17" t="n">
        <v>46164</v>
      </c>
      <c r="C3924" s="17" t="n">
        <v>46306</v>
      </c>
      <c r="D3924" s="1" t="n">
        <v>515</v>
      </c>
      <c r="E3924" s="1" t="s">
        <v>124</v>
      </c>
      <c r="F3924" s="1" t="n">
        <v>34</v>
      </c>
      <c r="G3924" s="1" t="s">
        <v>94</v>
      </c>
      <c r="H3924" s="1" t="n">
        <v>2110405</v>
      </c>
      <c r="I3924" s="1" t="s">
        <v>106</v>
      </c>
      <c r="J3924" s="1" t="n">
        <v>1137849</v>
      </c>
      <c r="L3924" s="1" t="n">
        <v>474941</v>
      </c>
      <c r="M3924" s="1" t="s">
        <v>272</v>
      </c>
      <c r="N3924" s="1" t="s">
        <v>66</v>
      </c>
      <c r="P3924" s="1" t="n">
        <v>101</v>
      </c>
      <c r="Q3924" s="1" t="s">
        <v>107</v>
      </c>
      <c r="R3924" s="1" t="s">
        <v>190</v>
      </c>
      <c r="S3924" s="1" t="n">
        <v>2110901</v>
      </c>
      <c r="T3924" s="1" t="s">
        <v>191</v>
      </c>
      <c r="U3924" s="1" t="n">
        <v>15770.14</v>
      </c>
      <c r="W3924" s="1" t="n">
        <v>0</v>
      </c>
      <c r="X3924" s="1" t="s">
        <v>3522</v>
      </c>
      <c r="Z3924" s="1" t="str">
        <f aca="false">IF($T3924="","",IFERROR(INDEX('Resumo Grupos'!$AC$3:$AC$200,MATCH($T3924,'Resumo Grupos'!$AB$3:$AB$200,0)),"n/d"))</f>
        <v>Empréstimo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" t="n">
        <v>1</v>
      </c>
      <c r="B3925" s="17" t="n">
        <v>46241</v>
      </c>
      <c r="C3925" s="17" t="n">
        <v>46307</v>
      </c>
      <c r="D3925" s="1" t="n">
        <v>887</v>
      </c>
      <c r="E3925" s="1" t="s">
        <v>573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1514434</v>
      </c>
      <c r="L3925" s="1" t="n">
        <v>620151</v>
      </c>
      <c r="M3925" s="1" t="s">
        <v>153</v>
      </c>
      <c r="N3925" s="1" t="s">
        <v>66</v>
      </c>
      <c r="P3925" s="1" t="n">
        <v>101</v>
      </c>
      <c r="Q3925" s="1" t="s">
        <v>107</v>
      </c>
      <c r="R3925" s="1" t="s">
        <v>43</v>
      </c>
      <c r="S3925" s="1" t="n">
        <v>4210315</v>
      </c>
      <c r="T3925" s="1" t="s">
        <v>574</v>
      </c>
      <c r="U3925" s="1" t="n">
        <v>199.8</v>
      </c>
      <c r="W3925" s="1" t="n">
        <v>0</v>
      </c>
      <c r="X3925" s="1" t="s">
        <v>851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" t="n">
        <v>1</v>
      </c>
      <c r="B3926" s="17" t="n">
        <v>46249</v>
      </c>
      <c r="C3926" s="17" t="n">
        <v>46307</v>
      </c>
      <c r="D3926" s="1" t="n">
        <v>10011</v>
      </c>
      <c r="E3926" s="1" t="s">
        <v>221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1552267</v>
      </c>
      <c r="L3926" s="1" t="n">
        <v>35160</v>
      </c>
      <c r="M3926" s="1" t="s">
        <v>272</v>
      </c>
      <c r="N3926" s="1" t="s">
        <v>66</v>
      </c>
      <c r="P3926" s="1" t="n">
        <v>103</v>
      </c>
      <c r="Q3926" s="1" t="s">
        <v>61</v>
      </c>
      <c r="R3926" s="1" t="s">
        <v>62</v>
      </c>
      <c r="S3926" s="1" t="n">
        <v>1130101</v>
      </c>
      <c r="T3926" s="1" t="s">
        <v>63</v>
      </c>
      <c r="U3926" s="1" t="n">
        <v>2836.78</v>
      </c>
      <c r="W3926" s="1" t="n">
        <v>0</v>
      </c>
      <c r="X3926" s="1" t="s">
        <v>3523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RC GRANPLUS GATO FILH FRG E ARROZ KG</v>
      </c>
      <c r="AC3926" s="1" t="n">
        <v>35160</v>
      </c>
    </row>
    <row r="3927" customFormat="false" ht="12.75" hidden="false" customHeight="true" outlineLevel="0" collapsed="false">
      <c r="A3927" s="1" t="n">
        <v>1</v>
      </c>
      <c r="B3927" s="17" t="n">
        <v>46254</v>
      </c>
      <c r="C3927" s="17" t="n">
        <v>46308</v>
      </c>
      <c r="D3927" s="1" t="n">
        <v>717</v>
      </c>
      <c r="E3927" s="1" t="s">
        <v>131</v>
      </c>
      <c r="F3927" s="1" t="n">
        <v>42</v>
      </c>
      <c r="G3927" s="1" t="s">
        <v>639</v>
      </c>
      <c r="H3927" s="1" t="n">
        <v>2110405</v>
      </c>
      <c r="I3927" s="1" t="s">
        <v>106</v>
      </c>
      <c r="J3927" s="1" t="n">
        <v>1577416</v>
      </c>
      <c r="L3927" s="1" t="n">
        <v>644308</v>
      </c>
      <c r="M3927" s="1" t="s">
        <v>59</v>
      </c>
      <c r="N3927" s="1" t="s">
        <v>66</v>
      </c>
      <c r="P3927" s="1" t="n">
        <v>101</v>
      </c>
      <c r="Q3927" s="1" t="s">
        <v>107</v>
      </c>
      <c r="R3927" s="1" t="s">
        <v>112</v>
      </c>
      <c r="S3927" s="1" t="n">
        <v>4220199</v>
      </c>
      <c r="T3927" s="1" t="s">
        <v>113</v>
      </c>
      <c r="U3927" s="1" t="n">
        <v>522.5</v>
      </c>
      <c r="W3927" s="1" t="n">
        <v>0</v>
      </c>
      <c r="X3927" s="1" t="s">
        <v>3313</v>
      </c>
      <c r="Z3927" s="1" t="str">
        <f aca="false">IF($T3927="","",IFERROR(INDEX('Resumo Grupos'!$AC$3:$AC$200,MATCH($T3927,'Resumo Grupos'!$AB$3:$AB$200,0)),"n/d"))</f>
        <v>Pagamentos outros não operacionais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" t="n">
        <v>1</v>
      </c>
      <c r="B3928" s="17" t="n">
        <v>46097</v>
      </c>
      <c r="C3928" s="17" t="n">
        <v>46310</v>
      </c>
      <c r="D3928" s="1" t="n">
        <v>1867</v>
      </c>
      <c r="E3928" s="1" t="s">
        <v>665</v>
      </c>
      <c r="F3928" s="1" t="n">
        <v>24</v>
      </c>
      <c r="G3928" s="1" t="s">
        <v>57</v>
      </c>
      <c r="H3928" s="1" t="n">
        <v>2110405</v>
      </c>
      <c r="I3928" s="1" t="s">
        <v>106</v>
      </c>
      <c r="J3928" s="1" t="n">
        <v>809298</v>
      </c>
      <c r="L3928" s="1" t="n">
        <v>100914</v>
      </c>
      <c r="M3928" s="1" t="s">
        <v>215</v>
      </c>
      <c r="N3928" s="1" t="s">
        <v>66</v>
      </c>
      <c r="P3928" s="1" t="n">
        <v>101</v>
      </c>
      <c r="Q3928" s="1" t="s">
        <v>107</v>
      </c>
      <c r="R3928" s="1" t="s">
        <v>666</v>
      </c>
      <c r="S3928" s="1" t="n">
        <v>4210401</v>
      </c>
      <c r="T3928" s="1" t="s">
        <v>667</v>
      </c>
      <c r="U3928" s="1" t="n">
        <v>134.55</v>
      </c>
      <c r="W3928" s="1" t="n">
        <v>0</v>
      </c>
      <c r="X3928" s="1" t="s">
        <v>3524</v>
      </c>
      <c r="Z3928" s="1" t="str">
        <f aca="false">IF($T3928="","",IFERROR(INDEX('Resumo Grupos'!$AC$3:$AC$200,MATCH($T3928,'Resumo Grupos'!$AB$3:$AB$200,0)),"n/d"))</f>
        <v>Impostos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" t="n">
        <v>1</v>
      </c>
      <c r="B3929" s="17" t="n">
        <v>46097</v>
      </c>
      <c r="C3929" s="17" t="n">
        <v>46310</v>
      </c>
      <c r="D3929" s="1" t="n">
        <v>1867</v>
      </c>
      <c r="E3929" s="1" t="s">
        <v>665</v>
      </c>
      <c r="F3929" s="1" t="n">
        <v>24</v>
      </c>
      <c r="G3929" s="1" t="s">
        <v>57</v>
      </c>
      <c r="H3929" s="1" t="n">
        <v>2110405</v>
      </c>
      <c r="I3929" s="1" t="s">
        <v>106</v>
      </c>
      <c r="J3929" s="1" t="n">
        <v>809315</v>
      </c>
      <c r="L3929" s="1" t="n">
        <v>100910</v>
      </c>
      <c r="M3929" s="1" t="s">
        <v>215</v>
      </c>
      <c r="N3929" s="1" t="s">
        <v>66</v>
      </c>
      <c r="P3929" s="1" t="n">
        <v>101</v>
      </c>
      <c r="Q3929" s="1" t="s">
        <v>107</v>
      </c>
      <c r="R3929" s="1" t="s">
        <v>666</v>
      </c>
      <c r="S3929" s="1" t="n">
        <v>4210401</v>
      </c>
      <c r="T3929" s="1" t="s">
        <v>667</v>
      </c>
      <c r="U3929" s="1" t="n">
        <v>185.89</v>
      </c>
      <c r="W3929" s="1" t="n">
        <v>0</v>
      </c>
      <c r="X3929" s="1" t="s">
        <v>3525</v>
      </c>
      <c r="Z3929" s="1" t="str">
        <f aca="false">IF($T3929="","",IFERROR(INDEX('Resumo Grupos'!$AC$3:$AC$200,MATCH($T3929,'Resumo Grupos'!$AB$3:$AB$200,0)),"n/d"))</f>
        <v>Impostos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" t="n">
        <v>1</v>
      </c>
      <c r="B3930" s="17" t="n">
        <v>46097</v>
      </c>
      <c r="C3930" s="17" t="n">
        <v>46310</v>
      </c>
      <c r="D3930" s="1" t="n">
        <v>17</v>
      </c>
      <c r="E3930" s="1" t="s">
        <v>115</v>
      </c>
      <c r="F3930" s="1" t="n">
        <v>24</v>
      </c>
      <c r="G3930" s="1" t="s">
        <v>57</v>
      </c>
      <c r="H3930" s="1" t="n">
        <v>2110405</v>
      </c>
      <c r="I3930" s="1" t="s">
        <v>106</v>
      </c>
      <c r="J3930" s="1" t="n">
        <v>809413</v>
      </c>
      <c r="L3930" s="1" t="n">
        <v>2115476</v>
      </c>
      <c r="M3930" s="1" t="s">
        <v>215</v>
      </c>
      <c r="N3930" s="1" t="s">
        <v>66</v>
      </c>
      <c r="P3930" s="1" t="n">
        <v>101</v>
      </c>
      <c r="Q3930" s="1" t="s">
        <v>107</v>
      </c>
      <c r="R3930" s="1" t="s">
        <v>112</v>
      </c>
      <c r="S3930" s="1" t="n">
        <v>4220199</v>
      </c>
      <c r="T3930" s="1" t="s">
        <v>113</v>
      </c>
      <c r="U3930" s="1" t="n">
        <v>102.14</v>
      </c>
      <c r="W3930" s="1" t="n">
        <v>0</v>
      </c>
      <c r="X3930" s="1" t="s">
        <v>670</v>
      </c>
      <c r="Z3930" s="1" t="str">
        <f aca="false">IF($T3930="","",IFERROR(INDEX('Resumo Grupos'!$AC$3:$AC$200,MATCH($T3930,'Resumo Grupos'!$AB$3:$AB$200,0)),"n/d"))</f>
        <v>Pagamentos outros não operacionais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" t="n">
        <v>1</v>
      </c>
      <c r="B3931" s="17" t="n">
        <v>46234</v>
      </c>
      <c r="C3931" s="17" t="n">
        <v>46310</v>
      </c>
      <c r="D3931" s="1" t="n">
        <v>513</v>
      </c>
      <c r="E3931" s="1" t="s">
        <v>683</v>
      </c>
      <c r="F3931" s="1" t="n">
        <v>24</v>
      </c>
      <c r="G3931" s="1" t="s">
        <v>57</v>
      </c>
      <c r="H3931" s="1" t="n">
        <v>2110405</v>
      </c>
      <c r="I3931" s="1" t="s">
        <v>106</v>
      </c>
      <c r="J3931" s="1" t="n">
        <v>1478026</v>
      </c>
      <c r="L3931" s="1" t="n">
        <v>607111</v>
      </c>
      <c r="M3931" s="1" t="s">
        <v>153</v>
      </c>
      <c r="N3931" s="1" t="s">
        <v>66</v>
      </c>
      <c r="P3931" s="1" t="n">
        <v>101</v>
      </c>
      <c r="Q3931" s="1" t="s">
        <v>107</v>
      </c>
      <c r="R3931" s="1" t="s">
        <v>43</v>
      </c>
      <c r="S3931" s="1" t="n">
        <v>4210315</v>
      </c>
      <c r="T3931" s="1" t="s">
        <v>574</v>
      </c>
      <c r="U3931" s="1" t="n">
        <v>179.32</v>
      </c>
      <c r="W3931" s="1" t="n">
        <v>0</v>
      </c>
      <c r="X3931" s="1" t="s">
        <v>2608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" t="n">
        <v>1</v>
      </c>
      <c r="B3932" s="17" t="n">
        <v>46256</v>
      </c>
      <c r="C3932" s="17" t="n">
        <v>46311</v>
      </c>
      <c r="D3932" s="1" t="n">
        <v>607</v>
      </c>
      <c r="E3932" s="1" t="s">
        <v>214</v>
      </c>
      <c r="F3932" s="1" t="n">
        <v>24</v>
      </c>
      <c r="G3932" s="1" t="s">
        <v>57</v>
      </c>
      <c r="H3932" s="1" t="n">
        <v>2110405</v>
      </c>
      <c r="I3932" s="1" t="s">
        <v>106</v>
      </c>
      <c r="J3932" s="1" t="n">
        <v>1585319</v>
      </c>
      <c r="L3932" s="1" t="n">
        <v>11473</v>
      </c>
      <c r="M3932" s="1" t="s">
        <v>460</v>
      </c>
      <c r="N3932" s="1" t="s">
        <v>66</v>
      </c>
      <c r="P3932" s="1" t="n">
        <v>103</v>
      </c>
      <c r="Q3932" s="1" t="s">
        <v>61</v>
      </c>
      <c r="R3932" s="1" t="s">
        <v>62</v>
      </c>
      <c r="S3932" s="1" t="n">
        <v>1130101</v>
      </c>
      <c r="T3932" s="1" t="s">
        <v>63</v>
      </c>
      <c r="U3932" s="1" t="n">
        <v>1969.17</v>
      </c>
      <c r="W3932" s="1" t="n">
        <v>0</v>
      </c>
      <c r="X3932" s="1" t="s">
        <v>3526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1" t="str">
        <f aca="false">IFERROR(INDEX('Mov Entradas (Rel 10497)'!$L:$L,MATCH(AC3932,'Mov Entradas (Rel 10497)'!$I:$I,0)),"nao encontrado")</f>
        <v>FINOTRATO GOLD FILHOTES RMP KG</v>
      </c>
      <c r="AC3932" s="1" t="n">
        <v>11473</v>
      </c>
    </row>
    <row r="3933" customFormat="false" ht="12.75" hidden="false" customHeight="true" outlineLevel="0" collapsed="false">
      <c r="A3933" s="1" t="n">
        <v>1</v>
      </c>
      <c r="B3933" s="17" t="n">
        <v>46237</v>
      </c>
      <c r="C3933" s="17" t="n">
        <v>46312</v>
      </c>
      <c r="D3933" s="1" t="n">
        <v>815</v>
      </c>
      <c r="E3933" s="1" t="s">
        <v>746</v>
      </c>
      <c r="F3933" s="1" t="n">
        <v>34</v>
      </c>
      <c r="G3933" s="1" t="s">
        <v>94</v>
      </c>
      <c r="H3933" s="1" t="n">
        <v>2110405</v>
      </c>
      <c r="I3933" s="1" t="s">
        <v>106</v>
      </c>
      <c r="J3933" s="1" t="n">
        <v>1493520</v>
      </c>
      <c r="L3933" s="1" t="n">
        <v>612910</v>
      </c>
      <c r="M3933" s="1" t="s">
        <v>153</v>
      </c>
      <c r="N3933" s="1" t="s">
        <v>66</v>
      </c>
      <c r="P3933" s="1" t="n">
        <v>101</v>
      </c>
      <c r="Q3933" s="1" t="s">
        <v>107</v>
      </c>
      <c r="R3933" s="1" t="s">
        <v>2630</v>
      </c>
      <c r="S3933" s="1" t="n">
        <v>2210202</v>
      </c>
      <c r="T3933" s="1" t="s">
        <v>2630</v>
      </c>
      <c r="U3933" s="1" t="n">
        <v>6000</v>
      </c>
      <c r="W3933" s="1" t="n">
        <v>0</v>
      </c>
      <c r="X3933" s="1" t="s">
        <v>747</v>
      </c>
      <c r="Z3933" s="1" t="str">
        <f aca="false">IF($T3933="","",IFERROR(INDEX('Resumo Grupos'!$AC$3:$AC$200,MATCH($T3933,'Resumo Grupos'!$AB$3:$AB$200,0)),"n/d"))</f>
        <v>Empréstimo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" t="n">
        <v>1</v>
      </c>
      <c r="B3934" s="17" t="n">
        <v>46251</v>
      </c>
      <c r="C3934" s="17" t="n">
        <v>46312</v>
      </c>
      <c r="D3934" s="1" t="n">
        <v>10104</v>
      </c>
      <c r="E3934" s="1" t="s">
        <v>2643</v>
      </c>
      <c r="F3934" s="1" t="n">
        <v>34</v>
      </c>
      <c r="G3934" s="1" t="s">
        <v>94</v>
      </c>
      <c r="H3934" s="1" t="n">
        <v>2110405</v>
      </c>
      <c r="I3934" s="1" t="s">
        <v>106</v>
      </c>
      <c r="J3934" s="1" t="n">
        <v>1563387</v>
      </c>
      <c r="L3934" s="1" t="n">
        <v>639275</v>
      </c>
      <c r="M3934" s="1" t="s">
        <v>59</v>
      </c>
      <c r="N3934" s="1" t="s">
        <v>66</v>
      </c>
      <c r="P3934" s="1" t="n">
        <v>101</v>
      </c>
      <c r="Q3934" s="1" t="s">
        <v>107</v>
      </c>
      <c r="R3934" s="1" t="s">
        <v>112</v>
      </c>
      <c r="S3934" s="1" t="n">
        <v>4220199</v>
      </c>
      <c r="T3934" s="1" t="s">
        <v>113</v>
      </c>
      <c r="U3934" s="1" t="n">
        <v>1000</v>
      </c>
      <c r="W3934" s="1" t="n">
        <v>0</v>
      </c>
      <c r="X3934" s="1" t="s">
        <v>3382</v>
      </c>
      <c r="Z3934" s="1" t="str">
        <f aca="false">IF($T3934="","",IFERROR(INDEX('Resumo Grupos'!$AC$3:$AC$200,MATCH($T3934,'Resumo Grupos'!$AB$3:$AB$200,0)),"n/d"))</f>
        <v>Pagamentos outros não operacionais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" t="n">
        <v>1</v>
      </c>
      <c r="B3935" s="17" t="n">
        <v>46191</v>
      </c>
      <c r="C3935" s="17" t="n">
        <v>46313</v>
      </c>
      <c r="D3935" s="1" t="n">
        <v>514</v>
      </c>
      <c r="E3935" s="1" t="s">
        <v>731</v>
      </c>
      <c r="F3935" s="1" t="n">
        <v>34</v>
      </c>
      <c r="G3935" s="1" t="s">
        <v>94</v>
      </c>
      <c r="H3935" s="1" t="n">
        <v>2110405</v>
      </c>
      <c r="I3935" s="1" t="s">
        <v>106</v>
      </c>
      <c r="J3935" s="1" t="n">
        <v>1309516</v>
      </c>
      <c r="L3935" s="1" t="n">
        <v>541968</v>
      </c>
      <c r="M3935" s="1" t="s">
        <v>272</v>
      </c>
      <c r="N3935" s="1" t="s">
        <v>66</v>
      </c>
      <c r="P3935" s="1" t="n">
        <v>101</v>
      </c>
      <c r="Q3935" s="1" t="s">
        <v>107</v>
      </c>
      <c r="R3935" s="1" t="s">
        <v>190</v>
      </c>
      <c r="S3935" s="1" t="n">
        <v>2110901</v>
      </c>
      <c r="T3935" s="1" t="s">
        <v>191</v>
      </c>
      <c r="U3935" s="1" t="n">
        <v>3370.37</v>
      </c>
      <c r="W3935" s="1" t="n">
        <v>0</v>
      </c>
      <c r="X3935" s="1" t="s">
        <v>789</v>
      </c>
      <c r="Z3935" s="1" t="str">
        <f aca="false">IF($T3935="","",IFERROR(INDEX('Resumo Grupos'!$AC$3:$AC$200,MATCH($T3935,'Resumo Grupos'!$AB$3:$AB$200,0)),"n/d"))</f>
        <v>Empréstimo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" t="n">
        <v>1</v>
      </c>
      <c r="B3936" s="17" t="n">
        <v>46206</v>
      </c>
      <c r="C3936" s="17" t="n">
        <v>46313</v>
      </c>
      <c r="D3936" s="1" t="n">
        <v>804</v>
      </c>
      <c r="E3936" s="1" t="s">
        <v>1260</v>
      </c>
      <c r="F3936" s="1" t="n">
        <v>34</v>
      </c>
      <c r="G3936" s="1" t="s">
        <v>94</v>
      </c>
      <c r="H3936" s="1" t="n">
        <v>2110405</v>
      </c>
      <c r="I3936" s="1" t="s">
        <v>106</v>
      </c>
      <c r="J3936" s="1" t="n">
        <v>1345479</v>
      </c>
      <c r="L3936" s="1" t="n">
        <v>555726</v>
      </c>
      <c r="M3936" s="1" t="s">
        <v>460</v>
      </c>
      <c r="N3936" s="1" t="s">
        <v>66</v>
      </c>
      <c r="P3936" s="1" t="n">
        <v>101</v>
      </c>
      <c r="Q3936" s="1" t="s">
        <v>107</v>
      </c>
      <c r="R3936" s="1" t="s">
        <v>39</v>
      </c>
      <c r="S3936" s="1" t="n">
        <v>4210203</v>
      </c>
      <c r="T3936" s="1" t="s">
        <v>1262</v>
      </c>
      <c r="U3936" s="1" t="n">
        <v>764.43</v>
      </c>
      <c r="W3936" s="1" t="n">
        <v>0</v>
      </c>
      <c r="X3936" s="1" t="s">
        <v>1766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" t="n">
        <v>1</v>
      </c>
      <c r="B3937" s="17" t="n">
        <v>46206</v>
      </c>
      <c r="C3937" s="17" t="n">
        <v>46313</v>
      </c>
      <c r="D3937" s="1" t="n">
        <v>804</v>
      </c>
      <c r="E3937" s="1" t="s">
        <v>1260</v>
      </c>
      <c r="F3937" s="1" t="n">
        <v>34</v>
      </c>
      <c r="G3937" s="1" t="s">
        <v>94</v>
      </c>
      <c r="H3937" s="1" t="n">
        <v>2110405</v>
      </c>
      <c r="I3937" s="1" t="s">
        <v>106</v>
      </c>
      <c r="J3937" s="1" t="n">
        <v>1345494</v>
      </c>
      <c r="L3937" s="1" t="n">
        <v>555731</v>
      </c>
      <c r="M3937" s="1" t="s">
        <v>460</v>
      </c>
      <c r="N3937" s="1" t="s">
        <v>66</v>
      </c>
      <c r="P3937" s="1" t="n">
        <v>101</v>
      </c>
      <c r="Q3937" s="1" t="s">
        <v>107</v>
      </c>
      <c r="R3937" s="1" t="s">
        <v>112</v>
      </c>
      <c r="S3937" s="1" t="n">
        <v>4220199</v>
      </c>
      <c r="T3937" s="1" t="s">
        <v>113</v>
      </c>
      <c r="U3937" s="1" t="n">
        <v>1621</v>
      </c>
      <c r="W3937" s="1" t="n">
        <v>0</v>
      </c>
      <c r="X3937" s="1" t="s">
        <v>1767</v>
      </c>
      <c r="Z3937" s="1" t="str">
        <f aca="false">IF($T3937="","",IFERROR(INDEX('Resumo Grupos'!$AC$3:$AC$200,MATCH($T3937,'Resumo Grupos'!$AB$3:$AB$200,0)),"n/d"))</f>
        <v>Pagamentos outros não operacionais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" t="n">
        <v>1</v>
      </c>
      <c r="B3938" s="17" t="n">
        <v>46234</v>
      </c>
      <c r="C3938" s="17" t="n">
        <v>46315</v>
      </c>
      <c r="D3938" s="1" t="n">
        <v>659</v>
      </c>
      <c r="E3938" s="1" t="s">
        <v>841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1478178</v>
      </c>
      <c r="L3938" s="1" t="n">
        <v>607145</v>
      </c>
      <c r="M3938" s="1" t="s">
        <v>153</v>
      </c>
      <c r="N3938" s="1" t="s">
        <v>66</v>
      </c>
      <c r="P3938" s="1" t="n">
        <v>101</v>
      </c>
      <c r="Q3938" s="1" t="s">
        <v>107</v>
      </c>
      <c r="R3938" s="1" t="s">
        <v>43</v>
      </c>
      <c r="S3938" s="1" t="n">
        <v>4210311</v>
      </c>
      <c r="T3938" s="1" t="s">
        <v>339</v>
      </c>
      <c r="U3938" s="1" t="n">
        <v>6193.08</v>
      </c>
      <c r="W3938" s="1" t="n">
        <v>0</v>
      </c>
      <c r="X3938" s="1" t="s">
        <v>1803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" t="n">
        <v>1</v>
      </c>
      <c r="B3939" s="17" t="n">
        <v>46246</v>
      </c>
      <c r="C3939" s="17" t="n">
        <v>46315</v>
      </c>
      <c r="D3939" s="1" t="n">
        <v>1932</v>
      </c>
      <c r="E3939" s="1" t="s">
        <v>865</v>
      </c>
      <c r="F3939" s="1" t="n">
        <v>24</v>
      </c>
      <c r="G3939" s="1" t="s">
        <v>57</v>
      </c>
      <c r="H3939" s="1" t="n">
        <v>2110405</v>
      </c>
      <c r="I3939" s="1" t="s">
        <v>106</v>
      </c>
      <c r="J3939" s="1" t="n">
        <v>1370654</v>
      </c>
      <c r="L3939" s="1" t="n">
        <v>565734</v>
      </c>
      <c r="M3939" s="1" t="s">
        <v>460</v>
      </c>
      <c r="N3939" s="1" t="s">
        <v>66</v>
      </c>
      <c r="P3939" s="1" t="n">
        <v>101</v>
      </c>
      <c r="Q3939" s="1" t="s">
        <v>107</v>
      </c>
      <c r="R3939" s="1" t="s">
        <v>43</v>
      </c>
      <c r="S3939" s="1" t="n">
        <v>4210315</v>
      </c>
      <c r="T3939" s="1" t="s">
        <v>574</v>
      </c>
      <c r="U3939" s="1" t="n">
        <v>139.97</v>
      </c>
      <c r="W3939" s="1" t="n">
        <v>0</v>
      </c>
      <c r="X3939" s="1" t="s">
        <v>851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" t="n">
        <v>1</v>
      </c>
      <c r="B3940" s="17" t="n">
        <v>46255</v>
      </c>
      <c r="C3940" s="17" t="n">
        <v>46315</v>
      </c>
      <c r="D3940" s="1" t="n">
        <v>10011</v>
      </c>
      <c r="E3940" s="1" t="s">
        <v>221</v>
      </c>
      <c r="F3940" s="1" t="n">
        <v>24</v>
      </c>
      <c r="G3940" s="1" t="s">
        <v>57</v>
      </c>
      <c r="H3940" s="1" t="n">
        <v>2110405</v>
      </c>
      <c r="I3940" s="1" t="s">
        <v>106</v>
      </c>
      <c r="J3940" s="1" t="n">
        <v>1600231</v>
      </c>
      <c r="L3940" s="1" t="n">
        <v>35265</v>
      </c>
      <c r="M3940" s="1" t="s">
        <v>272</v>
      </c>
      <c r="N3940" s="1" t="s">
        <v>66</v>
      </c>
      <c r="P3940" s="1" t="n">
        <v>103</v>
      </c>
      <c r="Q3940" s="1" t="s">
        <v>61</v>
      </c>
      <c r="R3940" s="1" t="s">
        <v>62</v>
      </c>
      <c r="S3940" s="1" t="n">
        <v>1130101</v>
      </c>
      <c r="T3940" s="1" t="s">
        <v>63</v>
      </c>
      <c r="U3940" s="1" t="n">
        <v>3767.77</v>
      </c>
      <c r="W3940" s="1" t="n">
        <v>0</v>
      </c>
      <c r="X3940" s="1" t="s">
        <v>3527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1" t="str">
        <f aca="false">IFERROR(INDEX('Mov Entradas (Rel 10497)'!$L:$L,MATCH(AC3940,'Mov Entradas (Rel 10497)'!$I:$I,0)),"nao encontrado")</f>
        <v>RC GRANPLUS GT CAST SAL ARR KG</v>
      </c>
      <c r="AC3940" s="1" t="n">
        <v>35265</v>
      </c>
    </row>
    <row r="3941" customFormat="false" ht="46.35" hidden="false" customHeight="false" outlineLevel="0" collapsed="false">
      <c r="A3941" s="10" t="n">
        <v>1</v>
      </c>
      <c r="B3941" s="11" t="n">
        <v>46256</v>
      </c>
      <c r="C3941" s="11" t="n">
        <v>46316</v>
      </c>
      <c r="D3941" s="10" t="n">
        <v>957</v>
      </c>
      <c r="E3941" s="12" t="s">
        <v>157</v>
      </c>
      <c r="F3941" s="10" t="n">
        <v>24</v>
      </c>
      <c r="G3941" s="12" t="s">
        <v>57</v>
      </c>
      <c r="H3941" s="10" t="n">
        <v>2110405</v>
      </c>
      <c r="I3941" s="12" t="s">
        <v>106</v>
      </c>
      <c r="J3941" s="10" t="n">
        <v>1603969</v>
      </c>
      <c r="L3941" s="10" t="n">
        <v>21856</v>
      </c>
      <c r="M3941" s="12" t="s">
        <v>272</v>
      </c>
      <c r="N3941" s="12" t="s">
        <v>66</v>
      </c>
      <c r="P3941" s="10" t="n">
        <v>103</v>
      </c>
      <c r="Q3941" s="12" t="s">
        <v>61</v>
      </c>
      <c r="R3941" s="12" t="s">
        <v>62</v>
      </c>
      <c r="S3941" s="10" t="n">
        <v>1130101</v>
      </c>
      <c r="T3941" s="12" t="s">
        <v>63</v>
      </c>
      <c r="U3941" s="13" t="n">
        <v>4154.03</v>
      </c>
      <c r="W3941" s="13" t="n">
        <v>0</v>
      </c>
      <c r="X3941" s="12" t="s">
        <v>3528</v>
      </c>
      <c r="Z3941" s="1" t="str">
        <f aca="false">IF($T3941="","",IFERROR(INDEX('Resumo Grupos'!$AC$3:$AC$200,MATCH($T3941,'Resumo Grupos'!$AB$3:$AB$200,0)),"n/d"))</f>
        <v>Mercadoria</v>
      </c>
      <c r="AA3941" s="1" t="str">
        <f aca="false">IF($T3941="","",IF(COUNTIF('Resumo Grupos'!$AE$3:$AE$40,$T3941)&gt;0,"NAO","SIM"))</f>
        <v>SIM</v>
      </c>
      <c r="AB3941" s="1" t="str">
        <f aca="false">IFERROR(INDEX('Mov Entradas (Rel 10497)'!$L:$L,MATCH(AC3941,'Mov Entradas (Rel 10497)'!$I:$I,0)),"nao encontrado")</f>
        <v>PEDIGREE AD CARNE FRANGO CEREIAS KG</v>
      </c>
      <c r="AC3941" s="1" t="n">
        <v>21856</v>
      </c>
    </row>
    <row r="3942" customFormat="false" ht="46.35" hidden="false" customHeight="false" outlineLevel="0" collapsed="false">
      <c r="A3942" s="10" t="n">
        <v>1</v>
      </c>
      <c r="B3942" s="11" t="n">
        <v>46126</v>
      </c>
      <c r="C3942" s="11" t="n">
        <v>46318</v>
      </c>
      <c r="D3942" s="10" t="n">
        <v>17</v>
      </c>
      <c r="E3942" s="12" t="s">
        <v>115</v>
      </c>
      <c r="F3942" s="10" t="n">
        <v>24</v>
      </c>
      <c r="G3942" s="12" t="s">
        <v>57</v>
      </c>
      <c r="H3942" s="10" t="n">
        <v>2110405</v>
      </c>
      <c r="I3942" s="12" t="s">
        <v>106</v>
      </c>
      <c r="J3942" s="10" t="n">
        <v>950724</v>
      </c>
      <c r="L3942" s="10" t="n">
        <v>403362</v>
      </c>
      <c r="M3942" s="12" t="s">
        <v>1950</v>
      </c>
      <c r="N3942" s="12" t="s">
        <v>66</v>
      </c>
      <c r="P3942" s="10" t="n">
        <v>101</v>
      </c>
      <c r="Q3942" s="12" t="s">
        <v>107</v>
      </c>
      <c r="R3942" s="12" t="s">
        <v>112</v>
      </c>
      <c r="S3942" s="10" t="n">
        <v>4220199</v>
      </c>
      <c r="T3942" s="12" t="s">
        <v>113</v>
      </c>
      <c r="U3942" s="13" t="n">
        <v>2720.81</v>
      </c>
      <c r="W3942" s="13" t="n">
        <v>0</v>
      </c>
      <c r="X3942" s="12" t="s">
        <v>3529</v>
      </c>
      <c r="Z3942" s="1" t="str">
        <f aca="false">IF($T3942="","",IFERROR(INDEX('Resumo Grupos'!$AC$3:$AC$200,MATCH($T3942,'Resumo Grupos'!$AB$3:$AB$200,0)),"n/d"))</f>
        <v>Pagamentos outros não operacionais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46.35" hidden="false" customHeight="false" outlineLevel="0" collapsed="false">
      <c r="A3943" s="10" t="n">
        <v>1</v>
      </c>
      <c r="B3943" s="11" t="n">
        <v>46038</v>
      </c>
      <c r="C3943" s="11" t="n">
        <v>46320</v>
      </c>
      <c r="D3943" s="10" t="n">
        <v>10039</v>
      </c>
      <c r="E3943" s="12" t="s">
        <v>956</v>
      </c>
      <c r="F3943" s="10" t="n">
        <v>36</v>
      </c>
      <c r="G3943" s="12" t="s">
        <v>517</v>
      </c>
      <c r="H3943" s="10" t="n">
        <v>2110102</v>
      </c>
      <c r="I3943" s="12" t="s">
        <v>83</v>
      </c>
      <c r="J3943" s="10" t="n">
        <v>532309</v>
      </c>
      <c r="L3943" s="10" t="n">
        <v>2543</v>
      </c>
      <c r="M3943" s="12" t="s">
        <v>912</v>
      </c>
      <c r="N3943" s="12" t="s">
        <v>60</v>
      </c>
      <c r="P3943" s="10" t="n">
        <v>101</v>
      </c>
      <c r="Q3943" s="12" t="s">
        <v>107</v>
      </c>
      <c r="R3943" s="12" t="s">
        <v>39</v>
      </c>
      <c r="S3943" s="10" t="n">
        <v>4210204</v>
      </c>
      <c r="T3943" s="12" t="s">
        <v>84</v>
      </c>
      <c r="U3943" s="13" t="n">
        <v>285.77</v>
      </c>
      <c r="W3943" s="13" t="n">
        <v>0</v>
      </c>
      <c r="X3943" s="12" t="s">
        <v>3530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nao encontrado</v>
      </c>
      <c r="AC3943" s="1" t="n">
        <v>2543</v>
      </c>
    </row>
    <row r="3944" customFormat="false" ht="46.35" hidden="false" customHeight="false" outlineLevel="0" collapsed="false">
      <c r="A3944" s="10" t="n">
        <v>1</v>
      </c>
      <c r="B3944" s="11" t="n">
        <v>46085</v>
      </c>
      <c r="C3944" s="11" t="n">
        <v>46320</v>
      </c>
      <c r="D3944" s="10" t="n">
        <v>500</v>
      </c>
      <c r="E3944" s="12" t="s">
        <v>516</v>
      </c>
      <c r="F3944" s="10" t="n">
        <v>36</v>
      </c>
      <c r="G3944" s="12" t="s">
        <v>517</v>
      </c>
      <c r="H3944" s="10" t="n">
        <v>2110101</v>
      </c>
      <c r="I3944" s="12" t="s">
        <v>58</v>
      </c>
      <c r="J3944" s="10" t="n">
        <v>808801</v>
      </c>
      <c r="L3944" s="10" t="n">
        <v>349045</v>
      </c>
      <c r="M3944" s="12" t="s">
        <v>215</v>
      </c>
      <c r="N3944" s="12" t="s">
        <v>66</v>
      </c>
      <c r="P3944" s="10" t="n">
        <v>103</v>
      </c>
      <c r="Q3944" s="12" t="s">
        <v>61</v>
      </c>
      <c r="R3944" s="12" t="s">
        <v>106</v>
      </c>
      <c r="S3944" s="10" t="n">
        <v>2110405</v>
      </c>
      <c r="T3944" s="12" t="s">
        <v>106</v>
      </c>
      <c r="U3944" s="13" t="n">
        <v>399.1</v>
      </c>
      <c r="W3944" s="13" t="n">
        <v>0</v>
      </c>
      <c r="X3944" s="12" t="s">
        <v>3531</v>
      </c>
      <c r="Z3944" s="1" t="str">
        <f aca="false">IF($T3944="","",IFERROR(INDEX('Resumo Grupos'!$AC$3:$AC$200,MATCH($T3944,'Resumo Grupos'!$AB$3:$AB$200,0)),"n/d"))</f>
        <v>Cobertura de conta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nao encontrado</v>
      </c>
      <c r="AC3944" s="1" t="n">
        <v>154967</v>
      </c>
    </row>
    <row r="3945" customFormat="false" ht="46.35" hidden="false" customHeight="false" outlineLevel="0" collapsed="false">
      <c r="A3945" s="10" t="n">
        <v>1</v>
      </c>
      <c r="B3945" s="11" t="n">
        <v>46120</v>
      </c>
      <c r="C3945" s="11" t="n">
        <v>46320</v>
      </c>
      <c r="D3945" s="10" t="n">
        <v>500</v>
      </c>
      <c r="E3945" s="12" t="s">
        <v>516</v>
      </c>
      <c r="F3945" s="10" t="n">
        <v>36</v>
      </c>
      <c r="G3945" s="12" t="s">
        <v>517</v>
      </c>
      <c r="H3945" s="10" t="n">
        <v>2110405</v>
      </c>
      <c r="I3945" s="12" t="s">
        <v>106</v>
      </c>
      <c r="J3945" s="10" t="n">
        <v>920498</v>
      </c>
      <c r="L3945" s="10" t="n">
        <v>391987</v>
      </c>
      <c r="M3945" s="12" t="s">
        <v>1950</v>
      </c>
      <c r="N3945" s="12" t="s">
        <v>66</v>
      </c>
      <c r="P3945" s="10" t="n">
        <v>103</v>
      </c>
      <c r="Q3945" s="12" t="s">
        <v>61</v>
      </c>
      <c r="R3945" s="12" t="s">
        <v>882</v>
      </c>
      <c r="S3945" s="10" t="n">
        <v>1240103</v>
      </c>
      <c r="T3945" s="12" t="s">
        <v>960</v>
      </c>
      <c r="U3945" s="13" t="n">
        <v>4934.34</v>
      </c>
      <c r="W3945" s="13" t="n">
        <v>0</v>
      </c>
      <c r="X3945" s="12" t="s">
        <v>3532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nao encontrado</v>
      </c>
      <c r="AC3945" s="1" t="n">
        <v>156023</v>
      </c>
    </row>
    <row r="3946" customFormat="false" ht="46.35" hidden="false" customHeight="false" outlineLevel="0" collapsed="false">
      <c r="A3946" s="10" t="n">
        <v>1</v>
      </c>
      <c r="B3946" s="11" t="n">
        <v>46094</v>
      </c>
      <c r="C3946" s="11" t="n">
        <v>46320</v>
      </c>
      <c r="D3946" s="10" t="n">
        <v>468</v>
      </c>
      <c r="E3946" s="12" t="s">
        <v>963</v>
      </c>
      <c r="F3946" s="10" t="n">
        <v>36</v>
      </c>
      <c r="G3946" s="12" t="s">
        <v>517</v>
      </c>
      <c r="H3946" s="10" t="n">
        <v>2110405</v>
      </c>
      <c r="I3946" s="12" t="s">
        <v>106</v>
      </c>
      <c r="J3946" s="10" t="n">
        <v>1024118</v>
      </c>
      <c r="L3946" s="10" t="n">
        <v>14289</v>
      </c>
      <c r="M3946" s="12" t="s">
        <v>1950</v>
      </c>
      <c r="N3946" s="12" t="s">
        <v>66</v>
      </c>
      <c r="P3946" s="10" t="n">
        <v>101</v>
      </c>
      <c r="Q3946" s="12" t="s">
        <v>107</v>
      </c>
      <c r="R3946" s="12" t="s">
        <v>882</v>
      </c>
      <c r="S3946" s="10" t="n">
        <v>1240103</v>
      </c>
      <c r="T3946" s="12" t="s">
        <v>960</v>
      </c>
      <c r="U3946" s="13" t="n">
        <v>1197</v>
      </c>
      <c r="W3946" s="13" t="n">
        <v>0</v>
      </c>
      <c r="X3946" s="12" t="s">
        <v>966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nao encontrado</v>
      </c>
      <c r="AC3946" s="1" t="n">
        <v>14289</v>
      </c>
    </row>
    <row r="3947" customFormat="false" ht="46.35" hidden="false" customHeight="false" outlineLevel="0" collapsed="false">
      <c r="A3947" s="10" t="n">
        <v>1</v>
      </c>
      <c r="B3947" s="11" t="n">
        <v>46258</v>
      </c>
      <c r="C3947" s="11" t="n">
        <v>46320</v>
      </c>
      <c r="D3947" s="10" t="n">
        <v>10111</v>
      </c>
      <c r="E3947" s="12" t="s">
        <v>3470</v>
      </c>
      <c r="F3947" s="10" t="n">
        <v>36</v>
      </c>
      <c r="G3947" s="12" t="s">
        <v>517</v>
      </c>
      <c r="H3947" s="10" t="n">
        <v>2110101</v>
      </c>
      <c r="I3947" s="12" t="s">
        <v>58</v>
      </c>
      <c r="J3947" s="10" t="n">
        <v>1619772</v>
      </c>
      <c r="L3947" s="10" t="n">
        <v>124691</v>
      </c>
      <c r="M3947" s="12" t="s">
        <v>59</v>
      </c>
      <c r="N3947" s="12" t="s">
        <v>66</v>
      </c>
      <c r="P3947" s="10" t="n">
        <v>103</v>
      </c>
      <c r="Q3947" s="12" t="s">
        <v>61</v>
      </c>
      <c r="R3947" s="12" t="s">
        <v>39</v>
      </c>
      <c r="S3947" s="10" t="n">
        <v>4210204</v>
      </c>
      <c r="T3947" s="12" t="s">
        <v>84</v>
      </c>
      <c r="U3947" s="13" t="n">
        <v>186</v>
      </c>
      <c r="W3947" s="13" t="n">
        <v>0</v>
      </c>
      <c r="X3947" s="12" t="s">
        <v>3533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  <c r="AB3947" s="1"/>
      <c r="AC3947" s="1"/>
    </row>
    <row r="3948" customFormat="false" ht="37.3" hidden="false" customHeight="false" outlineLevel="0" collapsed="false">
      <c r="A3948" s="10" t="n">
        <v>1</v>
      </c>
      <c r="B3948" s="11" t="n">
        <v>46256</v>
      </c>
      <c r="C3948" s="11" t="n">
        <v>46321</v>
      </c>
      <c r="D3948" s="10" t="n">
        <v>607</v>
      </c>
      <c r="E3948" s="12" t="s">
        <v>214</v>
      </c>
      <c r="F3948" s="10" t="n">
        <v>24</v>
      </c>
      <c r="G3948" s="12" t="s">
        <v>57</v>
      </c>
      <c r="H3948" s="10" t="n">
        <v>2110405</v>
      </c>
      <c r="I3948" s="12" t="s">
        <v>106</v>
      </c>
      <c r="J3948" s="10" t="n">
        <v>1585319</v>
      </c>
      <c r="L3948" s="10" t="n">
        <v>11473</v>
      </c>
      <c r="M3948" s="12" t="s">
        <v>272</v>
      </c>
      <c r="N3948" s="12" t="s">
        <v>66</v>
      </c>
      <c r="P3948" s="10" t="n">
        <v>103</v>
      </c>
      <c r="Q3948" s="12" t="s">
        <v>61</v>
      </c>
      <c r="R3948" s="12" t="s">
        <v>62</v>
      </c>
      <c r="S3948" s="10" t="n">
        <v>1130101</v>
      </c>
      <c r="T3948" s="12" t="s">
        <v>63</v>
      </c>
      <c r="U3948" s="13" t="n">
        <v>1969.17</v>
      </c>
      <c r="W3948" s="13" t="n">
        <v>0</v>
      </c>
      <c r="X3948" s="12" t="s">
        <v>3534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FINOTRATO GOLD FILHOTES RMP KG</v>
      </c>
      <c r="AC3948" s="1" t="n">
        <v>11473</v>
      </c>
    </row>
    <row r="3949" customFormat="false" ht="46.35" hidden="false" customHeight="false" outlineLevel="0" collapsed="false">
      <c r="A3949" s="10" t="n">
        <v>1</v>
      </c>
      <c r="B3949" s="11" t="n">
        <v>46228</v>
      </c>
      <c r="C3949" s="11" t="n">
        <v>46323</v>
      </c>
      <c r="D3949" s="10" t="n">
        <v>515</v>
      </c>
      <c r="E3949" s="12" t="s">
        <v>124</v>
      </c>
      <c r="F3949" s="10" t="n">
        <v>34</v>
      </c>
      <c r="G3949" s="12" t="s">
        <v>94</v>
      </c>
      <c r="H3949" s="10" t="n">
        <v>2110405</v>
      </c>
      <c r="I3949" s="12" t="s">
        <v>106</v>
      </c>
      <c r="J3949" s="10" t="n">
        <v>1449535</v>
      </c>
      <c r="L3949" s="10" t="n">
        <v>596258</v>
      </c>
      <c r="M3949" s="12" t="s">
        <v>460</v>
      </c>
      <c r="N3949" s="12" t="s">
        <v>66</v>
      </c>
      <c r="P3949" s="10" t="n">
        <v>101</v>
      </c>
      <c r="Q3949" s="12" t="s">
        <v>107</v>
      </c>
      <c r="R3949" s="12" t="s">
        <v>112</v>
      </c>
      <c r="S3949" s="10" t="n">
        <v>4220199</v>
      </c>
      <c r="T3949" s="12" t="s">
        <v>113</v>
      </c>
      <c r="U3949" s="13" t="n">
        <v>3853.23</v>
      </c>
      <c r="W3949" s="13" t="n">
        <v>0</v>
      </c>
      <c r="X3949" s="12" t="s">
        <v>3535</v>
      </c>
      <c r="Z3949" s="1" t="str">
        <f aca="false">IF($T3949="","",IFERROR(INDEX('Resumo Grupos'!$AC$3:$AC$200,MATCH($T3949,'Resumo Grupos'!$AB$3:$AB$200,0)),"n/d"))</f>
        <v>Pagamentos outros não operacionais</v>
      </c>
      <c r="AA3949" s="1" t="str">
        <f aca="false">IF($T3949="","",IF(COUNTIF('Resumo Grupos'!$AE$3:$AE$40,$T3949)&gt;0,"NAO","SIM"))</f>
        <v>SIM</v>
      </c>
      <c r="AB3949" s="1"/>
      <c r="AC3949" s="1"/>
    </row>
    <row r="3950" customFormat="false" ht="64.45" hidden="false" customHeight="false" outlineLevel="0" collapsed="false">
      <c r="A3950" s="10" t="n">
        <v>1</v>
      </c>
      <c r="B3950" s="11" t="n">
        <v>46232</v>
      </c>
      <c r="C3950" s="11" t="n">
        <v>46325</v>
      </c>
      <c r="D3950" s="10" t="n">
        <v>815</v>
      </c>
      <c r="E3950" s="12" t="s">
        <v>746</v>
      </c>
      <c r="F3950" s="10" t="n">
        <v>34</v>
      </c>
      <c r="G3950" s="12" t="s">
        <v>94</v>
      </c>
      <c r="H3950" s="10" t="n">
        <v>2110405</v>
      </c>
      <c r="I3950" s="12" t="s">
        <v>106</v>
      </c>
      <c r="J3950" s="10" t="n">
        <v>1470128</v>
      </c>
      <c r="L3950" s="10" t="n">
        <v>604118</v>
      </c>
      <c r="M3950" s="12" t="s">
        <v>153</v>
      </c>
      <c r="N3950" s="12" t="s">
        <v>66</v>
      </c>
      <c r="P3950" s="10" t="n">
        <v>101</v>
      </c>
      <c r="Q3950" s="12" t="s">
        <v>107</v>
      </c>
      <c r="R3950" s="12" t="s">
        <v>126</v>
      </c>
      <c r="S3950" s="10" t="n">
        <v>4210502</v>
      </c>
      <c r="T3950" s="12" t="s">
        <v>1026</v>
      </c>
      <c r="U3950" s="13" t="n">
        <v>1000</v>
      </c>
      <c r="W3950" s="13" t="n">
        <v>0</v>
      </c>
      <c r="X3950" s="12" t="s">
        <v>2951</v>
      </c>
      <c r="Z3950" s="1" t="str">
        <f aca="false">IF($T3950="","",IFERROR(INDEX('Resumo Grupos'!$AC$3:$AC$200,MATCH($T3950,'Resumo Grupos'!$AB$3:$AB$200,0)),"n/d"))</f>
        <v>Empréstimo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55.4" hidden="false" customHeight="false" outlineLevel="0" collapsed="false">
      <c r="A3951" s="10" t="n">
        <v>1</v>
      </c>
      <c r="B3951" s="11" t="n">
        <v>46255</v>
      </c>
      <c r="C3951" s="11" t="n">
        <v>46330</v>
      </c>
      <c r="D3951" s="10" t="n">
        <v>10011</v>
      </c>
      <c r="E3951" s="12" t="s">
        <v>221</v>
      </c>
      <c r="F3951" s="10" t="n">
        <v>24</v>
      </c>
      <c r="G3951" s="12" t="s">
        <v>57</v>
      </c>
      <c r="H3951" s="10" t="n">
        <v>2110405</v>
      </c>
      <c r="I3951" s="12" t="s">
        <v>106</v>
      </c>
      <c r="J3951" s="10" t="n">
        <v>1600231</v>
      </c>
      <c r="L3951" s="10" t="n">
        <v>35265</v>
      </c>
      <c r="M3951" s="12" t="s">
        <v>457</v>
      </c>
      <c r="N3951" s="12" t="s">
        <v>66</v>
      </c>
      <c r="P3951" s="10" t="n">
        <v>103</v>
      </c>
      <c r="Q3951" s="12" t="s">
        <v>61</v>
      </c>
      <c r="R3951" s="12" t="s">
        <v>62</v>
      </c>
      <c r="S3951" s="10" t="n">
        <v>1130101</v>
      </c>
      <c r="T3951" s="12" t="s">
        <v>63</v>
      </c>
      <c r="U3951" s="13" t="n">
        <v>3767.77</v>
      </c>
      <c r="W3951" s="13" t="n">
        <v>0</v>
      </c>
      <c r="X3951" s="12" t="s">
        <v>3536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RC GRANPLUS GT CAST SAL ARR KG</v>
      </c>
      <c r="AC3951" s="1" t="n">
        <v>35265</v>
      </c>
    </row>
    <row r="3952" customFormat="false" ht="37.3" hidden="false" customHeight="false" outlineLevel="0" collapsed="false">
      <c r="A3952" s="10" t="n">
        <v>1</v>
      </c>
      <c r="B3952" s="11" t="n">
        <v>46228</v>
      </c>
      <c r="C3952" s="11" t="n">
        <v>46331</v>
      </c>
      <c r="D3952" s="10" t="n">
        <v>16</v>
      </c>
      <c r="E3952" s="12" t="s">
        <v>111</v>
      </c>
      <c r="F3952" s="10" t="n">
        <v>34</v>
      </c>
      <c r="G3952" s="12" t="s">
        <v>94</v>
      </c>
      <c r="H3952" s="10" t="n">
        <v>2110405</v>
      </c>
      <c r="I3952" s="12" t="s">
        <v>106</v>
      </c>
      <c r="J3952" s="10" t="n">
        <v>1448856</v>
      </c>
      <c r="L3952" s="10" t="n">
        <v>596062</v>
      </c>
      <c r="M3952" s="12" t="s">
        <v>460</v>
      </c>
      <c r="N3952" s="12" t="s">
        <v>66</v>
      </c>
      <c r="P3952" s="10" t="n">
        <v>101</v>
      </c>
      <c r="Q3952" s="12" t="s">
        <v>107</v>
      </c>
      <c r="R3952" s="12" t="s">
        <v>43</v>
      </c>
      <c r="S3952" s="10" t="n">
        <v>4210301</v>
      </c>
      <c r="T3952" s="12" t="s">
        <v>333</v>
      </c>
      <c r="U3952" s="13" t="n">
        <v>500</v>
      </c>
      <c r="W3952" s="13" t="n">
        <v>0</v>
      </c>
      <c r="X3952" s="12" t="s">
        <v>3537</v>
      </c>
      <c r="Z3952" s="1" t="str">
        <f aca="false">IF($T3952="","",IFERROR(INDEX('Resumo Grupos'!$AC$3:$AC$200,MATCH($T3952,'Resumo Grupos'!$AB$3:$AB$200,0)),"n/d"))</f>
        <v>Salários</v>
      </c>
      <c r="AA3952" s="1" t="str">
        <f aca="false">IF($T3952="","",IF(COUNTIF('Resumo Grupos'!$AE$3:$AE$40,$T3952)&gt;0,"NAO","SIM"))</f>
        <v>SIM</v>
      </c>
      <c r="AB3952" s="1"/>
      <c r="AC3952" s="1"/>
    </row>
    <row r="3953" customFormat="false" ht="46.35" hidden="false" customHeight="false" outlineLevel="0" collapsed="false">
      <c r="A3953" s="10" t="n">
        <v>1</v>
      </c>
      <c r="B3953" s="11" t="n">
        <v>46232</v>
      </c>
      <c r="C3953" s="11" t="n">
        <v>46331</v>
      </c>
      <c r="D3953" s="10" t="n">
        <v>714</v>
      </c>
      <c r="E3953" s="12" t="s">
        <v>370</v>
      </c>
      <c r="F3953" s="10" t="n">
        <v>34</v>
      </c>
      <c r="G3953" s="12" t="s">
        <v>94</v>
      </c>
      <c r="H3953" s="10" t="n">
        <v>2110405</v>
      </c>
      <c r="I3953" s="12" t="s">
        <v>106</v>
      </c>
      <c r="J3953" s="10" t="n">
        <v>1470158</v>
      </c>
      <c r="L3953" s="10" t="n">
        <v>604127</v>
      </c>
      <c r="M3953" s="12" t="s">
        <v>460</v>
      </c>
      <c r="N3953" s="12" t="s">
        <v>66</v>
      </c>
      <c r="P3953" s="10" t="n">
        <v>101</v>
      </c>
      <c r="Q3953" s="12" t="s">
        <v>107</v>
      </c>
      <c r="R3953" s="12" t="s">
        <v>112</v>
      </c>
      <c r="S3953" s="10" t="n">
        <v>4220199</v>
      </c>
      <c r="T3953" s="12" t="s">
        <v>113</v>
      </c>
      <c r="U3953" s="13" t="n">
        <v>6150</v>
      </c>
      <c r="W3953" s="13" t="n">
        <v>0</v>
      </c>
      <c r="X3953" s="12" t="s">
        <v>372</v>
      </c>
      <c r="Z3953" s="1" t="str">
        <f aca="false">IF($T3953="","",IFERROR(INDEX('Resumo Grupos'!$AC$3:$AC$200,MATCH($T3953,'Resumo Grupos'!$AB$3:$AB$200,0)),"n/d"))</f>
        <v>Pagamentos outros não operacionais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46.35" hidden="false" customHeight="false" outlineLevel="0" collapsed="false">
      <c r="A3954" s="10" t="n">
        <v>1</v>
      </c>
      <c r="B3954" s="11" t="n">
        <v>46239</v>
      </c>
      <c r="C3954" s="11" t="n">
        <v>46331</v>
      </c>
      <c r="D3954" s="10" t="n">
        <v>17</v>
      </c>
      <c r="E3954" s="12" t="s">
        <v>115</v>
      </c>
      <c r="F3954" s="10" t="n">
        <v>24</v>
      </c>
      <c r="G3954" s="12" t="s">
        <v>57</v>
      </c>
      <c r="H3954" s="10" t="n">
        <v>2110405</v>
      </c>
      <c r="I3954" s="12" t="s">
        <v>106</v>
      </c>
      <c r="J3954" s="10" t="n">
        <v>1359969</v>
      </c>
      <c r="L3954" s="10" t="n">
        <v>561604</v>
      </c>
      <c r="M3954" s="12" t="s">
        <v>272</v>
      </c>
      <c r="N3954" s="12" t="s">
        <v>66</v>
      </c>
      <c r="P3954" s="10" t="n">
        <v>102</v>
      </c>
      <c r="Q3954" s="12" t="s">
        <v>125</v>
      </c>
      <c r="R3954" s="12" t="s">
        <v>112</v>
      </c>
      <c r="S3954" s="10" t="n">
        <v>4220199</v>
      </c>
      <c r="T3954" s="12" t="s">
        <v>113</v>
      </c>
      <c r="U3954" s="13" t="n">
        <v>631.05</v>
      </c>
      <c r="W3954" s="13" t="n">
        <v>0</v>
      </c>
      <c r="X3954" s="12" t="s">
        <v>3538</v>
      </c>
      <c r="Z3954" s="1" t="str">
        <f aca="false">IF($T3954="","",IFERROR(INDEX('Resumo Grupos'!$AC$3:$AC$200,MATCH($T3954,'Resumo Grupos'!$AB$3:$AB$200,0)),"n/d"))</f>
        <v>Pagamentos outros não operacionais</v>
      </c>
      <c r="AA3954" s="1" t="str">
        <f aca="false">IF($T3954="","",IF(COUNTIF('Resumo Grupos'!$AE$3:$AE$40,$T3954)&gt;0,"NAO","SIM"))</f>
        <v>SIM</v>
      </c>
      <c r="AB3954" s="1"/>
      <c r="AC3954" s="1"/>
    </row>
    <row r="3955" customFormat="false" ht="46.35" hidden="false" customHeight="false" outlineLevel="0" collapsed="false">
      <c r="A3955" s="10" t="n">
        <v>1</v>
      </c>
      <c r="B3955" s="11" t="n">
        <v>46244</v>
      </c>
      <c r="C3955" s="11" t="n">
        <v>46331</v>
      </c>
      <c r="D3955" s="10" t="n">
        <v>1061</v>
      </c>
      <c r="E3955" s="12" t="s">
        <v>331</v>
      </c>
      <c r="F3955" s="10" t="n">
        <v>34</v>
      </c>
      <c r="G3955" s="12" t="s">
        <v>94</v>
      </c>
      <c r="H3955" s="10" t="n">
        <v>2110405</v>
      </c>
      <c r="I3955" s="12" t="s">
        <v>106</v>
      </c>
      <c r="J3955" s="10" t="n">
        <v>1448819</v>
      </c>
      <c r="L3955" s="10" t="n">
        <v>596052</v>
      </c>
      <c r="M3955" s="12" t="s">
        <v>272</v>
      </c>
      <c r="N3955" s="12" t="s">
        <v>66</v>
      </c>
      <c r="P3955" s="10" t="n">
        <v>101</v>
      </c>
      <c r="Q3955" s="12" t="s">
        <v>107</v>
      </c>
      <c r="R3955" s="12" t="s">
        <v>43</v>
      </c>
      <c r="S3955" s="10" t="n">
        <v>4210301</v>
      </c>
      <c r="T3955" s="12" t="s">
        <v>333</v>
      </c>
      <c r="U3955" s="13" t="n">
        <v>750.97</v>
      </c>
      <c r="W3955" s="13" t="n">
        <v>0</v>
      </c>
      <c r="X3955" s="12" t="s">
        <v>3539</v>
      </c>
      <c r="Z3955" s="1" t="str">
        <f aca="false">IF($T3955="","",IFERROR(INDEX('Resumo Grupos'!$AC$3:$AC$200,MATCH($T3955,'Resumo Grupos'!$AB$3:$AB$200,0)),"n/d"))</f>
        <v>Salários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9.25" hidden="false" customHeight="false" outlineLevel="0" collapsed="false">
      <c r="A3956" s="10" t="n">
        <v>1</v>
      </c>
      <c r="B3956" s="11" t="n">
        <v>46247</v>
      </c>
      <c r="C3956" s="11" t="n">
        <v>46331</v>
      </c>
      <c r="D3956" s="10" t="n">
        <v>714</v>
      </c>
      <c r="E3956" s="12" t="s">
        <v>370</v>
      </c>
      <c r="F3956" s="10" t="n">
        <v>34</v>
      </c>
      <c r="G3956" s="12" t="s">
        <v>94</v>
      </c>
      <c r="H3956" s="10" t="n">
        <v>2110405</v>
      </c>
      <c r="I3956" s="12" t="s">
        <v>106</v>
      </c>
      <c r="J3956" s="10" t="n">
        <v>1207135</v>
      </c>
      <c r="L3956" s="10" t="n">
        <v>502146</v>
      </c>
      <c r="M3956" s="12" t="s">
        <v>457</v>
      </c>
      <c r="N3956" s="12" t="s">
        <v>66</v>
      </c>
      <c r="P3956" s="10" t="n">
        <v>101</v>
      </c>
      <c r="Q3956" s="12" t="s">
        <v>107</v>
      </c>
      <c r="R3956" s="12" t="s">
        <v>328</v>
      </c>
      <c r="S3956" s="10" t="n">
        <v>4210111</v>
      </c>
      <c r="T3956" s="12" t="s">
        <v>329</v>
      </c>
      <c r="U3956" s="13" t="n">
        <v>3000</v>
      </c>
      <c r="W3956" s="13" t="n">
        <v>0</v>
      </c>
      <c r="X3956" s="12" t="s">
        <v>371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46.35" hidden="false" customHeight="false" outlineLevel="0" collapsed="false">
      <c r="A3957" s="10" t="n">
        <v>1</v>
      </c>
      <c r="B3957" s="11" t="n">
        <v>46247</v>
      </c>
      <c r="C3957" s="11" t="n">
        <v>46331</v>
      </c>
      <c r="D3957" s="10" t="n">
        <v>16</v>
      </c>
      <c r="E3957" s="12" t="s">
        <v>111</v>
      </c>
      <c r="F3957" s="10" t="n">
        <v>34</v>
      </c>
      <c r="G3957" s="12" t="s">
        <v>94</v>
      </c>
      <c r="H3957" s="10" t="n">
        <v>2110405</v>
      </c>
      <c r="I3957" s="12" t="s">
        <v>106</v>
      </c>
      <c r="J3957" s="10" t="n">
        <v>1207139</v>
      </c>
      <c r="L3957" s="10" t="n">
        <v>502148</v>
      </c>
      <c r="M3957" s="12" t="s">
        <v>457</v>
      </c>
      <c r="N3957" s="12" t="s">
        <v>66</v>
      </c>
      <c r="P3957" s="10" t="n">
        <v>101</v>
      </c>
      <c r="Q3957" s="12" t="s">
        <v>107</v>
      </c>
      <c r="R3957" s="12" t="s">
        <v>112</v>
      </c>
      <c r="S3957" s="10" t="n">
        <v>4220199</v>
      </c>
      <c r="T3957" s="12" t="s">
        <v>113</v>
      </c>
      <c r="U3957" s="13" t="n">
        <v>350</v>
      </c>
      <c r="W3957" s="13" t="n">
        <v>0</v>
      </c>
      <c r="X3957" s="12" t="s">
        <v>373</v>
      </c>
      <c r="Z3957" s="1" t="str">
        <f aca="false">IF($T3957="","",IFERROR(INDEX('Resumo Grupos'!$AC$3:$AC$200,MATCH($T3957,'Resumo Grupos'!$AB$3:$AB$200,0)),"n/d"))</f>
        <v>Pagamentos outros não operacionais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37.3" hidden="false" customHeight="false" outlineLevel="0" collapsed="false">
      <c r="A3958" s="10" t="n">
        <v>1</v>
      </c>
      <c r="B3958" s="11" t="n">
        <v>46256</v>
      </c>
      <c r="C3958" s="11" t="n">
        <v>46331</v>
      </c>
      <c r="D3958" s="10" t="n">
        <v>607</v>
      </c>
      <c r="E3958" s="12" t="s">
        <v>214</v>
      </c>
      <c r="F3958" s="10" t="n">
        <v>24</v>
      </c>
      <c r="G3958" s="12" t="s">
        <v>57</v>
      </c>
      <c r="H3958" s="10" t="n">
        <v>2110405</v>
      </c>
      <c r="I3958" s="12" t="s">
        <v>106</v>
      </c>
      <c r="J3958" s="10" t="n">
        <v>1585319</v>
      </c>
      <c r="L3958" s="10" t="n">
        <v>11473</v>
      </c>
      <c r="M3958" s="12" t="s">
        <v>457</v>
      </c>
      <c r="N3958" s="12" t="s">
        <v>66</v>
      </c>
      <c r="P3958" s="10" t="n">
        <v>103</v>
      </c>
      <c r="Q3958" s="12" t="s">
        <v>61</v>
      </c>
      <c r="R3958" s="12" t="s">
        <v>62</v>
      </c>
      <c r="S3958" s="10" t="n">
        <v>1130101</v>
      </c>
      <c r="T3958" s="12" t="s">
        <v>63</v>
      </c>
      <c r="U3958" s="13" t="n">
        <v>1969.17</v>
      </c>
      <c r="W3958" s="13" t="n">
        <v>0</v>
      </c>
      <c r="X3958" s="12" t="s">
        <v>3540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 t="str">
        <f aca="false">IFERROR(INDEX('Mov Entradas (Rel 10497)'!$L:$L,MATCH(AC3958,'Mov Entradas (Rel 10497)'!$I:$I,0)),"nao encontrado")</f>
        <v>FINOTRATO GOLD FILHOTES RMP KG</v>
      </c>
      <c r="AC3958" s="1" t="n">
        <v>11473</v>
      </c>
    </row>
    <row r="3959" customFormat="false" ht="46.35" hidden="false" customHeight="false" outlineLevel="0" collapsed="false">
      <c r="A3959" s="10" t="n">
        <v>1</v>
      </c>
      <c r="B3959" s="11" t="n">
        <v>46256</v>
      </c>
      <c r="C3959" s="11" t="n">
        <v>46331</v>
      </c>
      <c r="D3959" s="10" t="n">
        <v>957</v>
      </c>
      <c r="E3959" s="12" t="s">
        <v>157</v>
      </c>
      <c r="F3959" s="10" t="n">
        <v>24</v>
      </c>
      <c r="G3959" s="12" t="s">
        <v>57</v>
      </c>
      <c r="H3959" s="10" t="n">
        <v>2110405</v>
      </c>
      <c r="I3959" s="12" t="s">
        <v>106</v>
      </c>
      <c r="J3959" s="10" t="n">
        <v>1603969</v>
      </c>
      <c r="L3959" s="10" t="n">
        <v>21856</v>
      </c>
      <c r="M3959" s="12" t="s">
        <v>457</v>
      </c>
      <c r="N3959" s="12" t="s">
        <v>66</v>
      </c>
      <c r="P3959" s="10" t="n">
        <v>103</v>
      </c>
      <c r="Q3959" s="12" t="s">
        <v>61</v>
      </c>
      <c r="R3959" s="12" t="s">
        <v>62</v>
      </c>
      <c r="S3959" s="10" t="n">
        <v>1130101</v>
      </c>
      <c r="T3959" s="12" t="s">
        <v>63</v>
      </c>
      <c r="U3959" s="13" t="n">
        <v>4154.03</v>
      </c>
      <c r="W3959" s="13" t="n">
        <v>0</v>
      </c>
      <c r="X3959" s="12" t="s">
        <v>3541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PEDIGREE AD CARNE FRANGO CEREIAS KG</v>
      </c>
      <c r="AC3959" s="1" t="n">
        <v>21856</v>
      </c>
    </row>
    <row r="3960" customFormat="false" ht="28.3" hidden="false" customHeight="false" outlineLevel="0" collapsed="false">
      <c r="A3960" s="10" t="n">
        <v>1</v>
      </c>
      <c r="B3960" s="11" t="n">
        <v>46265</v>
      </c>
      <c r="C3960" s="11" t="n">
        <v>46331</v>
      </c>
      <c r="D3960" s="10" t="n">
        <v>1778</v>
      </c>
      <c r="E3960" s="12" t="s">
        <v>304</v>
      </c>
      <c r="F3960" s="10" t="n">
        <v>24</v>
      </c>
      <c r="G3960" s="12" t="s">
        <v>57</v>
      </c>
      <c r="H3960" s="10" t="n">
        <v>2110405</v>
      </c>
      <c r="I3960" s="12" t="s">
        <v>106</v>
      </c>
      <c r="J3960" s="10" t="n">
        <v>1469191</v>
      </c>
      <c r="L3960" s="10" t="n">
        <v>124472855</v>
      </c>
      <c r="M3960" s="12" t="s">
        <v>460</v>
      </c>
      <c r="N3960" s="12" t="s">
        <v>66</v>
      </c>
      <c r="P3960" s="10" t="n">
        <v>101</v>
      </c>
      <c r="Q3960" s="12" t="s">
        <v>107</v>
      </c>
      <c r="R3960" s="12" t="s">
        <v>39</v>
      </c>
      <c r="S3960" s="10" t="n">
        <v>4210207</v>
      </c>
      <c r="T3960" s="12" t="s">
        <v>305</v>
      </c>
      <c r="U3960" s="13" t="n">
        <v>192.47</v>
      </c>
      <c r="W3960" s="13" t="n">
        <v>0</v>
      </c>
      <c r="X3960" s="12" t="s">
        <v>2277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46.35" hidden="false" customHeight="false" outlineLevel="0" collapsed="false">
      <c r="A3961" s="10" t="n">
        <v>1</v>
      </c>
      <c r="B3961" s="11" t="n">
        <v>46029</v>
      </c>
      <c r="C3961" s="11" t="n">
        <v>46336</v>
      </c>
      <c r="D3961" s="10" t="n">
        <v>105</v>
      </c>
      <c r="E3961" s="12" t="s">
        <v>499</v>
      </c>
      <c r="F3961" s="10" t="n">
        <v>46</v>
      </c>
      <c r="G3961" s="12" t="s">
        <v>500</v>
      </c>
      <c r="H3961" s="10" t="n">
        <v>2110405</v>
      </c>
      <c r="I3961" s="12" t="s">
        <v>106</v>
      </c>
      <c r="J3961" s="10" t="n">
        <v>651504</v>
      </c>
      <c r="L3961" s="10" t="n">
        <v>287048</v>
      </c>
      <c r="M3961" s="12" t="s">
        <v>912</v>
      </c>
      <c r="N3961" s="12" t="s">
        <v>66</v>
      </c>
      <c r="P3961" s="10" t="n">
        <v>101</v>
      </c>
      <c r="Q3961" s="12" t="s">
        <v>107</v>
      </c>
      <c r="R3961" s="12" t="s">
        <v>112</v>
      </c>
      <c r="S3961" s="10" t="n">
        <v>4220199</v>
      </c>
      <c r="T3961" s="12" t="s">
        <v>113</v>
      </c>
      <c r="U3961" s="13" t="n">
        <v>1567.08</v>
      </c>
      <c r="W3961" s="13" t="n">
        <v>0</v>
      </c>
      <c r="X3961" s="12" t="s">
        <v>3542</v>
      </c>
      <c r="Z3961" s="1" t="str">
        <f aca="false">IF($T3961="","",IFERROR(INDEX('Resumo Grupos'!$AC$3:$AC$200,MATCH($T3961,'Resumo Grupos'!$AB$3:$AB$200,0)),"n/d"))</f>
        <v>Pagamentos outros não operacionais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55.4" hidden="false" customHeight="false" outlineLevel="0" collapsed="false">
      <c r="A3962" s="10" t="n">
        <v>1</v>
      </c>
      <c r="B3962" s="11" t="n">
        <v>46204</v>
      </c>
      <c r="C3962" s="11" t="n">
        <v>46336</v>
      </c>
      <c r="D3962" s="10" t="n">
        <v>1008</v>
      </c>
      <c r="E3962" s="12" t="s">
        <v>2389</v>
      </c>
      <c r="F3962" s="10" t="n">
        <v>46</v>
      </c>
      <c r="G3962" s="12" t="s">
        <v>500</v>
      </c>
      <c r="H3962" s="10" t="n">
        <v>2110405</v>
      </c>
      <c r="I3962" s="12" t="s">
        <v>106</v>
      </c>
      <c r="J3962" s="10" t="n">
        <v>1336323</v>
      </c>
      <c r="L3962" s="10" t="n">
        <v>1657</v>
      </c>
      <c r="M3962" s="12" t="s">
        <v>460</v>
      </c>
      <c r="N3962" s="12" t="s">
        <v>66</v>
      </c>
      <c r="P3962" s="10" t="n">
        <v>101</v>
      </c>
      <c r="Q3962" s="12" t="s">
        <v>107</v>
      </c>
      <c r="R3962" s="12" t="s">
        <v>39</v>
      </c>
      <c r="S3962" s="10" t="n">
        <v>4210232</v>
      </c>
      <c r="T3962" s="12" t="s">
        <v>503</v>
      </c>
      <c r="U3962" s="13" t="n">
        <v>208</v>
      </c>
      <c r="W3962" s="13" t="n">
        <v>0</v>
      </c>
      <c r="X3962" s="12" t="s">
        <v>3543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55.4" hidden="false" customHeight="false" outlineLevel="0" collapsed="false">
      <c r="A3963" s="10" t="n">
        <v>1</v>
      </c>
      <c r="B3963" s="11" t="n">
        <v>46211</v>
      </c>
      <c r="C3963" s="11" t="n">
        <v>46336</v>
      </c>
      <c r="D3963" s="10" t="n">
        <v>10026</v>
      </c>
      <c r="E3963" s="12" t="s">
        <v>819</v>
      </c>
      <c r="F3963" s="10" t="n">
        <v>24</v>
      </c>
      <c r="G3963" s="12" t="s">
        <v>57</v>
      </c>
      <c r="H3963" s="10" t="n">
        <v>2110405</v>
      </c>
      <c r="I3963" s="12" t="s">
        <v>106</v>
      </c>
      <c r="J3963" s="10" t="n">
        <v>1370737</v>
      </c>
      <c r="L3963" s="10" t="n">
        <v>565779</v>
      </c>
      <c r="M3963" s="12" t="s">
        <v>460</v>
      </c>
      <c r="N3963" s="12" t="s">
        <v>66</v>
      </c>
      <c r="P3963" s="10" t="n">
        <v>101</v>
      </c>
      <c r="Q3963" s="12" t="s">
        <v>107</v>
      </c>
      <c r="R3963" s="12" t="s">
        <v>39</v>
      </c>
      <c r="S3963" s="10" t="n">
        <v>4210222</v>
      </c>
      <c r="T3963" s="12" t="s">
        <v>2247</v>
      </c>
      <c r="U3963" s="13" t="n">
        <v>666.67</v>
      </c>
      <c r="W3963" s="13" t="n">
        <v>0</v>
      </c>
      <c r="X3963" s="12" t="s">
        <v>2391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55.4" hidden="false" customHeight="false" outlineLevel="0" collapsed="false">
      <c r="A3964" s="10" t="n">
        <v>1</v>
      </c>
      <c r="B3964" s="11" t="n">
        <v>46211</v>
      </c>
      <c r="C3964" s="11" t="n">
        <v>46336</v>
      </c>
      <c r="D3964" s="10" t="n">
        <v>10026</v>
      </c>
      <c r="E3964" s="12" t="s">
        <v>819</v>
      </c>
      <c r="F3964" s="10" t="n">
        <v>24</v>
      </c>
      <c r="G3964" s="12" t="s">
        <v>57</v>
      </c>
      <c r="H3964" s="10" t="n">
        <v>2110405</v>
      </c>
      <c r="I3964" s="12" t="s">
        <v>106</v>
      </c>
      <c r="J3964" s="10" t="n">
        <v>1370749</v>
      </c>
      <c r="L3964" s="10" t="n">
        <v>565780</v>
      </c>
      <c r="M3964" s="12" t="s">
        <v>460</v>
      </c>
      <c r="N3964" s="12" t="s">
        <v>66</v>
      </c>
      <c r="P3964" s="10" t="n">
        <v>101</v>
      </c>
      <c r="Q3964" s="12" t="s">
        <v>107</v>
      </c>
      <c r="R3964" s="12" t="s">
        <v>112</v>
      </c>
      <c r="S3964" s="10" t="n">
        <v>4220199</v>
      </c>
      <c r="T3964" s="12" t="s">
        <v>113</v>
      </c>
      <c r="U3964" s="13" t="n">
        <v>2000</v>
      </c>
      <c r="W3964" s="13" t="n">
        <v>0</v>
      </c>
      <c r="X3964" s="12" t="s">
        <v>2392</v>
      </c>
      <c r="Z3964" s="1" t="str">
        <f aca="false">IF($T3964="","",IFERROR(INDEX('Resumo Grupos'!$AC$3:$AC$200,MATCH($T3964,'Resumo Grupos'!$AB$3:$AB$200,0)),"n/d"))</f>
        <v>Pagamentos outros não operacionais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37.3" hidden="false" customHeight="false" outlineLevel="0" collapsed="false">
      <c r="A3965" s="10" t="n">
        <v>1</v>
      </c>
      <c r="B3965" s="11" t="n">
        <v>46199</v>
      </c>
      <c r="C3965" s="11" t="n">
        <v>46336</v>
      </c>
      <c r="D3965" s="10" t="n">
        <v>1758</v>
      </c>
      <c r="E3965" s="12" t="s">
        <v>523</v>
      </c>
      <c r="F3965" s="10" t="n">
        <v>46</v>
      </c>
      <c r="G3965" s="12" t="s">
        <v>500</v>
      </c>
      <c r="H3965" s="10" t="n">
        <v>2110405</v>
      </c>
      <c r="I3965" s="12" t="s">
        <v>106</v>
      </c>
      <c r="J3965" s="10" t="n">
        <v>1378055</v>
      </c>
      <c r="L3965" s="10" t="n">
        <v>568065</v>
      </c>
      <c r="M3965" s="12" t="s">
        <v>272</v>
      </c>
      <c r="N3965" s="12" t="s">
        <v>66</v>
      </c>
      <c r="P3965" s="10" t="n">
        <v>101</v>
      </c>
      <c r="Q3965" s="12" t="s">
        <v>107</v>
      </c>
      <c r="R3965" s="12" t="s">
        <v>39</v>
      </c>
      <c r="S3965" s="10" t="n">
        <v>4210227</v>
      </c>
      <c r="T3965" s="12" t="s">
        <v>40</v>
      </c>
      <c r="U3965" s="13" t="n">
        <v>429.66</v>
      </c>
      <c r="W3965" s="13" t="n">
        <v>0</v>
      </c>
      <c r="X3965" s="12" t="s">
        <v>3544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55.4" hidden="false" customHeight="false" outlineLevel="0" collapsed="false">
      <c r="A3966" s="10" t="n">
        <v>1</v>
      </c>
      <c r="B3966" s="11" t="n">
        <v>46234</v>
      </c>
      <c r="C3966" s="11" t="n">
        <v>46336</v>
      </c>
      <c r="D3966" s="10" t="n">
        <v>608</v>
      </c>
      <c r="E3966" s="12" t="s">
        <v>3246</v>
      </c>
      <c r="F3966" s="10" t="n">
        <v>46</v>
      </c>
      <c r="G3966" s="12" t="s">
        <v>500</v>
      </c>
      <c r="H3966" s="10" t="n">
        <v>2110405</v>
      </c>
      <c r="I3966" s="12" t="s">
        <v>106</v>
      </c>
      <c r="J3966" s="10" t="n">
        <v>1477562</v>
      </c>
      <c r="L3966" s="10" t="n">
        <v>1681242</v>
      </c>
      <c r="M3966" s="12" t="s">
        <v>153</v>
      </c>
      <c r="N3966" s="12" t="s">
        <v>66</v>
      </c>
      <c r="P3966" s="10" t="n">
        <v>101</v>
      </c>
      <c r="Q3966" s="12" t="s">
        <v>107</v>
      </c>
      <c r="R3966" s="12" t="s">
        <v>39</v>
      </c>
      <c r="S3966" s="10" t="n">
        <v>4210232</v>
      </c>
      <c r="T3966" s="12" t="s">
        <v>503</v>
      </c>
      <c r="U3966" s="13" t="n">
        <v>315.63</v>
      </c>
      <c r="W3966" s="13" t="n">
        <v>0</v>
      </c>
      <c r="X3966" s="12" t="s">
        <v>3247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SWITCH NAO GERENCIAVEL 24 PORTAS 1000MBP</v>
      </c>
      <c r="AC3966" s="1" t="n">
        <v>168124</v>
      </c>
    </row>
    <row r="3967" customFormat="false" ht="46.35" hidden="false" customHeight="false" outlineLevel="0" collapsed="false">
      <c r="A3967" s="10" t="n">
        <v>1</v>
      </c>
      <c r="B3967" s="11" t="n">
        <v>46241</v>
      </c>
      <c r="C3967" s="11" t="n">
        <v>46336</v>
      </c>
      <c r="D3967" s="10" t="n">
        <v>17</v>
      </c>
      <c r="E3967" s="12" t="s">
        <v>115</v>
      </c>
      <c r="F3967" s="10" t="n">
        <v>34</v>
      </c>
      <c r="G3967" s="12" t="s">
        <v>94</v>
      </c>
      <c r="H3967" s="10" t="n">
        <v>2110405</v>
      </c>
      <c r="I3967" s="12" t="s">
        <v>106</v>
      </c>
      <c r="J3967" s="10" t="n">
        <v>1512942</v>
      </c>
      <c r="L3967" s="10" t="n">
        <v>619809</v>
      </c>
      <c r="M3967" s="12" t="s">
        <v>272</v>
      </c>
      <c r="N3967" s="12" t="s">
        <v>66</v>
      </c>
      <c r="P3967" s="10" t="n">
        <v>101</v>
      </c>
      <c r="Q3967" s="12" t="s">
        <v>107</v>
      </c>
      <c r="R3967" s="12" t="s">
        <v>112</v>
      </c>
      <c r="S3967" s="10" t="n">
        <v>4220199</v>
      </c>
      <c r="T3967" s="12" t="s">
        <v>113</v>
      </c>
      <c r="U3967" s="13" t="n">
        <v>150</v>
      </c>
      <c r="W3967" s="13" t="n">
        <v>0</v>
      </c>
      <c r="X3967" s="12" t="s">
        <v>2437</v>
      </c>
      <c r="Z3967" s="1" t="str">
        <f aca="false">IF($T3967="","",IFERROR(INDEX('Resumo Grupos'!$AC$3:$AC$200,MATCH($T3967,'Resumo Grupos'!$AB$3:$AB$200,0)),"n/d"))</f>
        <v>Pagamentos outros não operacionais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64.45" hidden="false" customHeight="false" outlineLevel="0" collapsed="false">
      <c r="A3968" s="10" t="n">
        <v>1</v>
      </c>
      <c r="B3968" s="11" t="n">
        <v>46248</v>
      </c>
      <c r="C3968" s="11" t="n">
        <v>46336</v>
      </c>
      <c r="D3968" s="10" t="n">
        <v>862</v>
      </c>
      <c r="E3968" s="12" t="s">
        <v>502</v>
      </c>
      <c r="F3968" s="10" t="n">
        <v>46</v>
      </c>
      <c r="G3968" s="12" t="s">
        <v>500</v>
      </c>
      <c r="H3968" s="10" t="n">
        <v>2110405</v>
      </c>
      <c r="I3968" s="12" t="s">
        <v>106</v>
      </c>
      <c r="J3968" s="10" t="n">
        <v>1551728</v>
      </c>
      <c r="L3968" s="10" t="n">
        <v>634573</v>
      </c>
      <c r="M3968" s="12" t="s">
        <v>153</v>
      </c>
      <c r="N3968" s="12" t="s">
        <v>66</v>
      </c>
      <c r="P3968" s="10" t="n">
        <v>101</v>
      </c>
      <c r="Q3968" s="12" t="s">
        <v>107</v>
      </c>
      <c r="R3968" s="12" t="s">
        <v>39</v>
      </c>
      <c r="S3968" s="10" t="n">
        <v>4210232</v>
      </c>
      <c r="T3968" s="12" t="s">
        <v>503</v>
      </c>
      <c r="U3968" s="13" t="n">
        <v>400</v>
      </c>
      <c r="W3968" s="13" t="n">
        <v>0</v>
      </c>
      <c r="X3968" s="12" t="s">
        <v>3545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28.3" hidden="false" customHeight="false" outlineLevel="0" collapsed="false">
      <c r="A3969" s="10" t="n">
        <v>1</v>
      </c>
      <c r="B3969" s="11" t="n">
        <v>46265</v>
      </c>
      <c r="C3969" s="11" t="n">
        <v>46336</v>
      </c>
      <c r="D3969" s="10" t="n">
        <v>1778</v>
      </c>
      <c r="E3969" s="12" t="s">
        <v>304</v>
      </c>
      <c r="F3969" s="10" t="n">
        <v>24</v>
      </c>
      <c r="G3969" s="12" t="s">
        <v>57</v>
      </c>
      <c r="H3969" s="10" t="n">
        <v>2110405</v>
      </c>
      <c r="I3969" s="12" t="s">
        <v>106</v>
      </c>
      <c r="J3969" s="10" t="n">
        <v>1469303</v>
      </c>
      <c r="L3969" s="10" t="n">
        <v>124473366</v>
      </c>
      <c r="M3969" s="12" t="s">
        <v>460</v>
      </c>
      <c r="N3969" s="12" t="s">
        <v>66</v>
      </c>
      <c r="P3969" s="10" t="n">
        <v>101</v>
      </c>
      <c r="Q3969" s="12" t="s">
        <v>107</v>
      </c>
      <c r="R3969" s="12" t="s">
        <v>39</v>
      </c>
      <c r="S3969" s="10" t="n">
        <v>4210207</v>
      </c>
      <c r="T3969" s="12" t="s">
        <v>305</v>
      </c>
      <c r="U3969" s="13" t="n">
        <v>273.13</v>
      </c>
      <c r="W3969" s="13" t="n">
        <v>0</v>
      </c>
      <c r="X3969" s="12" t="s">
        <v>2415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37.3" hidden="false" customHeight="false" outlineLevel="0" collapsed="false">
      <c r="A3970" s="10" t="n">
        <v>1</v>
      </c>
      <c r="B3970" s="11" t="n">
        <v>46164</v>
      </c>
      <c r="C3970" s="11" t="n">
        <v>46337</v>
      </c>
      <c r="D3970" s="10" t="n">
        <v>515</v>
      </c>
      <c r="E3970" s="12" t="s">
        <v>124</v>
      </c>
      <c r="F3970" s="10" t="n">
        <v>34</v>
      </c>
      <c r="G3970" s="12" t="s">
        <v>94</v>
      </c>
      <c r="H3970" s="10" t="n">
        <v>2110405</v>
      </c>
      <c r="I3970" s="12" t="s">
        <v>106</v>
      </c>
      <c r="J3970" s="10" t="n">
        <v>1137849</v>
      </c>
      <c r="L3970" s="10" t="n">
        <v>474941</v>
      </c>
      <c r="M3970" s="12" t="s">
        <v>457</v>
      </c>
      <c r="N3970" s="12" t="s">
        <v>66</v>
      </c>
      <c r="P3970" s="10" t="n">
        <v>101</v>
      </c>
      <c r="Q3970" s="12" t="s">
        <v>107</v>
      </c>
      <c r="R3970" s="12" t="s">
        <v>190</v>
      </c>
      <c r="S3970" s="10" t="n">
        <v>2110901</v>
      </c>
      <c r="T3970" s="12" t="s">
        <v>191</v>
      </c>
      <c r="U3970" s="13" t="n">
        <v>15770.14</v>
      </c>
      <c r="W3970" s="13" t="n">
        <v>0</v>
      </c>
      <c r="X3970" s="12" t="s">
        <v>3546</v>
      </c>
      <c r="Z3970" s="1" t="str">
        <f aca="false">IF($T3970="","",IFERROR(INDEX('Resumo Grupos'!$AC$3:$AC$200,MATCH($T3970,'Resumo Grupos'!$AB$3:$AB$200,0)),"n/d"))</f>
        <v>Empréstimo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55.4" hidden="false" customHeight="false" outlineLevel="0" collapsed="false">
      <c r="A3971" s="10" t="n">
        <v>1</v>
      </c>
      <c r="B3971" s="11" t="n">
        <v>46254</v>
      </c>
      <c r="C3971" s="11" t="n">
        <v>46339</v>
      </c>
      <c r="D3971" s="10" t="n">
        <v>717</v>
      </c>
      <c r="E3971" s="12" t="s">
        <v>131</v>
      </c>
      <c r="F3971" s="10" t="n">
        <v>42</v>
      </c>
      <c r="G3971" s="12" t="s">
        <v>639</v>
      </c>
      <c r="H3971" s="10" t="n">
        <v>2110405</v>
      </c>
      <c r="I3971" s="12" t="s">
        <v>106</v>
      </c>
      <c r="J3971" s="10" t="n">
        <v>1577416</v>
      </c>
      <c r="L3971" s="10" t="n">
        <v>644308</v>
      </c>
      <c r="M3971" s="12" t="s">
        <v>153</v>
      </c>
      <c r="N3971" s="12" t="s">
        <v>66</v>
      </c>
      <c r="P3971" s="10" t="n">
        <v>101</v>
      </c>
      <c r="Q3971" s="12" t="s">
        <v>107</v>
      </c>
      <c r="R3971" s="12" t="s">
        <v>112</v>
      </c>
      <c r="S3971" s="10" t="n">
        <v>4220199</v>
      </c>
      <c r="T3971" s="12" t="s">
        <v>113</v>
      </c>
      <c r="U3971" s="13" t="n">
        <v>522.5</v>
      </c>
      <c r="W3971" s="13" t="n">
        <v>0</v>
      </c>
      <c r="X3971" s="12" t="s">
        <v>3313</v>
      </c>
      <c r="Z3971" s="1" t="str">
        <f aca="false">IF($T3971="","",IFERROR(INDEX('Resumo Grupos'!$AC$3:$AC$200,MATCH($T3971,'Resumo Grupos'!$AB$3:$AB$200,0)),"n/d"))</f>
        <v>Pagamentos outros não operacionais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46.35" hidden="false" customHeight="false" outlineLevel="0" collapsed="false">
      <c r="A3972" s="10" t="n">
        <v>1</v>
      </c>
      <c r="B3972" s="11" t="n">
        <v>46097</v>
      </c>
      <c r="C3972" s="11" t="n">
        <v>46341</v>
      </c>
      <c r="D3972" s="10" t="n">
        <v>1867</v>
      </c>
      <c r="E3972" s="12" t="s">
        <v>665</v>
      </c>
      <c r="F3972" s="10" t="n">
        <v>24</v>
      </c>
      <c r="G3972" s="12" t="s">
        <v>57</v>
      </c>
      <c r="H3972" s="10" t="n">
        <v>2110405</v>
      </c>
      <c r="I3972" s="12" t="s">
        <v>106</v>
      </c>
      <c r="J3972" s="10" t="n">
        <v>809298</v>
      </c>
      <c r="L3972" s="10" t="n">
        <v>100914</v>
      </c>
      <c r="M3972" s="12" t="s">
        <v>636</v>
      </c>
      <c r="N3972" s="12" t="s">
        <v>66</v>
      </c>
      <c r="P3972" s="10" t="n">
        <v>101</v>
      </c>
      <c r="Q3972" s="12" t="s">
        <v>107</v>
      </c>
      <c r="R3972" s="12" t="s">
        <v>666</v>
      </c>
      <c r="S3972" s="10" t="n">
        <v>4210401</v>
      </c>
      <c r="T3972" s="12" t="s">
        <v>667</v>
      </c>
      <c r="U3972" s="13" t="n">
        <v>134.55</v>
      </c>
      <c r="W3972" s="13" t="n">
        <v>0</v>
      </c>
      <c r="X3972" s="12" t="s">
        <v>3547</v>
      </c>
      <c r="Z3972" s="1" t="str">
        <f aca="false">IF($T3972="","",IFERROR(INDEX('Resumo Grupos'!$AC$3:$AC$200,MATCH($T3972,'Resumo Grupos'!$AB$3:$AB$200,0)),"n/d"))</f>
        <v>Impostos</v>
      </c>
      <c r="AA3972" s="1" t="str">
        <f aca="false">IF($T3972="","",IF(COUNTIF('Resumo Grupos'!$AE$3:$AE$40,$T3972)&gt;0,"NAO","SIM"))</f>
        <v>SIM</v>
      </c>
      <c r="AB3972" s="1"/>
      <c r="AC3972" s="1"/>
    </row>
    <row r="3973" customFormat="false" ht="46.35" hidden="false" customHeight="false" outlineLevel="0" collapsed="false">
      <c r="A3973" s="10" t="n">
        <v>1</v>
      </c>
      <c r="B3973" s="11" t="n">
        <v>46097</v>
      </c>
      <c r="C3973" s="11" t="n">
        <v>46341</v>
      </c>
      <c r="D3973" s="10" t="n">
        <v>1867</v>
      </c>
      <c r="E3973" s="12" t="s">
        <v>665</v>
      </c>
      <c r="F3973" s="10" t="n">
        <v>24</v>
      </c>
      <c r="G3973" s="12" t="s">
        <v>57</v>
      </c>
      <c r="H3973" s="10" t="n">
        <v>2110405</v>
      </c>
      <c r="I3973" s="12" t="s">
        <v>106</v>
      </c>
      <c r="J3973" s="10" t="n">
        <v>809315</v>
      </c>
      <c r="L3973" s="10" t="n">
        <v>100910</v>
      </c>
      <c r="M3973" s="12" t="s">
        <v>636</v>
      </c>
      <c r="N3973" s="12" t="s">
        <v>66</v>
      </c>
      <c r="P3973" s="10" t="n">
        <v>101</v>
      </c>
      <c r="Q3973" s="12" t="s">
        <v>107</v>
      </c>
      <c r="R3973" s="12" t="s">
        <v>666</v>
      </c>
      <c r="S3973" s="10" t="n">
        <v>4210401</v>
      </c>
      <c r="T3973" s="12" t="s">
        <v>667</v>
      </c>
      <c r="U3973" s="13" t="n">
        <v>185.89</v>
      </c>
      <c r="W3973" s="13" t="n">
        <v>0</v>
      </c>
      <c r="X3973" s="12" t="s">
        <v>3548</v>
      </c>
      <c r="Z3973" s="1" t="str">
        <f aca="false">IF($T3973="","",IFERROR(INDEX('Resumo Grupos'!$AC$3:$AC$200,MATCH($T3973,'Resumo Grupos'!$AB$3:$AB$200,0)),"n/d"))</f>
        <v>Impostos</v>
      </c>
      <c r="AA3973" s="1" t="str">
        <f aca="false">IF($T3973="","",IF(COUNTIF('Resumo Grupos'!$AE$3:$AE$40,$T3973)&gt;0,"NAO","SIM"))</f>
        <v>SIM</v>
      </c>
      <c r="AB3973" s="1"/>
      <c r="AC3973" s="1"/>
    </row>
    <row r="3974" customFormat="false" ht="46.35" hidden="false" customHeight="false" outlineLevel="0" collapsed="false">
      <c r="A3974" s="10" t="n">
        <v>1</v>
      </c>
      <c r="B3974" s="11" t="n">
        <v>46097</v>
      </c>
      <c r="C3974" s="11" t="n">
        <v>46341</v>
      </c>
      <c r="D3974" s="10" t="n">
        <v>17</v>
      </c>
      <c r="E3974" s="12" t="s">
        <v>115</v>
      </c>
      <c r="F3974" s="10" t="n">
        <v>24</v>
      </c>
      <c r="G3974" s="12" t="s">
        <v>57</v>
      </c>
      <c r="H3974" s="10" t="n">
        <v>2110405</v>
      </c>
      <c r="I3974" s="12" t="s">
        <v>106</v>
      </c>
      <c r="J3974" s="10" t="n">
        <v>809413</v>
      </c>
      <c r="L3974" s="10" t="n">
        <v>2115476</v>
      </c>
      <c r="M3974" s="12" t="s">
        <v>636</v>
      </c>
      <c r="N3974" s="12" t="s">
        <v>66</v>
      </c>
      <c r="P3974" s="10" t="n">
        <v>101</v>
      </c>
      <c r="Q3974" s="12" t="s">
        <v>107</v>
      </c>
      <c r="R3974" s="12" t="s">
        <v>112</v>
      </c>
      <c r="S3974" s="10" t="n">
        <v>4220199</v>
      </c>
      <c r="T3974" s="12" t="s">
        <v>113</v>
      </c>
      <c r="U3974" s="13" t="n">
        <v>102.14</v>
      </c>
      <c r="W3974" s="13" t="n">
        <v>0</v>
      </c>
      <c r="X3974" s="12" t="s">
        <v>670</v>
      </c>
      <c r="Z3974" s="1" t="str">
        <f aca="false">IF($T3974="","",IFERROR(INDEX('Resumo Grupos'!$AC$3:$AC$200,MATCH($T3974,'Resumo Grupos'!$AB$3:$AB$200,0)),"n/d"))</f>
        <v>Pagamentos outros não operacionais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37.3" hidden="false" customHeight="false" outlineLevel="0" collapsed="false">
      <c r="A3975" s="10" t="n">
        <v>1</v>
      </c>
      <c r="B3975" s="11" t="n">
        <v>46256</v>
      </c>
      <c r="C3975" s="11" t="n">
        <v>46341</v>
      </c>
      <c r="D3975" s="10" t="n">
        <v>607</v>
      </c>
      <c r="E3975" s="12" t="s">
        <v>214</v>
      </c>
      <c r="F3975" s="10" t="n">
        <v>24</v>
      </c>
      <c r="G3975" s="12" t="s">
        <v>57</v>
      </c>
      <c r="H3975" s="10" t="n">
        <v>2110405</v>
      </c>
      <c r="I3975" s="12" t="s">
        <v>106</v>
      </c>
      <c r="J3975" s="10" t="n">
        <v>1585319</v>
      </c>
      <c r="L3975" s="10" t="n">
        <v>11473</v>
      </c>
      <c r="M3975" s="12" t="s">
        <v>1950</v>
      </c>
      <c r="N3975" s="12" t="s">
        <v>66</v>
      </c>
      <c r="P3975" s="10" t="n">
        <v>103</v>
      </c>
      <c r="Q3975" s="12" t="s">
        <v>61</v>
      </c>
      <c r="R3975" s="12" t="s">
        <v>62</v>
      </c>
      <c r="S3975" s="10" t="n">
        <v>1130101</v>
      </c>
      <c r="T3975" s="12" t="s">
        <v>63</v>
      </c>
      <c r="U3975" s="13" t="n">
        <v>1969.17</v>
      </c>
      <c r="W3975" s="13" t="n">
        <v>0</v>
      </c>
      <c r="X3975" s="12" t="s">
        <v>3549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FINOTRATO GOLD FILHOTES RMP KG</v>
      </c>
      <c r="AC3975" s="1" t="n">
        <v>11473</v>
      </c>
    </row>
    <row r="3976" customFormat="false" ht="55.4" hidden="false" customHeight="false" outlineLevel="0" collapsed="false">
      <c r="A3976" s="10" t="n">
        <v>1</v>
      </c>
      <c r="B3976" s="11" t="n">
        <v>46237</v>
      </c>
      <c r="C3976" s="11" t="n">
        <v>46343</v>
      </c>
      <c r="D3976" s="10" t="n">
        <v>815</v>
      </c>
      <c r="E3976" s="12" t="s">
        <v>746</v>
      </c>
      <c r="F3976" s="10" t="n">
        <v>34</v>
      </c>
      <c r="G3976" s="12" t="s">
        <v>94</v>
      </c>
      <c r="H3976" s="10" t="n">
        <v>2110405</v>
      </c>
      <c r="I3976" s="12" t="s">
        <v>106</v>
      </c>
      <c r="J3976" s="10" t="n">
        <v>1493520</v>
      </c>
      <c r="L3976" s="10" t="n">
        <v>612910</v>
      </c>
      <c r="M3976" s="12" t="s">
        <v>460</v>
      </c>
      <c r="N3976" s="12" t="s">
        <v>66</v>
      </c>
      <c r="P3976" s="10" t="n">
        <v>101</v>
      </c>
      <c r="Q3976" s="12" t="s">
        <v>107</v>
      </c>
      <c r="R3976" s="12" t="s">
        <v>2630</v>
      </c>
      <c r="S3976" s="10" t="n">
        <v>2210202</v>
      </c>
      <c r="T3976" s="12" t="s">
        <v>2630</v>
      </c>
      <c r="U3976" s="13" t="n">
        <v>6000</v>
      </c>
      <c r="W3976" s="13" t="n">
        <v>0</v>
      </c>
      <c r="X3976" s="12" t="s">
        <v>747</v>
      </c>
      <c r="Z3976" s="1" t="str">
        <f aca="false">IF($T3976="","",IFERROR(INDEX('Resumo Grupos'!$AC$3:$AC$200,MATCH($T3976,'Resumo Grupos'!$AB$3:$AB$200,0)),"n/d"))</f>
        <v>Empréstimo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55.4" hidden="false" customHeight="false" outlineLevel="0" collapsed="false">
      <c r="A3977" s="10" t="n">
        <v>1</v>
      </c>
      <c r="B3977" s="11" t="n">
        <v>46251</v>
      </c>
      <c r="C3977" s="11" t="n">
        <v>46343</v>
      </c>
      <c r="D3977" s="10" t="n">
        <v>10104</v>
      </c>
      <c r="E3977" s="12" t="s">
        <v>2643</v>
      </c>
      <c r="F3977" s="10" t="n">
        <v>34</v>
      </c>
      <c r="G3977" s="12" t="s">
        <v>94</v>
      </c>
      <c r="H3977" s="10" t="n">
        <v>2110405</v>
      </c>
      <c r="I3977" s="12" t="s">
        <v>106</v>
      </c>
      <c r="J3977" s="10" t="n">
        <v>1563387</v>
      </c>
      <c r="L3977" s="10" t="n">
        <v>639275</v>
      </c>
      <c r="M3977" s="12" t="s">
        <v>153</v>
      </c>
      <c r="N3977" s="12" t="s">
        <v>66</v>
      </c>
      <c r="P3977" s="10" t="n">
        <v>101</v>
      </c>
      <c r="Q3977" s="12" t="s">
        <v>107</v>
      </c>
      <c r="R3977" s="12" t="s">
        <v>112</v>
      </c>
      <c r="S3977" s="10" t="n">
        <v>4220199</v>
      </c>
      <c r="T3977" s="12" t="s">
        <v>113</v>
      </c>
      <c r="U3977" s="13" t="n">
        <v>1000</v>
      </c>
      <c r="W3977" s="13" t="n">
        <v>0</v>
      </c>
      <c r="X3977" s="12" t="s">
        <v>3382</v>
      </c>
      <c r="Z3977" s="1" t="str">
        <f aca="false">IF($T3977="","",IFERROR(INDEX('Resumo Grupos'!$AC$3:$AC$200,MATCH($T3977,'Resumo Grupos'!$AB$3:$AB$200,0)),"n/d"))</f>
        <v>Pagamentos outros não operacionais</v>
      </c>
      <c r="AA3977" s="1" t="str">
        <f aca="false">IF($T3977="","",IF(COUNTIF('Resumo Grupos'!$AE$3:$AE$40,$T3977)&gt;0,"NAO","SIM"))</f>
        <v>SIM</v>
      </c>
      <c r="AB3977" s="1"/>
      <c r="AC3977" s="1"/>
    </row>
    <row r="3978" customFormat="false" ht="55.4" hidden="false" customHeight="false" outlineLevel="0" collapsed="false">
      <c r="A3978" s="10" t="n">
        <v>1</v>
      </c>
      <c r="B3978" s="11" t="n">
        <v>46191</v>
      </c>
      <c r="C3978" s="11" t="n">
        <v>46344</v>
      </c>
      <c r="D3978" s="10" t="n">
        <v>514</v>
      </c>
      <c r="E3978" s="12" t="s">
        <v>731</v>
      </c>
      <c r="F3978" s="10" t="n">
        <v>34</v>
      </c>
      <c r="G3978" s="12" t="s">
        <v>94</v>
      </c>
      <c r="H3978" s="10" t="n">
        <v>2110405</v>
      </c>
      <c r="I3978" s="12" t="s">
        <v>106</v>
      </c>
      <c r="J3978" s="10" t="n">
        <v>1309516</v>
      </c>
      <c r="L3978" s="10" t="n">
        <v>541968</v>
      </c>
      <c r="M3978" s="12" t="s">
        <v>457</v>
      </c>
      <c r="N3978" s="12" t="s">
        <v>66</v>
      </c>
      <c r="P3978" s="10" t="n">
        <v>101</v>
      </c>
      <c r="Q3978" s="12" t="s">
        <v>107</v>
      </c>
      <c r="R3978" s="12" t="s">
        <v>190</v>
      </c>
      <c r="S3978" s="10" t="n">
        <v>2110901</v>
      </c>
      <c r="T3978" s="12" t="s">
        <v>191</v>
      </c>
      <c r="U3978" s="13" t="n">
        <v>3370.37</v>
      </c>
      <c r="W3978" s="13" t="n">
        <v>0</v>
      </c>
      <c r="X3978" s="12" t="s">
        <v>789</v>
      </c>
      <c r="Z3978" s="1" t="str">
        <f aca="false">IF($T3978="","",IFERROR(INDEX('Resumo Grupos'!$AC$3:$AC$200,MATCH($T3978,'Resumo Grupos'!$AB$3:$AB$200,0)),"n/d"))</f>
        <v>Empréstimo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46.35" hidden="false" customHeight="false" outlineLevel="0" collapsed="false">
      <c r="A3979" s="10" t="n">
        <v>1</v>
      </c>
      <c r="B3979" s="11" t="n">
        <v>46206</v>
      </c>
      <c r="C3979" s="11" t="n">
        <v>46344</v>
      </c>
      <c r="D3979" s="10" t="n">
        <v>804</v>
      </c>
      <c r="E3979" s="12" t="s">
        <v>1260</v>
      </c>
      <c r="F3979" s="10" t="n">
        <v>34</v>
      </c>
      <c r="G3979" s="12" t="s">
        <v>94</v>
      </c>
      <c r="H3979" s="10" t="n">
        <v>2110405</v>
      </c>
      <c r="I3979" s="12" t="s">
        <v>106</v>
      </c>
      <c r="J3979" s="10" t="n">
        <v>1345479</v>
      </c>
      <c r="L3979" s="10" t="n">
        <v>555726</v>
      </c>
      <c r="M3979" s="12" t="s">
        <v>272</v>
      </c>
      <c r="N3979" s="12" t="s">
        <v>66</v>
      </c>
      <c r="P3979" s="10" t="n">
        <v>101</v>
      </c>
      <c r="Q3979" s="12" t="s">
        <v>107</v>
      </c>
      <c r="R3979" s="12" t="s">
        <v>39</v>
      </c>
      <c r="S3979" s="10" t="n">
        <v>4210203</v>
      </c>
      <c r="T3979" s="12" t="s">
        <v>1262</v>
      </c>
      <c r="U3979" s="13" t="n">
        <v>764.43</v>
      </c>
      <c r="W3979" s="13" t="n">
        <v>0</v>
      </c>
      <c r="X3979" s="12" t="s">
        <v>1766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55.4" hidden="false" customHeight="false" outlineLevel="0" collapsed="false">
      <c r="A3980" s="10" t="n">
        <v>1</v>
      </c>
      <c r="B3980" s="11" t="n">
        <v>46206</v>
      </c>
      <c r="C3980" s="11" t="n">
        <v>46344</v>
      </c>
      <c r="D3980" s="10" t="n">
        <v>804</v>
      </c>
      <c r="E3980" s="12" t="s">
        <v>1260</v>
      </c>
      <c r="F3980" s="10" t="n">
        <v>34</v>
      </c>
      <c r="G3980" s="12" t="s">
        <v>94</v>
      </c>
      <c r="H3980" s="10" t="n">
        <v>2110405</v>
      </c>
      <c r="I3980" s="12" t="s">
        <v>106</v>
      </c>
      <c r="J3980" s="10" t="n">
        <v>1345494</v>
      </c>
      <c r="L3980" s="10" t="n">
        <v>555731</v>
      </c>
      <c r="M3980" s="12" t="s">
        <v>272</v>
      </c>
      <c r="N3980" s="12" t="s">
        <v>66</v>
      </c>
      <c r="P3980" s="10" t="n">
        <v>101</v>
      </c>
      <c r="Q3980" s="12" t="s">
        <v>107</v>
      </c>
      <c r="R3980" s="12" t="s">
        <v>112</v>
      </c>
      <c r="S3980" s="10" t="n">
        <v>4220199</v>
      </c>
      <c r="T3980" s="12" t="s">
        <v>113</v>
      </c>
      <c r="U3980" s="13" t="n">
        <v>1621</v>
      </c>
      <c r="W3980" s="13" t="n">
        <v>0</v>
      </c>
      <c r="X3980" s="12" t="s">
        <v>1767</v>
      </c>
      <c r="Z3980" s="1" t="str">
        <f aca="false">IF($T3980="","",IFERROR(INDEX('Resumo Grupos'!$AC$3:$AC$200,MATCH($T3980,'Resumo Grupos'!$AB$3:$AB$200,0)),"n/d"))</f>
        <v>Pagamentos outros não operacionais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55.4" hidden="false" customHeight="false" outlineLevel="0" collapsed="false">
      <c r="A3981" s="10" t="n">
        <v>1</v>
      </c>
      <c r="B3981" s="11" t="n">
        <v>46255</v>
      </c>
      <c r="C3981" s="11" t="n">
        <v>46345</v>
      </c>
      <c r="D3981" s="10" t="n">
        <v>10011</v>
      </c>
      <c r="E3981" s="12" t="s">
        <v>221</v>
      </c>
      <c r="F3981" s="10" t="n">
        <v>24</v>
      </c>
      <c r="G3981" s="12" t="s">
        <v>57</v>
      </c>
      <c r="H3981" s="10" t="n">
        <v>2110405</v>
      </c>
      <c r="I3981" s="12" t="s">
        <v>106</v>
      </c>
      <c r="J3981" s="10" t="n">
        <v>1600231</v>
      </c>
      <c r="L3981" s="10" t="n">
        <v>35265</v>
      </c>
      <c r="M3981" s="12" t="s">
        <v>1950</v>
      </c>
      <c r="N3981" s="12" t="s">
        <v>66</v>
      </c>
      <c r="P3981" s="10" t="n">
        <v>103</v>
      </c>
      <c r="Q3981" s="12" t="s">
        <v>61</v>
      </c>
      <c r="R3981" s="12" t="s">
        <v>62</v>
      </c>
      <c r="S3981" s="10" t="n">
        <v>1130101</v>
      </c>
      <c r="T3981" s="12" t="s">
        <v>63</v>
      </c>
      <c r="U3981" s="13" t="n">
        <v>3767.77</v>
      </c>
      <c r="W3981" s="13" t="n">
        <v>0</v>
      </c>
      <c r="X3981" s="12" t="s">
        <v>3550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1" t="str">
        <f aca="false">IFERROR(INDEX('Mov Entradas (Rel 10497)'!$L:$L,MATCH(AC3981,'Mov Entradas (Rel 10497)'!$I:$I,0)),"nao encontrado")</f>
        <v>RC GRANPLUS GT CAST SAL ARR KG</v>
      </c>
      <c r="AC3981" s="1" t="n">
        <v>35265</v>
      </c>
    </row>
    <row r="3982" customFormat="false" ht="46.35" hidden="false" customHeight="false" outlineLevel="0" collapsed="false">
      <c r="A3982" s="10" t="n">
        <v>1</v>
      </c>
      <c r="B3982" s="11" t="n">
        <v>46126</v>
      </c>
      <c r="C3982" s="11" t="n">
        <v>46349</v>
      </c>
      <c r="D3982" s="10" t="n">
        <v>17</v>
      </c>
      <c r="E3982" s="12" t="s">
        <v>115</v>
      </c>
      <c r="F3982" s="10" t="n">
        <v>24</v>
      </c>
      <c r="G3982" s="12" t="s">
        <v>57</v>
      </c>
      <c r="H3982" s="10" t="n">
        <v>2110405</v>
      </c>
      <c r="I3982" s="12" t="s">
        <v>106</v>
      </c>
      <c r="J3982" s="10" t="n">
        <v>950724</v>
      </c>
      <c r="L3982" s="10" t="n">
        <v>403362</v>
      </c>
      <c r="M3982" s="12" t="s">
        <v>215</v>
      </c>
      <c r="N3982" s="12" t="s">
        <v>66</v>
      </c>
      <c r="P3982" s="10" t="n">
        <v>101</v>
      </c>
      <c r="Q3982" s="12" t="s">
        <v>107</v>
      </c>
      <c r="R3982" s="12" t="s">
        <v>112</v>
      </c>
      <c r="S3982" s="10" t="n">
        <v>4220199</v>
      </c>
      <c r="T3982" s="12" t="s">
        <v>113</v>
      </c>
      <c r="U3982" s="13" t="n">
        <v>2720.81</v>
      </c>
      <c r="W3982" s="13" t="n">
        <v>0</v>
      </c>
      <c r="X3982" s="12" t="s">
        <v>3551</v>
      </c>
      <c r="Z3982" s="1" t="str">
        <f aca="false">IF($T3982="","",IFERROR(INDEX('Resumo Grupos'!$AC$3:$AC$200,MATCH($T3982,'Resumo Grupos'!$AB$3:$AB$200,0)),"n/d"))</f>
        <v>Pagamentos outros não operacionais</v>
      </c>
      <c r="AA3982" s="1" t="str">
        <f aca="false">IF($T3982="","",IF(COUNTIF('Resumo Grupos'!$AE$3:$AE$40,$T3982)&gt;0,"NAO","SIM"))</f>
        <v>SIM</v>
      </c>
      <c r="AB3982" s="1"/>
      <c r="AC3982" s="1"/>
    </row>
    <row r="3983" customFormat="false" ht="46.35" hidden="false" customHeight="false" outlineLevel="0" collapsed="false">
      <c r="A3983" s="10" t="n">
        <v>1</v>
      </c>
      <c r="B3983" s="11" t="n">
        <v>46038</v>
      </c>
      <c r="C3983" s="11" t="n">
        <v>46351</v>
      </c>
      <c r="D3983" s="10" t="n">
        <v>10039</v>
      </c>
      <c r="E3983" s="12" t="s">
        <v>956</v>
      </c>
      <c r="F3983" s="10" t="n">
        <v>36</v>
      </c>
      <c r="G3983" s="12" t="s">
        <v>517</v>
      </c>
      <c r="H3983" s="10" t="n">
        <v>2110102</v>
      </c>
      <c r="I3983" s="12" t="s">
        <v>83</v>
      </c>
      <c r="J3983" s="10" t="n">
        <v>532309</v>
      </c>
      <c r="L3983" s="10" t="n">
        <v>2543</v>
      </c>
      <c r="M3983" s="12" t="s">
        <v>3552</v>
      </c>
      <c r="N3983" s="12" t="s">
        <v>60</v>
      </c>
      <c r="P3983" s="10" t="n">
        <v>101</v>
      </c>
      <c r="Q3983" s="12" t="s">
        <v>107</v>
      </c>
      <c r="R3983" s="12" t="s">
        <v>39</v>
      </c>
      <c r="S3983" s="10" t="n">
        <v>4210204</v>
      </c>
      <c r="T3983" s="12" t="s">
        <v>84</v>
      </c>
      <c r="U3983" s="13" t="n">
        <v>285.77</v>
      </c>
      <c r="W3983" s="13" t="n">
        <v>0</v>
      </c>
      <c r="X3983" s="12" t="s">
        <v>3553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 t="str">
        <f aca="false">IFERROR(INDEX('Mov Entradas (Rel 10497)'!$L:$L,MATCH(AC3983,'Mov Entradas (Rel 10497)'!$I:$I,0)),"nao encontrado")</f>
        <v>nao encontrado</v>
      </c>
      <c r="AC3983" s="1" t="n">
        <v>2543</v>
      </c>
    </row>
    <row r="3984" customFormat="false" ht="46.35" hidden="false" customHeight="false" outlineLevel="0" collapsed="false">
      <c r="A3984" s="10" t="n">
        <v>1</v>
      </c>
      <c r="B3984" s="11" t="n">
        <v>46085</v>
      </c>
      <c r="C3984" s="11" t="n">
        <v>46351</v>
      </c>
      <c r="D3984" s="10" t="n">
        <v>500</v>
      </c>
      <c r="E3984" s="12" t="s">
        <v>516</v>
      </c>
      <c r="F3984" s="10" t="n">
        <v>36</v>
      </c>
      <c r="G3984" s="12" t="s">
        <v>517</v>
      </c>
      <c r="H3984" s="10" t="n">
        <v>2110101</v>
      </c>
      <c r="I3984" s="12" t="s">
        <v>58</v>
      </c>
      <c r="J3984" s="10" t="n">
        <v>808801</v>
      </c>
      <c r="L3984" s="10" t="n">
        <v>349045</v>
      </c>
      <c r="M3984" s="12" t="s">
        <v>636</v>
      </c>
      <c r="N3984" s="12" t="s">
        <v>66</v>
      </c>
      <c r="P3984" s="10" t="n">
        <v>103</v>
      </c>
      <c r="Q3984" s="12" t="s">
        <v>61</v>
      </c>
      <c r="R3984" s="12" t="s">
        <v>106</v>
      </c>
      <c r="S3984" s="10" t="n">
        <v>2110405</v>
      </c>
      <c r="T3984" s="12" t="s">
        <v>106</v>
      </c>
      <c r="U3984" s="13" t="n">
        <v>399.1</v>
      </c>
      <c r="W3984" s="13" t="n">
        <v>0</v>
      </c>
      <c r="X3984" s="12" t="s">
        <v>3554</v>
      </c>
      <c r="Z3984" s="1" t="str">
        <f aca="false">IF($T3984="","",IFERROR(INDEX('Resumo Grupos'!$AC$3:$AC$200,MATCH($T3984,'Resumo Grupos'!$AB$3:$AB$200,0)),"n/d"))</f>
        <v>Cobertura de conta</v>
      </c>
      <c r="AA3984" s="1" t="str">
        <f aca="false">IF($T3984="","",IF(COUNTIF('Resumo Grupos'!$AE$3:$AE$40,$T3984)&gt;0,"NAO","SIM"))</f>
        <v>SIM</v>
      </c>
      <c r="AB3984" s="1" t="str">
        <f aca="false">IFERROR(INDEX('Mov Entradas (Rel 10497)'!$L:$L,MATCH(AC3984,'Mov Entradas (Rel 10497)'!$I:$I,0)),"nao encontrado")</f>
        <v>nao encontrado</v>
      </c>
      <c r="AC3984" s="1" t="n">
        <v>154967</v>
      </c>
    </row>
    <row r="3985" customFormat="false" ht="46.35" hidden="false" customHeight="false" outlineLevel="0" collapsed="false">
      <c r="A3985" s="10" t="n">
        <v>1</v>
      </c>
      <c r="B3985" s="11" t="n">
        <v>46120</v>
      </c>
      <c r="C3985" s="11" t="n">
        <v>46351</v>
      </c>
      <c r="D3985" s="10" t="n">
        <v>500</v>
      </c>
      <c r="E3985" s="12" t="s">
        <v>516</v>
      </c>
      <c r="F3985" s="10" t="n">
        <v>36</v>
      </c>
      <c r="G3985" s="12" t="s">
        <v>517</v>
      </c>
      <c r="H3985" s="10" t="n">
        <v>2110405</v>
      </c>
      <c r="I3985" s="12" t="s">
        <v>106</v>
      </c>
      <c r="J3985" s="10" t="n">
        <v>920498</v>
      </c>
      <c r="L3985" s="10" t="n">
        <v>391987</v>
      </c>
      <c r="M3985" s="12" t="s">
        <v>215</v>
      </c>
      <c r="N3985" s="12" t="s">
        <v>66</v>
      </c>
      <c r="P3985" s="10" t="n">
        <v>103</v>
      </c>
      <c r="Q3985" s="12" t="s">
        <v>61</v>
      </c>
      <c r="R3985" s="12" t="s">
        <v>882</v>
      </c>
      <c r="S3985" s="10" t="n">
        <v>1240103</v>
      </c>
      <c r="T3985" s="12" t="s">
        <v>960</v>
      </c>
      <c r="U3985" s="13" t="n">
        <v>4934.34</v>
      </c>
      <c r="W3985" s="13" t="n">
        <v>0</v>
      </c>
      <c r="X3985" s="12" t="s">
        <v>3555</v>
      </c>
      <c r="Z3985" s="1" t="str">
        <f aca="false">IF($T3985="","",IFERROR(INDEX('Resumo Grupos'!$AC$3:$AC$200,MATCH($T3985,'Resumo Grupos'!$AB$3:$AB$200,0)),"n/d"))</f>
        <v>Despesa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156023</v>
      </c>
    </row>
    <row r="3986" customFormat="false" ht="46.35" hidden="false" customHeight="false" outlineLevel="0" collapsed="false">
      <c r="A3986" s="10" t="n">
        <v>1</v>
      </c>
      <c r="B3986" s="11" t="n">
        <v>46094</v>
      </c>
      <c r="C3986" s="11" t="n">
        <v>46351</v>
      </c>
      <c r="D3986" s="10" t="n">
        <v>468</v>
      </c>
      <c r="E3986" s="12" t="s">
        <v>963</v>
      </c>
      <c r="F3986" s="10" t="n">
        <v>36</v>
      </c>
      <c r="G3986" s="12" t="s">
        <v>517</v>
      </c>
      <c r="H3986" s="10" t="n">
        <v>2110405</v>
      </c>
      <c r="I3986" s="12" t="s">
        <v>106</v>
      </c>
      <c r="J3986" s="10" t="n">
        <v>1024118</v>
      </c>
      <c r="L3986" s="10" t="n">
        <v>14289</v>
      </c>
      <c r="M3986" s="12" t="s">
        <v>215</v>
      </c>
      <c r="N3986" s="12" t="s">
        <v>66</v>
      </c>
      <c r="P3986" s="10" t="n">
        <v>101</v>
      </c>
      <c r="Q3986" s="12" t="s">
        <v>107</v>
      </c>
      <c r="R3986" s="12" t="s">
        <v>882</v>
      </c>
      <c r="S3986" s="10" t="n">
        <v>1240103</v>
      </c>
      <c r="T3986" s="12" t="s">
        <v>960</v>
      </c>
      <c r="U3986" s="13" t="n">
        <v>1197</v>
      </c>
      <c r="W3986" s="13" t="n">
        <v>0</v>
      </c>
      <c r="X3986" s="12" t="s">
        <v>966</v>
      </c>
      <c r="Z3986" s="1" t="str">
        <f aca="false">IF($T3986="","",IFERROR(INDEX('Resumo Grupos'!$AC$3:$AC$200,MATCH($T3986,'Resumo Grupos'!$AB$3:$AB$200,0)),"n/d"))</f>
        <v>Despesa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nao encontrado</v>
      </c>
      <c r="AC3986" s="1" t="n">
        <v>14289</v>
      </c>
    </row>
    <row r="3987" customFormat="false" ht="37.3" hidden="false" customHeight="false" outlineLevel="0" collapsed="false">
      <c r="A3987" s="10" t="n">
        <v>1</v>
      </c>
      <c r="B3987" s="11" t="n">
        <v>46256</v>
      </c>
      <c r="C3987" s="11" t="n">
        <v>46351</v>
      </c>
      <c r="D3987" s="10" t="n">
        <v>607</v>
      </c>
      <c r="E3987" s="12" t="s">
        <v>214</v>
      </c>
      <c r="F3987" s="10" t="n">
        <v>24</v>
      </c>
      <c r="G3987" s="12" t="s">
        <v>57</v>
      </c>
      <c r="H3987" s="10" t="n">
        <v>2110405</v>
      </c>
      <c r="I3987" s="12" t="s">
        <v>106</v>
      </c>
      <c r="J3987" s="10" t="n">
        <v>1585319</v>
      </c>
      <c r="L3987" s="10" t="n">
        <v>11473</v>
      </c>
      <c r="M3987" s="12" t="s">
        <v>215</v>
      </c>
      <c r="N3987" s="12" t="s">
        <v>66</v>
      </c>
      <c r="P3987" s="10" t="n">
        <v>103</v>
      </c>
      <c r="Q3987" s="12" t="s">
        <v>61</v>
      </c>
      <c r="R3987" s="12" t="s">
        <v>62</v>
      </c>
      <c r="S3987" s="10" t="n">
        <v>1130101</v>
      </c>
      <c r="T3987" s="12" t="s">
        <v>63</v>
      </c>
      <c r="U3987" s="13" t="n">
        <v>1969.17</v>
      </c>
      <c r="W3987" s="13" t="n">
        <v>0</v>
      </c>
      <c r="X3987" s="12" t="s">
        <v>3556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FINOTRATO GOLD FILHOTES RMP KG</v>
      </c>
      <c r="AC3987" s="1" t="n">
        <v>11473</v>
      </c>
    </row>
    <row r="3988" customFormat="false" ht="46.35" hidden="false" customHeight="false" outlineLevel="0" collapsed="false">
      <c r="A3988" s="10" t="n">
        <v>1</v>
      </c>
      <c r="B3988" s="11" t="n">
        <v>46258</v>
      </c>
      <c r="C3988" s="11" t="n">
        <v>46351</v>
      </c>
      <c r="D3988" s="10" t="n">
        <v>10111</v>
      </c>
      <c r="E3988" s="12" t="s">
        <v>3470</v>
      </c>
      <c r="F3988" s="10" t="n">
        <v>36</v>
      </c>
      <c r="G3988" s="12" t="s">
        <v>517</v>
      </c>
      <c r="H3988" s="10" t="n">
        <v>2110101</v>
      </c>
      <c r="I3988" s="12" t="s">
        <v>58</v>
      </c>
      <c r="J3988" s="10" t="n">
        <v>1619772</v>
      </c>
      <c r="L3988" s="10" t="n">
        <v>124691</v>
      </c>
      <c r="M3988" s="12" t="s">
        <v>153</v>
      </c>
      <c r="N3988" s="12" t="s">
        <v>66</v>
      </c>
      <c r="P3988" s="10" t="n">
        <v>103</v>
      </c>
      <c r="Q3988" s="12" t="s">
        <v>61</v>
      </c>
      <c r="R3988" s="12" t="s">
        <v>39</v>
      </c>
      <c r="S3988" s="10" t="n">
        <v>4210204</v>
      </c>
      <c r="T3988" s="12" t="s">
        <v>84</v>
      </c>
      <c r="U3988" s="13" t="n">
        <v>186</v>
      </c>
      <c r="W3988" s="13" t="n">
        <v>0</v>
      </c>
      <c r="X3988" s="12" t="s">
        <v>3557</v>
      </c>
      <c r="Z3988" s="1" t="str">
        <f aca="false">IF($T3988="","",IFERROR(INDEX('Resumo Grupos'!$AC$3:$AC$200,MATCH($T3988,'Resumo Grupos'!$AB$3:$AB$200,0)),"n/d"))</f>
        <v>Despesa</v>
      </c>
      <c r="AA3988" s="1" t="str">
        <f aca="false">IF($T3988="","",IF(COUNTIF('Resumo Grupos'!$AE$3:$AE$40,$T3988)&gt;0,"NAO","SIM"))</f>
        <v>SIM</v>
      </c>
      <c r="AB3988" s="1"/>
      <c r="AC3988" s="1"/>
    </row>
    <row r="3989" customFormat="false" ht="46.35" hidden="false" customHeight="false" outlineLevel="0" collapsed="false">
      <c r="A3989" s="10" t="n">
        <v>1</v>
      </c>
      <c r="B3989" s="11" t="n">
        <v>46228</v>
      </c>
      <c r="C3989" s="11" t="n">
        <v>46354</v>
      </c>
      <c r="D3989" s="10" t="n">
        <v>515</v>
      </c>
      <c r="E3989" s="12" t="s">
        <v>124</v>
      </c>
      <c r="F3989" s="10" t="n">
        <v>34</v>
      </c>
      <c r="G3989" s="12" t="s">
        <v>94</v>
      </c>
      <c r="H3989" s="10" t="n">
        <v>2110405</v>
      </c>
      <c r="I3989" s="12" t="s">
        <v>106</v>
      </c>
      <c r="J3989" s="10" t="n">
        <v>1449535</v>
      </c>
      <c r="L3989" s="10" t="n">
        <v>596258</v>
      </c>
      <c r="M3989" s="12" t="s">
        <v>272</v>
      </c>
      <c r="N3989" s="12" t="s">
        <v>66</v>
      </c>
      <c r="P3989" s="10" t="n">
        <v>101</v>
      </c>
      <c r="Q3989" s="12" t="s">
        <v>107</v>
      </c>
      <c r="R3989" s="12" t="s">
        <v>112</v>
      </c>
      <c r="S3989" s="10" t="n">
        <v>4220199</v>
      </c>
      <c r="T3989" s="12" t="s">
        <v>113</v>
      </c>
      <c r="U3989" s="13" t="n">
        <v>3853.23</v>
      </c>
      <c r="W3989" s="13" t="n">
        <v>0</v>
      </c>
      <c r="X3989" s="12" t="s">
        <v>3558</v>
      </c>
      <c r="Z3989" s="1" t="str">
        <f aca="false">IF($T3989="","",IFERROR(INDEX('Resumo Grupos'!$AC$3:$AC$200,MATCH($T3989,'Resumo Grupos'!$AB$3:$AB$200,0)),"n/d"))</f>
        <v>Pagamentos outros não operacionais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64.45" hidden="false" customHeight="false" outlineLevel="0" collapsed="false">
      <c r="A3990" s="10" t="n">
        <v>1</v>
      </c>
      <c r="B3990" s="11" t="n">
        <v>46232</v>
      </c>
      <c r="C3990" s="11" t="n">
        <v>46356</v>
      </c>
      <c r="D3990" s="10" t="n">
        <v>815</v>
      </c>
      <c r="E3990" s="12" t="s">
        <v>746</v>
      </c>
      <c r="F3990" s="10" t="n">
        <v>34</v>
      </c>
      <c r="G3990" s="12" t="s">
        <v>94</v>
      </c>
      <c r="H3990" s="10" t="n">
        <v>2110405</v>
      </c>
      <c r="I3990" s="12" t="s">
        <v>106</v>
      </c>
      <c r="J3990" s="10" t="n">
        <v>1470128</v>
      </c>
      <c r="L3990" s="10" t="n">
        <v>604118</v>
      </c>
      <c r="M3990" s="12" t="s">
        <v>460</v>
      </c>
      <c r="N3990" s="12" t="s">
        <v>66</v>
      </c>
      <c r="P3990" s="10" t="n">
        <v>101</v>
      </c>
      <c r="Q3990" s="12" t="s">
        <v>107</v>
      </c>
      <c r="R3990" s="12" t="s">
        <v>126</v>
      </c>
      <c r="S3990" s="10" t="n">
        <v>4210502</v>
      </c>
      <c r="T3990" s="12" t="s">
        <v>1026</v>
      </c>
      <c r="U3990" s="13" t="n">
        <v>1000</v>
      </c>
      <c r="W3990" s="13" t="n">
        <v>0</v>
      </c>
      <c r="X3990" s="12" t="s">
        <v>2951</v>
      </c>
      <c r="Z3990" s="1" t="str">
        <f aca="false">IF($T3990="","",IFERROR(INDEX('Resumo Grupos'!$AC$3:$AC$200,MATCH($T3990,'Resumo Grupos'!$AB$3:$AB$200,0)),"n/d"))</f>
        <v>Empréstimo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46.35" hidden="false" customHeight="false" outlineLevel="0" collapsed="false">
      <c r="A3991" s="10" t="n">
        <v>1</v>
      </c>
      <c r="B3991" s="11" t="n">
        <v>46232</v>
      </c>
      <c r="C3991" s="11" t="n">
        <v>46361</v>
      </c>
      <c r="D3991" s="10" t="n">
        <v>714</v>
      </c>
      <c r="E3991" s="12" t="s">
        <v>370</v>
      </c>
      <c r="F3991" s="10" t="n">
        <v>34</v>
      </c>
      <c r="G3991" s="12" t="s">
        <v>94</v>
      </c>
      <c r="H3991" s="10" t="n">
        <v>2110405</v>
      </c>
      <c r="I3991" s="12" t="s">
        <v>106</v>
      </c>
      <c r="J3991" s="10" t="n">
        <v>1470158</v>
      </c>
      <c r="L3991" s="10" t="n">
        <v>604127</v>
      </c>
      <c r="M3991" s="12" t="s">
        <v>272</v>
      </c>
      <c r="N3991" s="12" t="s">
        <v>66</v>
      </c>
      <c r="P3991" s="10" t="n">
        <v>101</v>
      </c>
      <c r="Q3991" s="12" t="s">
        <v>107</v>
      </c>
      <c r="R3991" s="12" t="s">
        <v>112</v>
      </c>
      <c r="S3991" s="10" t="n">
        <v>4220199</v>
      </c>
      <c r="T3991" s="12" t="s">
        <v>113</v>
      </c>
      <c r="U3991" s="13" t="n">
        <v>6150</v>
      </c>
      <c r="W3991" s="13" t="n">
        <v>0</v>
      </c>
      <c r="X3991" s="12" t="s">
        <v>372</v>
      </c>
      <c r="Z3991" s="1" t="str">
        <f aca="false">IF($T3991="","",IFERROR(INDEX('Resumo Grupos'!$AC$3:$AC$200,MATCH($T3991,'Resumo Grupos'!$AB$3:$AB$200,0)),"n/d"))</f>
        <v>Pagamentos outros não operacionais</v>
      </c>
      <c r="AA3991" s="1" t="str">
        <f aca="false">IF($T3991="","",IF(COUNTIF('Resumo Grupos'!$AE$3:$AE$40,$T3991)&gt;0,"NAO","SIM"))</f>
        <v>SIM</v>
      </c>
      <c r="AB3991" s="1"/>
      <c r="AC3991" s="1"/>
    </row>
    <row r="3992" customFormat="false" ht="46.35" hidden="false" customHeight="false" outlineLevel="0" collapsed="false">
      <c r="A3992" s="10" t="n">
        <v>1</v>
      </c>
      <c r="B3992" s="11" t="n">
        <v>46239</v>
      </c>
      <c r="C3992" s="11" t="n">
        <v>46361</v>
      </c>
      <c r="D3992" s="10" t="n">
        <v>17</v>
      </c>
      <c r="E3992" s="12" t="s">
        <v>115</v>
      </c>
      <c r="F3992" s="10" t="n">
        <v>24</v>
      </c>
      <c r="G3992" s="12" t="s">
        <v>57</v>
      </c>
      <c r="H3992" s="10" t="n">
        <v>2110405</v>
      </c>
      <c r="I3992" s="12" t="s">
        <v>106</v>
      </c>
      <c r="J3992" s="10" t="n">
        <v>1359969</v>
      </c>
      <c r="L3992" s="10" t="n">
        <v>561604</v>
      </c>
      <c r="M3992" s="12" t="s">
        <v>457</v>
      </c>
      <c r="N3992" s="12" t="s">
        <v>66</v>
      </c>
      <c r="P3992" s="10" t="n">
        <v>102</v>
      </c>
      <c r="Q3992" s="12" t="s">
        <v>125</v>
      </c>
      <c r="R3992" s="12" t="s">
        <v>112</v>
      </c>
      <c r="S3992" s="10" t="n">
        <v>4220199</v>
      </c>
      <c r="T3992" s="12" t="s">
        <v>113</v>
      </c>
      <c r="U3992" s="13" t="n">
        <v>631.05</v>
      </c>
      <c r="W3992" s="13" t="n">
        <v>0</v>
      </c>
      <c r="X3992" s="12" t="s">
        <v>3136</v>
      </c>
      <c r="Z3992" s="1" t="str">
        <f aca="false">IF($T3992="","",IFERROR(INDEX('Resumo Grupos'!$AC$3:$AC$200,MATCH($T3992,'Resumo Grupos'!$AB$3:$AB$200,0)),"n/d"))</f>
        <v>Pagamentos outros não operacionais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46.35" hidden="false" customHeight="false" outlineLevel="0" collapsed="false">
      <c r="A3993" s="10" t="n">
        <v>1</v>
      </c>
      <c r="B3993" s="11" t="n">
        <v>46244</v>
      </c>
      <c r="C3993" s="11" t="n">
        <v>46361</v>
      </c>
      <c r="D3993" s="10" t="n">
        <v>1061</v>
      </c>
      <c r="E3993" s="12" t="s">
        <v>331</v>
      </c>
      <c r="F3993" s="10" t="n">
        <v>34</v>
      </c>
      <c r="G3993" s="12" t="s">
        <v>94</v>
      </c>
      <c r="H3993" s="10" t="n">
        <v>2110405</v>
      </c>
      <c r="I3993" s="12" t="s">
        <v>106</v>
      </c>
      <c r="J3993" s="10" t="n">
        <v>1448819</v>
      </c>
      <c r="L3993" s="10" t="n">
        <v>596052</v>
      </c>
      <c r="M3993" s="12" t="s">
        <v>457</v>
      </c>
      <c r="N3993" s="12" t="s">
        <v>66</v>
      </c>
      <c r="P3993" s="10" t="n">
        <v>101</v>
      </c>
      <c r="Q3993" s="12" t="s">
        <v>107</v>
      </c>
      <c r="R3993" s="12" t="s">
        <v>43</v>
      </c>
      <c r="S3993" s="10" t="n">
        <v>4210301</v>
      </c>
      <c r="T3993" s="12" t="s">
        <v>333</v>
      </c>
      <c r="U3993" s="13" t="n">
        <v>750.97</v>
      </c>
      <c r="W3993" s="13" t="n">
        <v>0</v>
      </c>
      <c r="X3993" s="12" t="s">
        <v>3559</v>
      </c>
      <c r="Z3993" s="1" t="str">
        <f aca="false">IF($T3993="","",IFERROR(INDEX('Resumo Grupos'!$AC$3:$AC$200,MATCH($T3993,'Resumo Grupos'!$AB$3:$AB$200,0)),"n/d"))</f>
        <v>Salários</v>
      </c>
      <c r="AA3993" s="1" t="str">
        <f aca="false">IF($T3993="","",IF(COUNTIF('Resumo Grupos'!$AE$3:$AE$40,$T3993)&gt;0,"NAO","SIM"))</f>
        <v>SIM</v>
      </c>
      <c r="AB3993" s="1"/>
      <c r="AC3993" s="1"/>
    </row>
    <row r="3994" customFormat="false" ht="19.25" hidden="false" customHeight="false" outlineLevel="0" collapsed="false">
      <c r="A3994" s="10" t="n">
        <v>1</v>
      </c>
      <c r="B3994" s="11" t="n">
        <v>46247</v>
      </c>
      <c r="C3994" s="11" t="n">
        <v>46361</v>
      </c>
      <c r="D3994" s="10" t="n">
        <v>714</v>
      </c>
      <c r="E3994" s="12" t="s">
        <v>370</v>
      </c>
      <c r="F3994" s="10" t="n">
        <v>34</v>
      </c>
      <c r="G3994" s="12" t="s">
        <v>94</v>
      </c>
      <c r="H3994" s="10" t="n">
        <v>2110405</v>
      </c>
      <c r="I3994" s="12" t="s">
        <v>106</v>
      </c>
      <c r="J3994" s="10" t="n">
        <v>1207135</v>
      </c>
      <c r="L3994" s="10" t="n">
        <v>502146</v>
      </c>
      <c r="M3994" s="12" t="s">
        <v>1950</v>
      </c>
      <c r="N3994" s="12" t="s">
        <v>66</v>
      </c>
      <c r="P3994" s="10" t="n">
        <v>101</v>
      </c>
      <c r="Q3994" s="12" t="s">
        <v>107</v>
      </c>
      <c r="R3994" s="12" t="s">
        <v>328</v>
      </c>
      <c r="S3994" s="10" t="n">
        <v>4210111</v>
      </c>
      <c r="T3994" s="12" t="s">
        <v>329</v>
      </c>
      <c r="U3994" s="13" t="n">
        <v>3000</v>
      </c>
      <c r="W3994" s="13" t="n">
        <v>0</v>
      </c>
      <c r="X3994" s="12" t="s">
        <v>371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46.35" hidden="false" customHeight="false" outlineLevel="0" collapsed="false">
      <c r="A3995" s="10" t="n">
        <v>1</v>
      </c>
      <c r="B3995" s="11" t="n">
        <v>46247</v>
      </c>
      <c r="C3995" s="11" t="n">
        <v>46361</v>
      </c>
      <c r="D3995" s="10" t="n">
        <v>16</v>
      </c>
      <c r="E3995" s="12" t="s">
        <v>111</v>
      </c>
      <c r="F3995" s="10" t="n">
        <v>34</v>
      </c>
      <c r="G3995" s="12" t="s">
        <v>94</v>
      </c>
      <c r="H3995" s="10" t="n">
        <v>2110405</v>
      </c>
      <c r="I3995" s="12" t="s">
        <v>106</v>
      </c>
      <c r="J3995" s="10" t="n">
        <v>1207139</v>
      </c>
      <c r="L3995" s="10" t="n">
        <v>502148</v>
      </c>
      <c r="M3995" s="12" t="s">
        <v>1950</v>
      </c>
      <c r="N3995" s="12" t="s">
        <v>66</v>
      </c>
      <c r="P3995" s="10" t="n">
        <v>101</v>
      </c>
      <c r="Q3995" s="12" t="s">
        <v>107</v>
      </c>
      <c r="R3995" s="12" t="s">
        <v>112</v>
      </c>
      <c r="S3995" s="10" t="n">
        <v>4220199</v>
      </c>
      <c r="T3995" s="12" t="s">
        <v>113</v>
      </c>
      <c r="U3995" s="13" t="n">
        <v>350</v>
      </c>
      <c r="W3995" s="13" t="n">
        <v>0</v>
      </c>
      <c r="X3995" s="12" t="s">
        <v>373</v>
      </c>
      <c r="Z3995" s="1" t="str">
        <f aca="false">IF($T3995="","",IFERROR(INDEX('Resumo Grupos'!$AC$3:$AC$200,MATCH($T3995,'Resumo Grupos'!$AB$3:$AB$200,0)),"n/d"))</f>
        <v>Pagamentos outros não operacionais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37.3" hidden="false" customHeight="false" outlineLevel="0" collapsed="false">
      <c r="A3996" s="10" t="n">
        <v>1</v>
      </c>
      <c r="B3996" s="11" t="n">
        <v>46256</v>
      </c>
      <c r="C3996" s="11" t="n">
        <v>46361</v>
      </c>
      <c r="D3996" s="10" t="n">
        <v>607</v>
      </c>
      <c r="E3996" s="12" t="s">
        <v>214</v>
      </c>
      <c r="F3996" s="10" t="n">
        <v>24</v>
      </c>
      <c r="G3996" s="12" t="s">
        <v>57</v>
      </c>
      <c r="H3996" s="10" t="n">
        <v>2110405</v>
      </c>
      <c r="I3996" s="12" t="s">
        <v>106</v>
      </c>
      <c r="J3996" s="10" t="n">
        <v>1585319</v>
      </c>
      <c r="L3996" s="10" t="n">
        <v>11473</v>
      </c>
      <c r="M3996" s="12" t="s">
        <v>636</v>
      </c>
      <c r="N3996" s="12" t="s">
        <v>66</v>
      </c>
      <c r="P3996" s="10" t="n">
        <v>103</v>
      </c>
      <c r="Q3996" s="12" t="s">
        <v>61</v>
      </c>
      <c r="R3996" s="12" t="s">
        <v>62</v>
      </c>
      <c r="S3996" s="10" t="n">
        <v>1130101</v>
      </c>
      <c r="T3996" s="12" t="s">
        <v>63</v>
      </c>
      <c r="U3996" s="13" t="n">
        <v>1969.17</v>
      </c>
      <c r="W3996" s="13" t="n">
        <v>0</v>
      </c>
      <c r="X3996" s="12" t="s">
        <v>3560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1" t="str">
        <f aca="false">IFERROR(INDEX('Mov Entradas (Rel 10497)'!$L:$L,MATCH(AC3996,'Mov Entradas (Rel 10497)'!$I:$I,0)),"nao encontrado")</f>
        <v>FINOTRATO GOLD FILHOTES RMP KG</v>
      </c>
      <c r="AC3996" s="1" t="n">
        <v>11473</v>
      </c>
    </row>
    <row r="3997" customFormat="false" ht="28.3" hidden="false" customHeight="false" outlineLevel="0" collapsed="false">
      <c r="A3997" s="10" t="n">
        <v>1</v>
      </c>
      <c r="B3997" s="11" t="n">
        <v>46265</v>
      </c>
      <c r="C3997" s="11" t="n">
        <v>46361</v>
      </c>
      <c r="D3997" s="10" t="n">
        <v>1778</v>
      </c>
      <c r="E3997" s="12" t="s">
        <v>304</v>
      </c>
      <c r="F3997" s="10" t="n">
        <v>24</v>
      </c>
      <c r="G3997" s="12" t="s">
        <v>57</v>
      </c>
      <c r="H3997" s="10" t="n">
        <v>2110405</v>
      </c>
      <c r="I3997" s="12" t="s">
        <v>106</v>
      </c>
      <c r="J3997" s="10" t="n">
        <v>1469191</v>
      </c>
      <c r="L3997" s="10" t="n">
        <v>124472855</v>
      </c>
      <c r="M3997" s="12" t="s">
        <v>272</v>
      </c>
      <c r="N3997" s="12" t="s">
        <v>66</v>
      </c>
      <c r="P3997" s="10" t="n">
        <v>101</v>
      </c>
      <c r="Q3997" s="12" t="s">
        <v>107</v>
      </c>
      <c r="R3997" s="12" t="s">
        <v>39</v>
      </c>
      <c r="S3997" s="10" t="n">
        <v>4210207</v>
      </c>
      <c r="T3997" s="12" t="s">
        <v>305</v>
      </c>
      <c r="U3997" s="13" t="n">
        <v>192.47</v>
      </c>
      <c r="W3997" s="13" t="n">
        <v>0</v>
      </c>
      <c r="X3997" s="12" t="s">
        <v>2277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46.35" hidden="false" customHeight="false" outlineLevel="0" collapsed="false">
      <c r="A3998" s="10" t="n">
        <v>1</v>
      </c>
      <c r="B3998" s="11" t="n">
        <v>46029</v>
      </c>
      <c r="C3998" s="11" t="n">
        <v>46366</v>
      </c>
      <c r="D3998" s="10" t="n">
        <v>105</v>
      </c>
      <c r="E3998" s="12" t="s">
        <v>499</v>
      </c>
      <c r="F3998" s="10" t="n">
        <v>46</v>
      </c>
      <c r="G3998" s="12" t="s">
        <v>500</v>
      </c>
      <c r="H3998" s="10" t="n">
        <v>2110405</v>
      </c>
      <c r="I3998" s="12" t="s">
        <v>106</v>
      </c>
      <c r="J3998" s="10" t="n">
        <v>651504</v>
      </c>
      <c r="L3998" s="10" t="n">
        <v>287048</v>
      </c>
      <c r="M3998" s="12" t="s">
        <v>3552</v>
      </c>
      <c r="N3998" s="12" t="s">
        <v>66</v>
      </c>
      <c r="P3998" s="10" t="n">
        <v>101</v>
      </c>
      <c r="Q3998" s="12" t="s">
        <v>107</v>
      </c>
      <c r="R3998" s="12" t="s">
        <v>112</v>
      </c>
      <c r="S3998" s="10" t="n">
        <v>4220199</v>
      </c>
      <c r="T3998" s="12" t="s">
        <v>113</v>
      </c>
      <c r="U3998" s="13" t="n">
        <v>1567.08</v>
      </c>
      <c r="W3998" s="13" t="n">
        <v>0</v>
      </c>
      <c r="X3998" s="12" t="s">
        <v>3561</v>
      </c>
      <c r="Z3998" s="1" t="str">
        <f aca="false">IF($T3998="","",IFERROR(INDEX('Resumo Grupos'!$AC$3:$AC$200,MATCH($T3998,'Resumo Grupos'!$AB$3:$AB$200,0)),"n/d"))</f>
        <v>Pagamentos outros não operacionais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55.4" hidden="false" customHeight="false" outlineLevel="0" collapsed="false">
      <c r="A3999" s="10" t="n">
        <v>1</v>
      </c>
      <c r="B3999" s="11" t="n">
        <v>46204</v>
      </c>
      <c r="C3999" s="11" t="n">
        <v>46366</v>
      </c>
      <c r="D3999" s="10" t="n">
        <v>1008</v>
      </c>
      <c r="E3999" s="12" t="s">
        <v>2389</v>
      </c>
      <c r="F3999" s="10" t="n">
        <v>46</v>
      </c>
      <c r="G3999" s="12" t="s">
        <v>500</v>
      </c>
      <c r="H3999" s="10" t="n">
        <v>2110405</v>
      </c>
      <c r="I3999" s="12" t="s">
        <v>106</v>
      </c>
      <c r="J3999" s="10" t="n">
        <v>1336323</v>
      </c>
      <c r="L3999" s="10" t="n">
        <v>1657</v>
      </c>
      <c r="M3999" s="12" t="s">
        <v>272</v>
      </c>
      <c r="N3999" s="12" t="s">
        <v>66</v>
      </c>
      <c r="P3999" s="10" t="n">
        <v>101</v>
      </c>
      <c r="Q3999" s="12" t="s">
        <v>107</v>
      </c>
      <c r="R3999" s="12" t="s">
        <v>39</v>
      </c>
      <c r="S3999" s="10" t="n">
        <v>4210232</v>
      </c>
      <c r="T3999" s="12" t="s">
        <v>503</v>
      </c>
      <c r="U3999" s="13" t="n">
        <v>208</v>
      </c>
      <c r="W3999" s="13" t="n">
        <v>0</v>
      </c>
      <c r="X3999" s="12" t="s">
        <v>3562</v>
      </c>
      <c r="Z3999" s="1" t="str">
        <f aca="false">IF($T3999="","",IFERROR(INDEX('Resumo Grupos'!$AC$3:$AC$200,MATCH($T3999,'Resumo Grupos'!$AB$3:$AB$200,0)),"n/d"))</f>
        <v>Despesa</v>
      </c>
      <c r="AA3999" s="1" t="str">
        <f aca="false">IF($T3999="","",IF(COUNTIF('Resumo Grupos'!$AE$3:$AE$40,$T3999)&gt;0,"NAO","SIM"))</f>
        <v>SIM</v>
      </c>
      <c r="AB3999" s="1"/>
      <c r="AC3999" s="1"/>
    </row>
    <row r="4000" customFormat="false" ht="55.4" hidden="false" customHeight="false" outlineLevel="0" collapsed="false">
      <c r="A4000" s="10" t="n">
        <v>1</v>
      </c>
      <c r="B4000" s="11" t="n">
        <v>46211</v>
      </c>
      <c r="C4000" s="11" t="n">
        <v>46366</v>
      </c>
      <c r="D4000" s="10" t="n">
        <v>10026</v>
      </c>
      <c r="E4000" s="12" t="s">
        <v>819</v>
      </c>
      <c r="F4000" s="10" t="n">
        <v>24</v>
      </c>
      <c r="G4000" s="12" t="s">
        <v>57</v>
      </c>
      <c r="H4000" s="10" t="n">
        <v>2110405</v>
      </c>
      <c r="I4000" s="12" t="s">
        <v>106</v>
      </c>
      <c r="J4000" s="10" t="n">
        <v>1370737</v>
      </c>
      <c r="L4000" s="10" t="n">
        <v>565779</v>
      </c>
      <c r="M4000" s="12" t="s">
        <v>272</v>
      </c>
      <c r="N4000" s="12" t="s">
        <v>66</v>
      </c>
      <c r="P4000" s="10" t="n">
        <v>101</v>
      </c>
      <c r="Q4000" s="12" t="s">
        <v>107</v>
      </c>
      <c r="R4000" s="12" t="s">
        <v>39</v>
      </c>
      <c r="S4000" s="10" t="n">
        <v>4210222</v>
      </c>
      <c r="T4000" s="12" t="s">
        <v>2247</v>
      </c>
      <c r="U4000" s="13" t="n">
        <v>666.67</v>
      </c>
      <c r="W4000" s="13" t="n">
        <v>0</v>
      </c>
      <c r="X4000" s="12" t="s">
        <v>2391</v>
      </c>
      <c r="Z4000" s="1" t="str">
        <f aca="false">IF($T4000="","",IFERROR(INDEX('Resumo Grupos'!$AC$3:$AC$200,MATCH($T4000,'Resumo Grupos'!$AB$3:$AB$200,0)),"n/d"))</f>
        <v>Despesa</v>
      </c>
      <c r="AA4000" s="1" t="str">
        <f aca="false">IF($T4000="","",IF(COUNTIF('Resumo Grupos'!$AE$3:$AE$40,$T4000)&gt;0,"NAO","SIM"))</f>
        <v>SIM</v>
      </c>
      <c r="AB4000" s="1"/>
      <c r="AC4000" s="1"/>
    </row>
    <row r="4001" customFormat="false" ht="55.4" hidden="false" customHeight="false" outlineLevel="0" collapsed="false">
      <c r="A4001" s="10" t="n">
        <v>1</v>
      </c>
      <c r="B4001" s="11" t="n">
        <v>46211</v>
      </c>
      <c r="C4001" s="11" t="n">
        <v>46366</v>
      </c>
      <c r="D4001" s="10" t="n">
        <v>10026</v>
      </c>
      <c r="E4001" s="12" t="s">
        <v>819</v>
      </c>
      <c r="F4001" s="10" t="n">
        <v>24</v>
      </c>
      <c r="G4001" s="12" t="s">
        <v>57</v>
      </c>
      <c r="H4001" s="10" t="n">
        <v>2110405</v>
      </c>
      <c r="I4001" s="12" t="s">
        <v>106</v>
      </c>
      <c r="J4001" s="10" t="n">
        <v>1370749</v>
      </c>
      <c r="L4001" s="10" t="n">
        <v>565780</v>
      </c>
      <c r="M4001" s="12" t="s">
        <v>272</v>
      </c>
      <c r="N4001" s="12" t="s">
        <v>66</v>
      </c>
      <c r="P4001" s="10" t="n">
        <v>101</v>
      </c>
      <c r="Q4001" s="12" t="s">
        <v>107</v>
      </c>
      <c r="R4001" s="12" t="s">
        <v>112</v>
      </c>
      <c r="S4001" s="10" t="n">
        <v>4220199</v>
      </c>
      <c r="T4001" s="12" t="s">
        <v>113</v>
      </c>
      <c r="U4001" s="13" t="n">
        <v>2000</v>
      </c>
      <c r="W4001" s="13" t="n">
        <v>0</v>
      </c>
      <c r="X4001" s="12" t="s">
        <v>2392</v>
      </c>
      <c r="Z4001" s="1" t="str">
        <f aca="false">IF($T4001="","",IFERROR(INDEX('Resumo Grupos'!$AC$3:$AC$200,MATCH($T4001,'Resumo Grupos'!$AB$3:$AB$200,0)),"n/d"))</f>
        <v>Pagamentos outros não operacionais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46.35" hidden="false" customHeight="false" outlineLevel="0" collapsed="false">
      <c r="A4002" s="10" t="n">
        <v>1</v>
      </c>
      <c r="B4002" s="11" t="n">
        <v>46241</v>
      </c>
      <c r="C4002" s="11" t="n">
        <v>46366</v>
      </c>
      <c r="D4002" s="10" t="n">
        <v>17</v>
      </c>
      <c r="E4002" s="12" t="s">
        <v>115</v>
      </c>
      <c r="F4002" s="10" t="n">
        <v>34</v>
      </c>
      <c r="G4002" s="12" t="s">
        <v>94</v>
      </c>
      <c r="H4002" s="10" t="n">
        <v>2110405</v>
      </c>
      <c r="I4002" s="12" t="s">
        <v>106</v>
      </c>
      <c r="J4002" s="10" t="n">
        <v>1512942</v>
      </c>
      <c r="L4002" s="10" t="n">
        <v>619809</v>
      </c>
      <c r="M4002" s="12" t="s">
        <v>457</v>
      </c>
      <c r="N4002" s="12" t="s">
        <v>66</v>
      </c>
      <c r="P4002" s="10" t="n">
        <v>101</v>
      </c>
      <c r="Q4002" s="12" t="s">
        <v>107</v>
      </c>
      <c r="R4002" s="12" t="s">
        <v>112</v>
      </c>
      <c r="S4002" s="10" t="n">
        <v>4220199</v>
      </c>
      <c r="T4002" s="12" t="s">
        <v>113</v>
      </c>
      <c r="U4002" s="13" t="n">
        <v>150</v>
      </c>
      <c r="W4002" s="13" t="n">
        <v>0</v>
      </c>
      <c r="X4002" s="12" t="s">
        <v>2437</v>
      </c>
      <c r="Z4002" s="1" t="str">
        <f aca="false">IF($T4002="","",IFERROR(INDEX('Resumo Grupos'!$AC$3:$AC$200,MATCH($T4002,'Resumo Grupos'!$AB$3:$AB$200,0)),"n/d"))</f>
        <v>Pagamentos outros não operacionais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64.45" hidden="false" customHeight="false" outlineLevel="0" collapsed="false">
      <c r="A4003" s="10" t="n">
        <v>1</v>
      </c>
      <c r="B4003" s="11" t="n">
        <v>46248</v>
      </c>
      <c r="C4003" s="11" t="n">
        <v>46366</v>
      </c>
      <c r="D4003" s="10" t="n">
        <v>862</v>
      </c>
      <c r="E4003" s="12" t="s">
        <v>502</v>
      </c>
      <c r="F4003" s="10" t="n">
        <v>46</v>
      </c>
      <c r="G4003" s="12" t="s">
        <v>500</v>
      </c>
      <c r="H4003" s="10" t="n">
        <v>2110405</v>
      </c>
      <c r="I4003" s="12" t="s">
        <v>106</v>
      </c>
      <c r="J4003" s="10" t="n">
        <v>1551728</v>
      </c>
      <c r="L4003" s="10" t="n">
        <v>634573</v>
      </c>
      <c r="M4003" s="12" t="s">
        <v>460</v>
      </c>
      <c r="N4003" s="12" t="s">
        <v>66</v>
      </c>
      <c r="P4003" s="10" t="n">
        <v>101</v>
      </c>
      <c r="Q4003" s="12" t="s">
        <v>107</v>
      </c>
      <c r="R4003" s="12" t="s">
        <v>39</v>
      </c>
      <c r="S4003" s="10" t="n">
        <v>4210232</v>
      </c>
      <c r="T4003" s="12" t="s">
        <v>503</v>
      </c>
      <c r="U4003" s="13" t="n">
        <v>400</v>
      </c>
      <c r="W4003" s="13" t="n">
        <v>0</v>
      </c>
      <c r="X4003" s="12" t="s">
        <v>3563</v>
      </c>
      <c r="Z4003" s="1" t="str">
        <f aca="false">IF($T4003="","",IFERROR(INDEX('Resumo Grupos'!$AC$3:$AC$200,MATCH($T4003,'Resumo Grupos'!$AB$3:$AB$200,0)),"n/d"))</f>
        <v>Despesa</v>
      </c>
      <c r="AA4003" s="1" t="str">
        <f aca="false">IF($T4003="","",IF(COUNTIF('Resumo Grupos'!$AE$3:$AE$40,$T4003)&gt;0,"NAO","SIM"))</f>
        <v>SIM</v>
      </c>
      <c r="AB4003" s="1"/>
      <c r="AC4003" s="1"/>
    </row>
    <row r="4004" customFormat="false" ht="28.3" hidden="false" customHeight="false" outlineLevel="0" collapsed="false">
      <c r="A4004" s="10" t="n">
        <v>1</v>
      </c>
      <c r="B4004" s="11" t="n">
        <v>46265</v>
      </c>
      <c r="C4004" s="11" t="n">
        <v>46366</v>
      </c>
      <c r="D4004" s="10" t="n">
        <v>1778</v>
      </c>
      <c r="E4004" s="12" t="s">
        <v>304</v>
      </c>
      <c r="F4004" s="10" t="n">
        <v>24</v>
      </c>
      <c r="G4004" s="12" t="s">
        <v>57</v>
      </c>
      <c r="H4004" s="10" t="n">
        <v>2110405</v>
      </c>
      <c r="I4004" s="12" t="s">
        <v>106</v>
      </c>
      <c r="J4004" s="10" t="n">
        <v>1469303</v>
      </c>
      <c r="L4004" s="10" t="n">
        <v>124473366</v>
      </c>
      <c r="M4004" s="12" t="s">
        <v>272</v>
      </c>
      <c r="N4004" s="12" t="s">
        <v>66</v>
      </c>
      <c r="P4004" s="10" t="n">
        <v>101</v>
      </c>
      <c r="Q4004" s="12" t="s">
        <v>107</v>
      </c>
      <c r="R4004" s="12" t="s">
        <v>39</v>
      </c>
      <c r="S4004" s="10" t="n">
        <v>4210207</v>
      </c>
      <c r="T4004" s="12" t="s">
        <v>305</v>
      </c>
      <c r="U4004" s="13" t="n">
        <v>273.13</v>
      </c>
      <c r="W4004" s="13" t="n">
        <v>0</v>
      </c>
      <c r="X4004" s="12" t="s">
        <v>2415</v>
      </c>
      <c r="Z4004" s="1" t="str">
        <f aca="false">IF($T4004="","",IFERROR(INDEX('Resumo Grupos'!$AC$3:$AC$200,MATCH($T4004,'Resumo Grupos'!$AB$3:$AB$200,0)),"n/d"))</f>
        <v>Despesa</v>
      </c>
      <c r="AA4004" s="1" t="str">
        <f aca="false">IF($T4004="","",IF(COUNTIF('Resumo Grupos'!$AE$3:$AE$40,$T4004)&gt;0,"NAO","SIM"))</f>
        <v>SIM</v>
      </c>
      <c r="AB4004" s="1"/>
      <c r="AC4004" s="1"/>
    </row>
    <row r="4005" customFormat="false" ht="55.4" hidden="false" customHeight="false" outlineLevel="0" collapsed="false">
      <c r="A4005" s="10" t="n">
        <v>1</v>
      </c>
      <c r="B4005" s="11" t="n">
        <v>46254</v>
      </c>
      <c r="C4005" s="11" t="n">
        <v>46369</v>
      </c>
      <c r="D4005" s="10" t="n">
        <v>717</v>
      </c>
      <c r="E4005" s="12" t="s">
        <v>131</v>
      </c>
      <c r="F4005" s="10" t="n">
        <v>42</v>
      </c>
      <c r="G4005" s="12" t="s">
        <v>639</v>
      </c>
      <c r="H4005" s="10" t="n">
        <v>2110405</v>
      </c>
      <c r="I4005" s="12" t="s">
        <v>106</v>
      </c>
      <c r="J4005" s="10" t="n">
        <v>1577416</v>
      </c>
      <c r="L4005" s="10" t="n">
        <v>644308</v>
      </c>
      <c r="M4005" s="12" t="s">
        <v>460</v>
      </c>
      <c r="N4005" s="12" t="s">
        <v>66</v>
      </c>
      <c r="P4005" s="10" t="n">
        <v>101</v>
      </c>
      <c r="Q4005" s="12" t="s">
        <v>107</v>
      </c>
      <c r="R4005" s="12" t="s">
        <v>112</v>
      </c>
      <c r="S4005" s="10" t="n">
        <v>4220199</v>
      </c>
      <c r="T4005" s="12" t="s">
        <v>113</v>
      </c>
      <c r="U4005" s="13" t="n">
        <v>522.5</v>
      </c>
      <c r="W4005" s="13" t="n">
        <v>0</v>
      </c>
      <c r="X4005" s="12" t="s">
        <v>3313</v>
      </c>
      <c r="Z4005" s="1" t="str">
        <f aca="false">IF($T4005="","",IFERROR(INDEX('Resumo Grupos'!$AC$3:$AC$200,MATCH($T4005,'Resumo Grupos'!$AB$3:$AB$200,0)),"n/d"))</f>
        <v>Pagamentos outros não operacionais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46.35" hidden="false" customHeight="false" outlineLevel="0" collapsed="false">
      <c r="A4006" s="10" t="n">
        <v>1</v>
      </c>
      <c r="B4006" s="11" t="n">
        <v>46097</v>
      </c>
      <c r="C4006" s="11" t="n">
        <v>46371</v>
      </c>
      <c r="D4006" s="10" t="n">
        <v>1867</v>
      </c>
      <c r="E4006" s="12" t="s">
        <v>665</v>
      </c>
      <c r="F4006" s="10" t="n">
        <v>24</v>
      </c>
      <c r="G4006" s="12" t="s">
        <v>57</v>
      </c>
      <c r="H4006" s="10" t="n">
        <v>2110405</v>
      </c>
      <c r="I4006" s="12" t="s">
        <v>106</v>
      </c>
      <c r="J4006" s="10" t="n">
        <v>809298</v>
      </c>
      <c r="L4006" s="10" t="n">
        <v>100914</v>
      </c>
      <c r="M4006" s="12" t="s">
        <v>912</v>
      </c>
      <c r="N4006" s="12" t="s">
        <v>66</v>
      </c>
      <c r="P4006" s="10" t="n">
        <v>101</v>
      </c>
      <c r="Q4006" s="12" t="s">
        <v>107</v>
      </c>
      <c r="R4006" s="12" t="s">
        <v>666</v>
      </c>
      <c r="S4006" s="10" t="n">
        <v>4210401</v>
      </c>
      <c r="T4006" s="12" t="s">
        <v>667</v>
      </c>
      <c r="U4006" s="13" t="n">
        <v>134.55</v>
      </c>
      <c r="W4006" s="13" t="n">
        <v>0</v>
      </c>
      <c r="X4006" s="12" t="s">
        <v>3564</v>
      </c>
      <c r="Z4006" s="1" t="str">
        <f aca="false">IF($T4006="","",IFERROR(INDEX('Resumo Grupos'!$AC$3:$AC$200,MATCH($T4006,'Resumo Grupos'!$AB$3:$AB$200,0)),"n/d"))</f>
        <v>Impostos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46.35" hidden="false" customHeight="false" outlineLevel="0" collapsed="false">
      <c r="A4007" s="10" t="n">
        <v>1</v>
      </c>
      <c r="B4007" s="11" t="n">
        <v>46097</v>
      </c>
      <c r="C4007" s="11" t="n">
        <v>46371</v>
      </c>
      <c r="D4007" s="10" t="n">
        <v>1867</v>
      </c>
      <c r="E4007" s="12" t="s">
        <v>665</v>
      </c>
      <c r="F4007" s="10" t="n">
        <v>24</v>
      </c>
      <c r="G4007" s="12" t="s">
        <v>57</v>
      </c>
      <c r="H4007" s="10" t="n">
        <v>2110405</v>
      </c>
      <c r="I4007" s="12" t="s">
        <v>106</v>
      </c>
      <c r="J4007" s="10" t="n">
        <v>809315</v>
      </c>
      <c r="L4007" s="10" t="n">
        <v>100910</v>
      </c>
      <c r="M4007" s="12" t="s">
        <v>912</v>
      </c>
      <c r="N4007" s="12" t="s">
        <v>66</v>
      </c>
      <c r="P4007" s="10" t="n">
        <v>101</v>
      </c>
      <c r="Q4007" s="12" t="s">
        <v>107</v>
      </c>
      <c r="R4007" s="12" t="s">
        <v>666</v>
      </c>
      <c r="S4007" s="10" t="n">
        <v>4210401</v>
      </c>
      <c r="T4007" s="12" t="s">
        <v>667</v>
      </c>
      <c r="U4007" s="13" t="n">
        <v>185.89</v>
      </c>
      <c r="W4007" s="13" t="n">
        <v>0</v>
      </c>
      <c r="X4007" s="12" t="s">
        <v>3565</v>
      </c>
      <c r="Z4007" s="1" t="str">
        <f aca="false">IF($T4007="","",IFERROR(INDEX('Resumo Grupos'!$AC$3:$AC$200,MATCH($T4007,'Resumo Grupos'!$AB$3:$AB$200,0)),"n/d"))</f>
        <v>Impostos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46.35" hidden="false" customHeight="false" outlineLevel="0" collapsed="false">
      <c r="A4008" s="10" t="n">
        <v>1</v>
      </c>
      <c r="B4008" s="11" t="n">
        <v>46097</v>
      </c>
      <c r="C4008" s="11" t="n">
        <v>46371</v>
      </c>
      <c r="D4008" s="10" t="n">
        <v>17</v>
      </c>
      <c r="E4008" s="12" t="s">
        <v>115</v>
      </c>
      <c r="F4008" s="10" t="n">
        <v>24</v>
      </c>
      <c r="G4008" s="12" t="s">
        <v>57</v>
      </c>
      <c r="H4008" s="10" t="n">
        <v>2110405</v>
      </c>
      <c r="I4008" s="12" t="s">
        <v>106</v>
      </c>
      <c r="J4008" s="10" t="n">
        <v>809413</v>
      </c>
      <c r="L4008" s="10" t="n">
        <v>2115476</v>
      </c>
      <c r="M4008" s="12" t="s">
        <v>912</v>
      </c>
      <c r="N4008" s="12" t="s">
        <v>66</v>
      </c>
      <c r="P4008" s="10" t="n">
        <v>101</v>
      </c>
      <c r="Q4008" s="12" t="s">
        <v>107</v>
      </c>
      <c r="R4008" s="12" t="s">
        <v>112</v>
      </c>
      <c r="S4008" s="10" t="n">
        <v>4220199</v>
      </c>
      <c r="T4008" s="12" t="s">
        <v>113</v>
      </c>
      <c r="U4008" s="13" t="n">
        <v>102.14</v>
      </c>
      <c r="W4008" s="13" t="n">
        <v>0</v>
      </c>
      <c r="X4008" s="12" t="s">
        <v>670</v>
      </c>
      <c r="Z4008" s="1" t="str">
        <f aca="false">IF($T4008="","",IFERROR(INDEX('Resumo Grupos'!$AC$3:$AC$200,MATCH($T4008,'Resumo Grupos'!$AB$3:$AB$200,0)),"n/d"))</f>
        <v>Pagamentos outros não operacionais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37.3" hidden="false" customHeight="false" outlineLevel="0" collapsed="false">
      <c r="A4009" s="10" t="n">
        <v>1</v>
      </c>
      <c r="B4009" s="11" t="n">
        <v>46256</v>
      </c>
      <c r="C4009" s="11" t="n">
        <v>46371</v>
      </c>
      <c r="D4009" s="10" t="n">
        <v>607</v>
      </c>
      <c r="E4009" s="12" t="s">
        <v>214</v>
      </c>
      <c r="F4009" s="10" t="n">
        <v>24</v>
      </c>
      <c r="G4009" s="12" t="s">
        <v>57</v>
      </c>
      <c r="H4009" s="10" t="n">
        <v>2110405</v>
      </c>
      <c r="I4009" s="12" t="s">
        <v>106</v>
      </c>
      <c r="J4009" s="10" t="n">
        <v>1585319</v>
      </c>
      <c r="L4009" s="10" t="n">
        <v>11473</v>
      </c>
      <c r="M4009" s="12" t="s">
        <v>912</v>
      </c>
      <c r="N4009" s="12" t="s">
        <v>66</v>
      </c>
      <c r="P4009" s="10" t="n">
        <v>103</v>
      </c>
      <c r="Q4009" s="12" t="s">
        <v>61</v>
      </c>
      <c r="R4009" s="12" t="s">
        <v>62</v>
      </c>
      <c r="S4009" s="10" t="n">
        <v>1130101</v>
      </c>
      <c r="T4009" s="12" t="s">
        <v>63</v>
      </c>
      <c r="U4009" s="13" t="n">
        <v>1969.17</v>
      </c>
      <c r="W4009" s="13" t="n">
        <v>0</v>
      </c>
      <c r="X4009" s="12" t="s">
        <v>3566</v>
      </c>
      <c r="Z4009" s="1" t="str">
        <f aca="false">IF($T4009="","",IFERROR(INDEX('Resumo Grupos'!$AC$3:$AC$200,MATCH($T4009,'Resumo Grupos'!$AB$3:$AB$200,0)),"n/d"))</f>
        <v>Mercadoria</v>
      </c>
      <c r="AA4009" s="1" t="str">
        <f aca="false">IF($T4009="","",IF(COUNTIF('Resumo Grupos'!$AE$3:$AE$40,$T4009)&gt;0,"NAO","SIM"))</f>
        <v>SIM</v>
      </c>
      <c r="AB4009" s="1" t="str">
        <f aca="false">IFERROR(INDEX('Mov Entradas (Rel 10497)'!$L:$L,MATCH(AC4009,'Mov Entradas (Rel 10497)'!$I:$I,0)),"nao encontrado")</f>
        <v>FINOTRATO GOLD FILHOTES RMP KG</v>
      </c>
      <c r="AC4009" s="1" t="n">
        <v>11473</v>
      </c>
    </row>
    <row r="4010" customFormat="false" ht="55.4" hidden="false" customHeight="false" outlineLevel="0" collapsed="false">
      <c r="A4010" s="10" t="n">
        <v>1</v>
      </c>
      <c r="B4010" s="11" t="n">
        <v>46237</v>
      </c>
      <c r="C4010" s="11" t="n">
        <v>46373</v>
      </c>
      <c r="D4010" s="10" t="n">
        <v>815</v>
      </c>
      <c r="E4010" s="12" t="s">
        <v>746</v>
      </c>
      <c r="F4010" s="10" t="n">
        <v>34</v>
      </c>
      <c r="G4010" s="12" t="s">
        <v>94</v>
      </c>
      <c r="H4010" s="10" t="n">
        <v>2110405</v>
      </c>
      <c r="I4010" s="12" t="s">
        <v>106</v>
      </c>
      <c r="J4010" s="10" t="n">
        <v>1493520</v>
      </c>
      <c r="L4010" s="10" t="n">
        <v>612910</v>
      </c>
      <c r="M4010" s="12" t="s">
        <v>272</v>
      </c>
      <c r="N4010" s="12" t="s">
        <v>66</v>
      </c>
      <c r="P4010" s="10" t="n">
        <v>101</v>
      </c>
      <c r="Q4010" s="12" t="s">
        <v>107</v>
      </c>
      <c r="R4010" s="12" t="s">
        <v>2630</v>
      </c>
      <c r="S4010" s="10" t="n">
        <v>2210202</v>
      </c>
      <c r="T4010" s="12" t="s">
        <v>2630</v>
      </c>
      <c r="U4010" s="13" t="n">
        <v>6000</v>
      </c>
      <c r="W4010" s="13" t="n">
        <v>0</v>
      </c>
      <c r="X4010" s="12" t="s">
        <v>747</v>
      </c>
      <c r="Z4010" s="1" t="str">
        <f aca="false">IF($T4010="","",IFERROR(INDEX('Resumo Grupos'!$AC$3:$AC$200,MATCH($T4010,'Resumo Grupos'!$AB$3:$AB$200,0)),"n/d"))</f>
        <v>Empréstimo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55.4" hidden="false" customHeight="false" outlineLevel="0" collapsed="false">
      <c r="A4011" s="10" t="n">
        <v>1</v>
      </c>
      <c r="B4011" s="11" t="n">
        <v>46251</v>
      </c>
      <c r="C4011" s="11" t="n">
        <v>46373</v>
      </c>
      <c r="D4011" s="10" t="n">
        <v>10104</v>
      </c>
      <c r="E4011" s="12" t="s">
        <v>2643</v>
      </c>
      <c r="F4011" s="10" t="n">
        <v>34</v>
      </c>
      <c r="G4011" s="12" t="s">
        <v>94</v>
      </c>
      <c r="H4011" s="10" t="n">
        <v>2110405</v>
      </c>
      <c r="I4011" s="12" t="s">
        <v>106</v>
      </c>
      <c r="J4011" s="10" t="n">
        <v>1563387</v>
      </c>
      <c r="L4011" s="10" t="n">
        <v>639275</v>
      </c>
      <c r="M4011" s="12" t="s">
        <v>460</v>
      </c>
      <c r="N4011" s="12" t="s">
        <v>66</v>
      </c>
      <c r="P4011" s="10" t="n">
        <v>101</v>
      </c>
      <c r="Q4011" s="12" t="s">
        <v>107</v>
      </c>
      <c r="R4011" s="12" t="s">
        <v>112</v>
      </c>
      <c r="S4011" s="10" t="n">
        <v>4220199</v>
      </c>
      <c r="T4011" s="12" t="s">
        <v>113</v>
      </c>
      <c r="U4011" s="13" t="n">
        <v>1000</v>
      </c>
      <c r="W4011" s="13" t="n">
        <v>0</v>
      </c>
      <c r="X4011" s="12" t="s">
        <v>3382</v>
      </c>
      <c r="Z4011" s="1" t="str">
        <f aca="false">IF($T4011="","",IFERROR(INDEX('Resumo Grupos'!$AC$3:$AC$200,MATCH($T4011,'Resumo Grupos'!$AB$3:$AB$200,0)),"n/d"))</f>
        <v>Pagamentos outros não operacionais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46.35" hidden="false" customHeight="false" outlineLevel="0" collapsed="false">
      <c r="A4012" s="10" t="n">
        <v>1</v>
      </c>
      <c r="B4012" s="11" t="n">
        <v>46206</v>
      </c>
      <c r="C4012" s="11" t="n">
        <v>46374</v>
      </c>
      <c r="D4012" s="10" t="n">
        <v>804</v>
      </c>
      <c r="E4012" s="12" t="s">
        <v>1260</v>
      </c>
      <c r="F4012" s="10" t="n">
        <v>34</v>
      </c>
      <c r="G4012" s="12" t="s">
        <v>94</v>
      </c>
      <c r="H4012" s="10" t="n">
        <v>2110405</v>
      </c>
      <c r="I4012" s="12" t="s">
        <v>106</v>
      </c>
      <c r="J4012" s="10" t="n">
        <v>1345479</v>
      </c>
      <c r="L4012" s="10" t="n">
        <v>555726</v>
      </c>
      <c r="M4012" s="12" t="s">
        <v>457</v>
      </c>
      <c r="N4012" s="12" t="s">
        <v>66</v>
      </c>
      <c r="P4012" s="10" t="n">
        <v>101</v>
      </c>
      <c r="Q4012" s="12" t="s">
        <v>107</v>
      </c>
      <c r="R4012" s="12" t="s">
        <v>39</v>
      </c>
      <c r="S4012" s="10" t="n">
        <v>4210203</v>
      </c>
      <c r="T4012" s="12" t="s">
        <v>1262</v>
      </c>
      <c r="U4012" s="13" t="n">
        <v>764.43</v>
      </c>
      <c r="W4012" s="13" t="n">
        <v>0</v>
      </c>
      <c r="X4012" s="12" t="s">
        <v>1766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55.4" hidden="false" customHeight="false" outlineLevel="0" collapsed="false">
      <c r="A4013" s="10" t="n">
        <v>1</v>
      </c>
      <c r="B4013" s="11" t="n">
        <v>46206</v>
      </c>
      <c r="C4013" s="11" t="n">
        <v>46374</v>
      </c>
      <c r="D4013" s="10" t="n">
        <v>804</v>
      </c>
      <c r="E4013" s="12" t="s">
        <v>1260</v>
      </c>
      <c r="F4013" s="10" t="n">
        <v>34</v>
      </c>
      <c r="G4013" s="12" t="s">
        <v>94</v>
      </c>
      <c r="H4013" s="10" t="n">
        <v>2110405</v>
      </c>
      <c r="I4013" s="12" t="s">
        <v>106</v>
      </c>
      <c r="J4013" s="10" t="n">
        <v>1345494</v>
      </c>
      <c r="L4013" s="10" t="n">
        <v>555731</v>
      </c>
      <c r="M4013" s="12" t="s">
        <v>457</v>
      </c>
      <c r="N4013" s="12" t="s">
        <v>66</v>
      </c>
      <c r="P4013" s="10" t="n">
        <v>101</v>
      </c>
      <c r="Q4013" s="12" t="s">
        <v>107</v>
      </c>
      <c r="R4013" s="12" t="s">
        <v>112</v>
      </c>
      <c r="S4013" s="10" t="n">
        <v>4220199</v>
      </c>
      <c r="T4013" s="12" t="s">
        <v>113</v>
      </c>
      <c r="U4013" s="13" t="n">
        <v>1621</v>
      </c>
      <c r="W4013" s="13" t="n">
        <v>0</v>
      </c>
      <c r="X4013" s="12" t="s">
        <v>1767</v>
      </c>
      <c r="Z4013" s="1" t="str">
        <f aca="false">IF($T4013="","",IFERROR(INDEX('Resumo Grupos'!$AC$3:$AC$200,MATCH($T4013,'Resumo Grupos'!$AB$3:$AB$200,0)),"n/d"))</f>
        <v>Pagamentos outros não operacionais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46.35" hidden="false" customHeight="false" outlineLevel="0" collapsed="false">
      <c r="A4014" s="10" t="n">
        <v>1</v>
      </c>
      <c r="B4014" s="11" t="n">
        <v>46126</v>
      </c>
      <c r="C4014" s="11" t="n">
        <v>46379</v>
      </c>
      <c r="D4014" s="10" t="n">
        <v>17</v>
      </c>
      <c r="E4014" s="12" t="s">
        <v>115</v>
      </c>
      <c r="F4014" s="10" t="n">
        <v>24</v>
      </c>
      <c r="G4014" s="12" t="s">
        <v>57</v>
      </c>
      <c r="H4014" s="10" t="n">
        <v>2110405</v>
      </c>
      <c r="I4014" s="12" t="s">
        <v>106</v>
      </c>
      <c r="J4014" s="10" t="n">
        <v>950724</v>
      </c>
      <c r="L4014" s="10" t="n">
        <v>403362</v>
      </c>
      <c r="M4014" s="12" t="s">
        <v>636</v>
      </c>
      <c r="N4014" s="12" t="s">
        <v>66</v>
      </c>
      <c r="P4014" s="10" t="n">
        <v>101</v>
      </c>
      <c r="Q4014" s="12" t="s">
        <v>107</v>
      </c>
      <c r="R4014" s="12" t="s">
        <v>112</v>
      </c>
      <c r="S4014" s="10" t="n">
        <v>4220199</v>
      </c>
      <c r="T4014" s="12" t="s">
        <v>113</v>
      </c>
      <c r="U4014" s="13" t="n">
        <v>2720.81</v>
      </c>
      <c r="W4014" s="13" t="n">
        <v>0</v>
      </c>
      <c r="X4014" s="12" t="s">
        <v>3567</v>
      </c>
      <c r="Z4014" s="1" t="str">
        <f aca="false">IF($T4014="","",IFERROR(INDEX('Resumo Grupos'!$AC$3:$AC$200,MATCH($T4014,'Resumo Grupos'!$AB$3:$AB$200,0)),"n/d"))</f>
        <v>Pagamentos outros não operacionais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46.35" hidden="false" customHeight="false" outlineLevel="0" collapsed="false">
      <c r="A4015" s="10" t="n">
        <v>1</v>
      </c>
      <c r="B4015" s="11" t="n">
        <v>46038</v>
      </c>
      <c r="C4015" s="11" t="n">
        <v>46381</v>
      </c>
      <c r="D4015" s="10" t="n">
        <v>10039</v>
      </c>
      <c r="E4015" s="12" t="s">
        <v>956</v>
      </c>
      <c r="F4015" s="10" t="n">
        <v>36</v>
      </c>
      <c r="G4015" s="12" t="s">
        <v>517</v>
      </c>
      <c r="H4015" s="10" t="n">
        <v>2110102</v>
      </c>
      <c r="I4015" s="12" t="s">
        <v>83</v>
      </c>
      <c r="J4015" s="10" t="n">
        <v>532309</v>
      </c>
      <c r="L4015" s="10" t="n">
        <v>2543</v>
      </c>
      <c r="M4015" s="12" t="s">
        <v>3568</v>
      </c>
      <c r="N4015" s="12" t="s">
        <v>60</v>
      </c>
      <c r="P4015" s="10" t="n">
        <v>101</v>
      </c>
      <c r="Q4015" s="12" t="s">
        <v>107</v>
      </c>
      <c r="R4015" s="12" t="s">
        <v>39</v>
      </c>
      <c r="S4015" s="10" t="n">
        <v>4210204</v>
      </c>
      <c r="T4015" s="12" t="s">
        <v>84</v>
      </c>
      <c r="U4015" s="13" t="n">
        <v>285.71</v>
      </c>
      <c r="W4015" s="13" t="n">
        <v>0</v>
      </c>
      <c r="X4015" s="12" t="s">
        <v>3569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nao encontrado</v>
      </c>
      <c r="AC4015" s="1" t="n">
        <v>2543</v>
      </c>
    </row>
    <row r="4016" customFormat="false" ht="46.35" hidden="false" customHeight="false" outlineLevel="0" collapsed="false">
      <c r="A4016" s="10" t="n">
        <v>1</v>
      </c>
      <c r="B4016" s="11" t="n">
        <v>46085</v>
      </c>
      <c r="C4016" s="11" t="n">
        <v>46381</v>
      </c>
      <c r="D4016" s="10" t="n">
        <v>500</v>
      </c>
      <c r="E4016" s="12" t="s">
        <v>516</v>
      </c>
      <c r="F4016" s="10" t="n">
        <v>36</v>
      </c>
      <c r="G4016" s="12" t="s">
        <v>517</v>
      </c>
      <c r="H4016" s="10" t="n">
        <v>2110101</v>
      </c>
      <c r="I4016" s="12" t="s">
        <v>58</v>
      </c>
      <c r="J4016" s="10" t="n">
        <v>808801</v>
      </c>
      <c r="L4016" s="10" t="n">
        <v>349045</v>
      </c>
      <c r="M4016" s="12" t="s">
        <v>912</v>
      </c>
      <c r="N4016" s="12" t="s">
        <v>66</v>
      </c>
      <c r="P4016" s="10" t="n">
        <v>103</v>
      </c>
      <c r="Q4016" s="12" t="s">
        <v>61</v>
      </c>
      <c r="R4016" s="12" t="s">
        <v>106</v>
      </c>
      <c r="S4016" s="10" t="n">
        <v>2110405</v>
      </c>
      <c r="T4016" s="12" t="s">
        <v>106</v>
      </c>
      <c r="U4016" s="13" t="n">
        <v>399.1</v>
      </c>
      <c r="W4016" s="13" t="n">
        <v>0</v>
      </c>
      <c r="X4016" s="12" t="s">
        <v>3570</v>
      </c>
      <c r="Z4016" s="1" t="str">
        <f aca="false">IF($T4016="","",IFERROR(INDEX('Resumo Grupos'!$AC$3:$AC$200,MATCH($T4016,'Resumo Grupos'!$AB$3:$AB$200,0)),"n/d"))</f>
        <v>Cobertura de conta</v>
      </c>
      <c r="AA4016" s="1" t="str">
        <f aca="false">IF($T4016="","",IF(COUNTIF('Resumo Grupos'!$AE$3:$AE$40,$T4016)&gt;0,"NAO","SIM"))</f>
        <v>SIM</v>
      </c>
      <c r="AB4016" s="1" t="str">
        <f aca="false">IFERROR(INDEX('Mov Entradas (Rel 10497)'!$L:$L,MATCH(AC4016,'Mov Entradas (Rel 10497)'!$I:$I,0)),"nao encontrado")</f>
        <v>nao encontrado</v>
      </c>
      <c r="AC4016" s="1" t="n">
        <v>154967</v>
      </c>
    </row>
    <row r="4017" customFormat="false" ht="46.35" hidden="false" customHeight="false" outlineLevel="0" collapsed="false">
      <c r="A4017" s="10" t="n">
        <v>1</v>
      </c>
      <c r="B4017" s="11" t="n">
        <v>46120</v>
      </c>
      <c r="C4017" s="11" t="n">
        <v>46381</v>
      </c>
      <c r="D4017" s="10" t="n">
        <v>500</v>
      </c>
      <c r="E4017" s="12" t="s">
        <v>516</v>
      </c>
      <c r="F4017" s="10" t="n">
        <v>36</v>
      </c>
      <c r="G4017" s="12" t="s">
        <v>517</v>
      </c>
      <c r="H4017" s="10" t="n">
        <v>2110405</v>
      </c>
      <c r="I4017" s="12" t="s">
        <v>106</v>
      </c>
      <c r="J4017" s="10" t="n">
        <v>920498</v>
      </c>
      <c r="L4017" s="10" t="n">
        <v>391987</v>
      </c>
      <c r="M4017" s="12" t="s">
        <v>636</v>
      </c>
      <c r="N4017" s="12" t="s">
        <v>66</v>
      </c>
      <c r="P4017" s="10" t="n">
        <v>103</v>
      </c>
      <c r="Q4017" s="12" t="s">
        <v>61</v>
      </c>
      <c r="R4017" s="12" t="s">
        <v>882</v>
      </c>
      <c r="S4017" s="10" t="n">
        <v>1240103</v>
      </c>
      <c r="T4017" s="12" t="s">
        <v>960</v>
      </c>
      <c r="U4017" s="13" t="n">
        <v>4934.34</v>
      </c>
      <c r="W4017" s="13" t="n">
        <v>0</v>
      </c>
      <c r="X4017" s="12" t="s">
        <v>3571</v>
      </c>
      <c r="Z4017" s="1" t="str">
        <f aca="false">IF($T4017="","",IFERROR(INDEX('Resumo Grupos'!$AC$3:$AC$200,MATCH($T4017,'Resumo Grupos'!$AB$3:$AB$200,0)),"n/d"))</f>
        <v>Despesa</v>
      </c>
      <c r="AA4017" s="1" t="str">
        <f aca="false">IF($T4017="","",IF(COUNTIF('Resumo Grupos'!$AE$3:$AE$40,$T4017)&gt;0,"NAO","SIM"))</f>
        <v>SIM</v>
      </c>
      <c r="AB4017" s="1" t="str">
        <f aca="false">IFERROR(INDEX('Mov Entradas (Rel 10497)'!$L:$L,MATCH(AC4017,'Mov Entradas (Rel 10497)'!$I:$I,0)),"nao encontrado")</f>
        <v>nao encontrado</v>
      </c>
      <c r="AC4017" s="1" t="n">
        <v>156023</v>
      </c>
    </row>
    <row r="4018" customFormat="false" ht="46.35" hidden="false" customHeight="false" outlineLevel="0" collapsed="false">
      <c r="A4018" s="10" t="n">
        <v>1</v>
      </c>
      <c r="B4018" s="11" t="n">
        <v>46094</v>
      </c>
      <c r="C4018" s="11" t="n">
        <v>46381</v>
      </c>
      <c r="D4018" s="10" t="n">
        <v>468</v>
      </c>
      <c r="E4018" s="12" t="s">
        <v>963</v>
      </c>
      <c r="F4018" s="10" t="n">
        <v>36</v>
      </c>
      <c r="G4018" s="12" t="s">
        <v>517</v>
      </c>
      <c r="H4018" s="10" t="n">
        <v>2110405</v>
      </c>
      <c r="I4018" s="12" t="s">
        <v>106</v>
      </c>
      <c r="J4018" s="10" t="n">
        <v>1024118</v>
      </c>
      <c r="L4018" s="10" t="n">
        <v>14289</v>
      </c>
      <c r="M4018" s="12" t="s">
        <v>636</v>
      </c>
      <c r="N4018" s="12" t="s">
        <v>66</v>
      </c>
      <c r="P4018" s="10" t="n">
        <v>101</v>
      </c>
      <c r="Q4018" s="12" t="s">
        <v>107</v>
      </c>
      <c r="R4018" s="12" t="s">
        <v>882</v>
      </c>
      <c r="S4018" s="10" t="n">
        <v>1240103</v>
      </c>
      <c r="T4018" s="12" t="s">
        <v>960</v>
      </c>
      <c r="U4018" s="13" t="n">
        <v>1197</v>
      </c>
      <c r="W4018" s="13" t="n">
        <v>0</v>
      </c>
      <c r="X4018" s="12" t="s">
        <v>966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nao encontrado</v>
      </c>
      <c r="AC4018" s="1" t="n">
        <v>14289</v>
      </c>
    </row>
    <row r="4019" customFormat="false" ht="37.3" hidden="false" customHeight="false" outlineLevel="0" collapsed="false">
      <c r="A4019" s="10" t="n">
        <v>1</v>
      </c>
      <c r="B4019" s="11" t="n">
        <v>46256</v>
      </c>
      <c r="C4019" s="11" t="n">
        <v>46381</v>
      </c>
      <c r="D4019" s="10" t="n">
        <v>607</v>
      </c>
      <c r="E4019" s="12" t="s">
        <v>214</v>
      </c>
      <c r="F4019" s="10" t="n">
        <v>24</v>
      </c>
      <c r="G4019" s="12" t="s">
        <v>57</v>
      </c>
      <c r="H4019" s="10" t="n">
        <v>2110405</v>
      </c>
      <c r="I4019" s="12" t="s">
        <v>106</v>
      </c>
      <c r="J4019" s="10" t="n">
        <v>1585319</v>
      </c>
      <c r="L4019" s="10" t="n">
        <v>11473</v>
      </c>
      <c r="M4019" s="12" t="s">
        <v>3552</v>
      </c>
      <c r="N4019" s="12" t="s">
        <v>66</v>
      </c>
      <c r="P4019" s="10" t="n">
        <v>103</v>
      </c>
      <c r="Q4019" s="12" t="s">
        <v>61</v>
      </c>
      <c r="R4019" s="12" t="s">
        <v>62</v>
      </c>
      <c r="S4019" s="10" t="n">
        <v>1130101</v>
      </c>
      <c r="T4019" s="12" t="s">
        <v>63</v>
      </c>
      <c r="U4019" s="13" t="n">
        <v>1968.99</v>
      </c>
      <c r="W4019" s="13" t="n">
        <v>0</v>
      </c>
      <c r="X4019" s="12" t="s">
        <v>3572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FINOTRATO GOLD FILHOTES RMP KG</v>
      </c>
      <c r="AC4019" s="1" t="n">
        <v>11473</v>
      </c>
    </row>
    <row r="4020" customFormat="false" ht="46.35" hidden="false" customHeight="false" outlineLevel="0" collapsed="false">
      <c r="A4020" s="10" t="n">
        <v>1</v>
      </c>
      <c r="B4020" s="11" t="n">
        <v>46228</v>
      </c>
      <c r="C4020" s="11" t="n">
        <v>46384</v>
      </c>
      <c r="D4020" s="10" t="n">
        <v>515</v>
      </c>
      <c r="E4020" s="12" t="s">
        <v>124</v>
      </c>
      <c r="F4020" s="10" t="n">
        <v>34</v>
      </c>
      <c r="G4020" s="12" t="s">
        <v>94</v>
      </c>
      <c r="H4020" s="10" t="n">
        <v>2110405</v>
      </c>
      <c r="I4020" s="12" t="s">
        <v>106</v>
      </c>
      <c r="J4020" s="10" t="n">
        <v>1449535</v>
      </c>
      <c r="L4020" s="10" t="n">
        <v>596258</v>
      </c>
      <c r="M4020" s="12" t="s">
        <v>457</v>
      </c>
      <c r="N4020" s="12" t="s">
        <v>66</v>
      </c>
      <c r="P4020" s="10" t="n">
        <v>101</v>
      </c>
      <c r="Q4020" s="12" t="s">
        <v>107</v>
      </c>
      <c r="R4020" s="12" t="s">
        <v>112</v>
      </c>
      <c r="S4020" s="10" t="n">
        <v>4220199</v>
      </c>
      <c r="T4020" s="12" t="s">
        <v>113</v>
      </c>
      <c r="U4020" s="13" t="n">
        <v>3853.23</v>
      </c>
      <c r="W4020" s="13" t="n">
        <v>0</v>
      </c>
      <c r="X4020" s="12" t="s">
        <v>3573</v>
      </c>
      <c r="Z4020" s="1" t="str">
        <f aca="false">IF($T4020="","",IFERROR(INDEX('Resumo Grupos'!$AC$3:$AC$200,MATCH($T4020,'Resumo Grupos'!$AB$3:$AB$200,0)),"n/d"))</f>
        <v>Pagamentos outros não operacionais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64.45" hidden="false" customHeight="false" outlineLevel="0" collapsed="false">
      <c r="A4021" s="10" t="n">
        <v>1</v>
      </c>
      <c r="B4021" s="11" t="n">
        <v>46232</v>
      </c>
      <c r="C4021" s="11" t="n">
        <v>46386</v>
      </c>
      <c r="D4021" s="10" t="n">
        <v>815</v>
      </c>
      <c r="E4021" s="12" t="s">
        <v>746</v>
      </c>
      <c r="F4021" s="10" t="n">
        <v>34</v>
      </c>
      <c r="G4021" s="12" t="s">
        <v>94</v>
      </c>
      <c r="H4021" s="10" t="n">
        <v>2110405</v>
      </c>
      <c r="I4021" s="12" t="s">
        <v>106</v>
      </c>
      <c r="J4021" s="10" t="n">
        <v>1470128</v>
      </c>
      <c r="L4021" s="10" t="n">
        <v>604118</v>
      </c>
      <c r="M4021" s="12" t="s">
        <v>272</v>
      </c>
      <c r="N4021" s="12" t="s">
        <v>66</v>
      </c>
      <c r="P4021" s="10" t="n">
        <v>101</v>
      </c>
      <c r="Q4021" s="12" t="s">
        <v>107</v>
      </c>
      <c r="R4021" s="12" t="s">
        <v>126</v>
      </c>
      <c r="S4021" s="10" t="n">
        <v>4210502</v>
      </c>
      <c r="T4021" s="12" t="s">
        <v>1026</v>
      </c>
      <c r="U4021" s="13" t="n">
        <v>1000</v>
      </c>
      <c r="W4021" s="13" t="n">
        <v>0</v>
      </c>
      <c r="X4021" s="12" t="s">
        <v>2951</v>
      </c>
      <c r="Z4021" s="1" t="str">
        <f aca="false">IF($T4021="","",IFERROR(INDEX('Resumo Grupos'!$AC$3:$AC$200,MATCH($T4021,'Resumo Grupos'!$AB$3:$AB$200,0)),"n/d"))</f>
        <v>Empréstimo</v>
      </c>
      <c r="AA4021" s="1" t="str">
        <f aca="false">IF($T4021="","",IF(COUNTIF('Resumo Grupos'!$AE$3:$AE$40,$T4021)&gt;0,"NAO","SIM"))</f>
        <v>SIM</v>
      </c>
      <c r="AB4021" s="1"/>
      <c r="AC4021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3574</v>
      </c>
      <c r="D1" s="20" t="s">
        <v>29</v>
      </c>
    </row>
    <row r="2" customFormat="false" ht="12.75" hidden="false" customHeight="true" outlineLevel="0" collapsed="false">
      <c r="A2" s="15" t="n">
        <f aca="false">Report!C23</f>
        <v>46174</v>
      </c>
      <c r="B2" s="1" t="str">
        <f aca="false">Report!E23</f>
        <v>SOUZA CRUZ LTDA.</v>
      </c>
      <c r="C2" s="16" t="n">
        <f aca="false">Report!U23</f>
        <v>5071.57</v>
      </c>
      <c r="D2" s="1" t="str">
        <f aca="false">Report!X23</f>
        <v>NF 559546-02 MILKA</v>
      </c>
    </row>
    <row r="3" customFormat="false" ht="12.75" hidden="false" customHeight="true" outlineLevel="0" collapsed="false">
      <c r="A3" s="15" t="n">
        <f aca="false">Report!C24</f>
        <v>46174</v>
      </c>
      <c r="B3" s="1" t="str">
        <f aca="false">Report!E24</f>
        <v>FENNIX BRASIL DISTRIBUIDORA DE PRODUTOS</v>
      </c>
      <c r="C3" s="16" t="n">
        <f aca="false">Report!U24</f>
        <v>2191</v>
      </c>
      <c r="D3" s="1" t="str">
        <f aca="false">Report!X24</f>
        <v>NF 393190 C/ TARIFA INCLUSA - MILKA</v>
      </c>
    </row>
    <row r="4" customFormat="false" ht="12.75" hidden="false" customHeight="true" outlineLevel="0" collapsed="false">
      <c r="A4" s="15" t="n">
        <f aca="false">Report!C25</f>
        <v>46174</v>
      </c>
      <c r="B4" s="1" t="str">
        <f aca="false">Report!E25</f>
        <v>ATACADAO S.A.</v>
      </c>
      <c r="C4" s="16" t="n">
        <f aca="false">Report!U25</f>
        <v>1079.16</v>
      </c>
      <c r="D4" s="1" t="str">
        <f aca="false">Report!X25</f>
        <v>NF 1867423 - MILKA</v>
      </c>
    </row>
    <row r="5" customFormat="false" ht="12.75" hidden="false" customHeight="true" outlineLevel="0" collapsed="false">
      <c r="A5" s="15" t="n">
        <f aca="false">Report!C26</f>
        <v>46174</v>
      </c>
      <c r="B5" s="1" t="str">
        <f aca="false">Report!E26</f>
        <v>ATACADAO S.A.</v>
      </c>
      <c r="C5" s="16" t="n">
        <f aca="false">Report!U26</f>
        <v>1287</v>
      </c>
      <c r="D5" s="1" t="str">
        <f aca="false">Report!X26</f>
        <v>NF 1869851 - MILKA</v>
      </c>
    </row>
    <row r="6" customFormat="false" ht="12.75" hidden="false" customHeight="true" outlineLevel="0" collapsed="false">
      <c r="A6" s="15" t="n">
        <f aca="false">Report!C27</f>
        <v>46174</v>
      </c>
      <c r="B6" s="1" t="str">
        <f aca="false">Report!E27</f>
        <v>ATACADAO S.A.</v>
      </c>
      <c r="C6" s="16" t="n">
        <f aca="false">Report!U27</f>
        <v>1253.52</v>
      </c>
      <c r="D6" s="1" t="str">
        <f aca="false">Report!X27</f>
        <v>NF 1868133 - MILKA</v>
      </c>
    </row>
    <row r="7" customFormat="false" ht="12.75" hidden="false" customHeight="true" outlineLevel="0" collapsed="false">
      <c r="A7" s="15" t="n">
        <f aca="false">Report!C28</f>
        <v>46174</v>
      </c>
      <c r="B7" s="1" t="str">
        <f aca="false">Report!E28</f>
        <v>ATACADAO S.A.</v>
      </c>
      <c r="C7" s="16" t="n">
        <f aca="false">Report!U28</f>
        <v>3803.25</v>
      </c>
      <c r="D7" s="1" t="str">
        <f aca="false">Report!X28</f>
        <v>NF 1868134 - MILKA</v>
      </c>
    </row>
    <row r="8" customFormat="false" ht="12.75" hidden="false" customHeight="true" outlineLevel="0" collapsed="false">
      <c r="A8" s="15" t="n">
        <f aca="false">Report!C29</f>
        <v>46174</v>
      </c>
      <c r="B8" s="1" t="str">
        <f aca="false">Report!E29</f>
        <v>FENNIX BRASIL DISTRIBUIDORA DE PRODUTOS</v>
      </c>
      <c r="C8" s="16" t="n">
        <f aca="false">Report!U29</f>
        <v>1424.06</v>
      </c>
      <c r="D8" s="1" t="str">
        <f aca="false">Report!X29</f>
        <v>NF 304894 -2 MILKA</v>
      </c>
    </row>
    <row r="9" customFormat="false" ht="12.75" hidden="false" customHeight="true" outlineLevel="0" collapsed="false">
      <c r="A9" s="15" t="n">
        <f aca="false">Report!C30</f>
        <v>46174</v>
      </c>
      <c r="B9" s="1" t="str">
        <f aca="false">Report!E30</f>
        <v>FENNIX BRASIL DISTRIBUIDORA DE PRODUTOS</v>
      </c>
      <c r="C9" s="16" t="n">
        <f aca="false">Report!U30</f>
        <v>2210.98</v>
      </c>
      <c r="D9" s="1" t="str">
        <f aca="false">Report!X30</f>
        <v>NF 393189 C/ TARIFA INCLUSA - MILKA</v>
      </c>
    </row>
    <row r="10" customFormat="false" ht="12.75" hidden="false" customHeight="true" outlineLevel="0" collapsed="false">
      <c r="A10" s="15" t="n">
        <f aca="false">Report!C31</f>
        <v>46174</v>
      </c>
      <c r="B10" s="1" t="str">
        <f aca="false">Report!E31</f>
        <v>DISTRIBUIDORA LOPES LTDA</v>
      </c>
      <c r="C10" s="16" t="n">
        <f aca="false">Report!U31</f>
        <v>1171.71</v>
      </c>
      <c r="D10" s="1" t="str">
        <f aca="false">Report!X31</f>
        <v>NF 1651895-1 MILKA</v>
      </c>
    </row>
    <row r="11" customFormat="false" ht="12.75" hidden="false" customHeight="true" outlineLevel="0" collapsed="false">
      <c r="A11" s="15" t="n">
        <f aca="false">Report!C32</f>
        <v>46174</v>
      </c>
      <c r="B11" s="1" t="str">
        <f aca="false">Report!E32</f>
        <v>ATACADAO S.A.</v>
      </c>
      <c r="C11" s="16" t="n">
        <f aca="false">Report!U32</f>
        <v>2644.71</v>
      </c>
      <c r="D11" s="1" t="str">
        <f aca="false">Report!X32</f>
        <v>NF 1875690 - MILKA</v>
      </c>
    </row>
    <row r="12" customFormat="false" ht="12.75" hidden="false" customHeight="true" outlineLevel="0" collapsed="false">
      <c r="A12" s="15" t="n">
        <f aca="false">Report!C33</f>
        <v>46174</v>
      </c>
      <c r="B12" s="1" t="str">
        <f aca="false">Report!E33</f>
        <v>ADRIANA DISTRIBUIDORA DE PRODUTOS ALIMEN</v>
      </c>
      <c r="C12" s="16" t="n">
        <f aca="false">Report!U33</f>
        <v>872.55</v>
      </c>
      <c r="D12" s="1" t="str">
        <f aca="false">Report!X33</f>
        <v>NF 872189-1 MILKA</v>
      </c>
    </row>
    <row r="13" customFormat="false" ht="12.75" hidden="false" customHeight="true" outlineLevel="0" collapsed="false">
      <c r="A13" s="15" t="n">
        <f aca="false">Report!C34</f>
        <v>46174</v>
      </c>
      <c r="B13" s="1" t="str">
        <f aca="false">Report!E34</f>
        <v>ATACADAO S.A.</v>
      </c>
      <c r="C13" s="16" t="n">
        <f aca="false">Report!U34</f>
        <v>977.47</v>
      </c>
      <c r="D13" s="1" t="str">
        <f aca="false">Report!X34</f>
        <v>NF 1880852 - MILKA</v>
      </c>
    </row>
    <row r="14" customFormat="false" ht="12.75" hidden="false" customHeight="true" outlineLevel="0" collapsed="false">
      <c r="A14" s="15" t="n">
        <f aca="false">Report!C35</f>
        <v>46174</v>
      </c>
      <c r="B14" s="1" t="str">
        <f aca="false">Report!E35</f>
        <v>NATUREZA COMERCIO DE DESCARTAVEIS LTDA</v>
      </c>
      <c r="C14" s="16" t="n">
        <f aca="false">Report!U35</f>
        <v>309.9</v>
      </c>
      <c r="D14" s="1" t="str">
        <f aca="false">Report!X35</f>
        <v>NF 719719 - MILKA</v>
      </c>
    </row>
    <row r="15" customFormat="false" ht="12.75" hidden="false" customHeight="true" outlineLevel="0" collapsed="false">
      <c r="A15" s="15" t="n">
        <f aca="false">Report!C37</f>
        <v>46174</v>
      </c>
      <c r="B15" s="1" t="str">
        <f aca="false">Report!E37</f>
        <v>FENNIX BRASIL DISTRIBUIDORA DE PRODUTOS</v>
      </c>
      <c r="C15" s="16" t="n">
        <f aca="false">Report!U37</f>
        <v>1172.3</v>
      </c>
      <c r="D15" s="1" t="str">
        <f aca="false">Report!X37</f>
        <v>NF 305708-1 C/TARIFA INCLUSA - MILKA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H. L. DO NASCIMENTO</v>
      </c>
      <c r="C16" s="16" t="n">
        <f aca="false">Report!U38</f>
        <v>487.3</v>
      </c>
      <c r="D16" s="1" t="str">
        <f aca="false">Report!X38</f>
        <v>NF 5581 - MILKA</v>
      </c>
    </row>
    <row r="17" customFormat="false" ht="12.75" hidden="false" customHeight="true" outlineLevel="0" collapsed="false">
      <c r="A17" s="15" t="n">
        <f aca="false">Report!C39</f>
        <v>46174</v>
      </c>
      <c r="B17" s="1" t="str">
        <f aca="false">Report!E39</f>
        <v>C. R. PARENTE ABREU</v>
      </c>
      <c r="C17" s="16" t="n">
        <f aca="false">Report!U39</f>
        <v>269.04</v>
      </c>
      <c r="D17" s="1" t="str">
        <f aca="false">Report!X39</f>
        <v>NF 11180-2 MILKA</v>
      </c>
    </row>
    <row r="18" customFormat="false" ht="12.75" hidden="false" customHeight="true" outlineLevel="0" collapsed="false">
      <c r="A18" s="15" t="n">
        <f aca="false">Report!C40</f>
        <v>46174</v>
      </c>
      <c r="B18" s="1" t="str">
        <f aca="false">Report!E40</f>
        <v>DUNORTE DISTRIBUIDORA DE PRODUTOS DE CONSUMO LTDA</v>
      </c>
      <c r="C18" s="16" t="n">
        <f aca="false">Report!U40</f>
        <v>2761.81</v>
      </c>
      <c r="D18" s="1" t="str">
        <f aca="false">Report!X40</f>
        <v>NF 3189024 -1 MILKA</v>
      </c>
    </row>
    <row r="19" customFormat="false" ht="12.75" hidden="false" customHeight="true" outlineLevel="0" collapsed="false">
      <c r="A19" s="15" t="n">
        <f aca="false">Report!C41</f>
        <v>46174</v>
      </c>
      <c r="B19" s="1" t="str">
        <f aca="false">Report!E41</f>
        <v>RENATO DE O AZEVEDO E CIA LTDA - EPP</v>
      </c>
      <c r="C19" s="16" t="n">
        <f aca="false">Report!U41</f>
        <v>500</v>
      </c>
      <c r="D19" s="1" t="str">
        <f aca="false">Report!X41</f>
        <v>FARINHA 3 IRMAOS /PGTO PRA JOSE</v>
      </c>
    </row>
    <row r="20" customFormat="false" ht="12.75" hidden="false" customHeight="true" outlineLevel="0" collapsed="false">
      <c r="A20" s="15" t="n">
        <f aca="false">Report!C42</f>
        <v>46174</v>
      </c>
      <c r="B20" s="1" t="str">
        <f aca="false">Report!E42</f>
        <v>C. R. PARENTE ABREU</v>
      </c>
      <c r="C20" s="16" t="n">
        <f aca="false">Report!U42</f>
        <v>358.54</v>
      </c>
      <c r="D20" s="1" t="str">
        <f aca="false">Report!X42</f>
        <v>NF 11196 - 1 MILKA</v>
      </c>
    </row>
    <row r="21" customFormat="false" ht="12.75" hidden="false" customHeight="true" outlineLevel="0" collapsed="false">
      <c r="A21" s="15" t="n">
        <f aca="false">Report!C43</f>
        <v>46174</v>
      </c>
      <c r="B21" s="1" t="str">
        <f aca="false">Report!E43</f>
        <v>PANIFICADORA E CONFEITARIA REAL MADRI LTDA</v>
      </c>
      <c r="C21" s="16" t="n">
        <f aca="false">Report!U43</f>
        <v>1120</v>
      </c>
      <c r="D21" s="1" t="str">
        <f aca="false">Report!X43</f>
        <v>NF 635 - MILKA</v>
      </c>
    </row>
    <row r="22" customFormat="false" ht="12.75" hidden="false" customHeight="true" outlineLevel="0" collapsed="false">
      <c r="A22" s="15" t="n">
        <f aca="false">Report!C44</f>
        <v>46174</v>
      </c>
      <c r="B22" s="1" t="str">
        <f aca="false">Report!E44</f>
        <v>FRUTAL INDUSTRIA E COMERCIO LTDA</v>
      </c>
      <c r="C22" s="16" t="n">
        <f aca="false">Report!U44</f>
        <v>506.44</v>
      </c>
      <c r="D22" s="1" t="str">
        <f aca="false">Report!X44</f>
        <v>NF 221837 - MILKA</v>
      </c>
    </row>
    <row r="23" customFormat="false" ht="12.75" hidden="false" customHeight="true" outlineLevel="0" collapsed="false">
      <c r="A23" s="15" t="n">
        <f aca="false">Report!C45</f>
        <v>46174</v>
      </c>
      <c r="B23" s="1" t="str">
        <f aca="false">Report!E45</f>
        <v>T. M. L. DA SILVA LTDA</v>
      </c>
      <c r="C23" s="16" t="n">
        <f aca="false">Report!U45</f>
        <v>658.96</v>
      </c>
      <c r="D23" s="1" t="str">
        <f aca="false">Report!X45</f>
        <v>NF 14951 - MILKA</v>
      </c>
    </row>
    <row r="24" customFormat="false" ht="12.75" hidden="false" customHeight="true" outlineLevel="0" collapsed="false">
      <c r="A24" s="15" t="n">
        <f aca="false">Report!C46</f>
        <v>46174</v>
      </c>
      <c r="B24" s="1" t="str">
        <f aca="false">Report!E46</f>
        <v>MARQUES &amp; MELO LTDA - FILIAL</v>
      </c>
      <c r="C24" s="16" t="n">
        <f aca="false">Report!U46</f>
        <v>1518.18</v>
      </c>
      <c r="D24" s="1" t="str">
        <f aca="false">Report!X46</f>
        <v>NF 490451-01 MILKA</v>
      </c>
    </row>
    <row r="25" customFormat="false" ht="12.75" hidden="false" customHeight="true" outlineLevel="0" collapsed="false">
      <c r="A25" s="15" t="n">
        <f aca="false">Report!C52</f>
        <v>46174</v>
      </c>
      <c r="B25" s="1" t="str">
        <f aca="false">Report!E52</f>
        <v>GELO DANGELO FABRICACAO DE GELO LTDA</v>
      </c>
      <c r="C25" s="16" t="n">
        <f aca="false">Report!U52</f>
        <v>405.5</v>
      </c>
      <c r="D25" s="1" t="str">
        <f aca="false">Report!X52</f>
        <v>NF 234 - DEBORA</v>
      </c>
    </row>
    <row r="26" customFormat="false" ht="12.75" hidden="false" customHeight="true" outlineLevel="0" collapsed="false">
      <c r="A26" s="15" t="n">
        <f aca="false">Report!C53</f>
        <v>46174</v>
      </c>
      <c r="B26" s="1" t="str">
        <f aca="false">Report!E53</f>
        <v>RENATO DE O AZEVEDO E CIA LTDA - EPP</v>
      </c>
      <c r="C26" s="16" t="n">
        <f aca="false">Report!U53</f>
        <v>260</v>
      </c>
      <c r="D26" s="1" t="str">
        <f aca="false">Report!X53</f>
        <v>ACAI DE ANORI - DEBORA</v>
      </c>
    </row>
    <row r="27" customFormat="false" ht="12.75" hidden="false" customHeight="true" outlineLevel="0" collapsed="false">
      <c r="A27" s="15" t="n">
        <f aca="false">Report!C54</f>
        <v>46174</v>
      </c>
      <c r="B27" s="1" t="str">
        <f aca="false">Report!E54</f>
        <v>MANOEL TEXEIRA DE SOUZA RESTAURANTE</v>
      </c>
      <c r="C27" s="16" t="n">
        <f aca="false">Report!U54</f>
        <v>280</v>
      </c>
      <c r="D27" s="1" t="str">
        <f aca="false">Report!X54</f>
        <v>NF 5924 - DEBORA</v>
      </c>
    </row>
    <row r="28" customFormat="false" ht="12.75" hidden="false" customHeight="true" outlineLevel="0" collapsed="false">
      <c r="A28" s="15" t="n">
        <f aca="false">Report!C76</f>
        <v>46175</v>
      </c>
      <c r="B28" s="1" t="str">
        <f aca="false">Report!E76</f>
        <v>OESA COMERCIO E REPRESENTACOES S/A</v>
      </c>
      <c r="C28" s="16" t="n">
        <f aca="false">Report!U76</f>
        <v>2467.24</v>
      </c>
      <c r="D28" s="1" t="str">
        <f aca="false">Report!X76</f>
        <v>NF401029 -1 MILKA</v>
      </c>
    </row>
    <row r="29" customFormat="false" ht="12.75" hidden="false" customHeight="true" outlineLevel="0" collapsed="false">
      <c r="A29" s="15" t="n">
        <f aca="false">Report!C77</f>
        <v>46175</v>
      </c>
      <c r="B29" s="1" t="str">
        <f aca="false">Report!E77</f>
        <v>FUNNY PET DISTRIBUIDORA DE ALIMENTOS PAR</v>
      </c>
      <c r="C29" s="16" t="n">
        <f aca="false">Report!U77</f>
        <v>1287.25</v>
      </c>
      <c r="D29" s="1" t="str">
        <f aca="false">Report!X77</f>
        <v>NF19342-3 MILKA</v>
      </c>
    </row>
    <row r="30" customFormat="false" ht="12.75" hidden="false" customHeight="true" outlineLevel="0" collapsed="false">
      <c r="A30" s="15" t="n">
        <f aca="false">Report!C78</f>
        <v>46175</v>
      </c>
      <c r="B30" s="1" t="str">
        <f aca="false">Report!E78</f>
        <v>DISTRIBUIDORA FARIAS LTDA.</v>
      </c>
      <c r="C30" s="16" t="n">
        <f aca="false">Report!U78</f>
        <v>1495.04</v>
      </c>
      <c r="D30" s="1" t="str">
        <f aca="false">Report!X78</f>
        <v>NF 666624 - MILKA</v>
      </c>
    </row>
    <row r="31" customFormat="false" ht="12.75" hidden="false" customHeight="true" outlineLevel="0" collapsed="false">
      <c r="A31" s="15" t="n">
        <f aca="false">Report!C79</f>
        <v>46175</v>
      </c>
      <c r="B31" s="1" t="str">
        <f aca="false">Report!E79</f>
        <v>BONNA VITTA INDUSTRIA E COMERCIO LTDA.</v>
      </c>
      <c r="C31" s="16" t="n">
        <f aca="false">Report!U79</f>
        <v>1154.04</v>
      </c>
      <c r="D31" s="1" t="str">
        <f aca="false">Report!X79</f>
        <v>NF 515970 - MILKA</v>
      </c>
    </row>
    <row r="32" customFormat="false" ht="12.75" hidden="false" customHeight="true" outlineLevel="0" collapsed="false">
      <c r="A32" s="15" t="n">
        <f aca="false">Report!C80</f>
        <v>46175</v>
      </c>
      <c r="B32" s="1" t="str">
        <f aca="false">Report!E80</f>
        <v>FC COMERCIO VAREJISTA DE OUTROS PRODUTOS</v>
      </c>
      <c r="C32" s="16" t="n">
        <f aca="false">Report!U80</f>
        <v>560</v>
      </c>
      <c r="D32" s="1" t="str">
        <f aca="false">Report!X80</f>
        <v>NF 18 - MILKA</v>
      </c>
    </row>
    <row r="33" customFormat="false" ht="12.75" hidden="false" customHeight="true" outlineLevel="0" collapsed="false">
      <c r="A33" s="15" t="n">
        <f aca="false">Report!C82</f>
        <v>46175</v>
      </c>
      <c r="B33" s="1" t="str">
        <f aca="false">Report!E82</f>
        <v>CACAU NORTE DISTRIBUIDORA DE PRODUTOS ALIMENTICIOS LTDA</v>
      </c>
      <c r="C33" s="16" t="n">
        <f aca="false">Report!U82</f>
        <v>370.86</v>
      </c>
      <c r="D33" s="1" t="str">
        <f aca="false">Report!X82</f>
        <v>NF 113 - MILKA</v>
      </c>
    </row>
    <row r="34" customFormat="false" ht="12.75" hidden="false" customHeight="true" outlineLevel="0" collapsed="false">
      <c r="A34" s="15" t="n">
        <f aca="false">Report!C83</f>
        <v>46175</v>
      </c>
      <c r="B34" s="1" t="str">
        <f aca="false">Report!E83</f>
        <v>NT INDUSTRIA E COMERCIO DE PANIFICACAO L</v>
      </c>
      <c r="C34" s="16" t="n">
        <f aca="false">Report!U83</f>
        <v>4162.67</v>
      </c>
      <c r="D34" s="1" t="str">
        <f aca="false">Report!X83</f>
        <v>NF 36155 - MILKA</v>
      </c>
    </row>
    <row r="35" customFormat="false" ht="12.75" hidden="false" customHeight="true" outlineLevel="0" collapsed="false">
      <c r="A35" s="15" t="n">
        <f aca="false">Report!C84</f>
        <v>46175</v>
      </c>
      <c r="B35" s="1" t="str">
        <f aca="false">Report!E84</f>
        <v>MARE DISTRIBUIDORA DE BEBIDAS E DE PRODUTOS ALIMENTICIOS LTDA</v>
      </c>
      <c r="C35" s="16" t="n">
        <f aca="false">Report!U84</f>
        <v>2953.25</v>
      </c>
      <c r="D35" s="1" t="str">
        <f aca="false">Report!X84</f>
        <v>NF 1348909 - MILKA</v>
      </c>
    </row>
    <row r="36" customFormat="false" ht="12.75" hidden="false" customHeight="true" outlineLevel="0" collapsed="false">
      <c r="A36" s="15" t="n">
        <f aca="false">Report!C85</f>
        <v>46175</v>
      </c>
      <c r="B36" s="1" t="str">
        <f aca="false">Report!E85</f>
        <v>BRASIL NORTE BEBIDAS S/A</v>
      </c>
      <c r="C36" s="16" t="n">
        <f aca="false">Report!U85</f>
        <v>3107.15</v>
      </c>
      <c r="D36" s="1" t="str">
        <f aca="false">Report!X85</f>
        <v>NF 1119761 - MILKA</v>
      </c>
    </row>
    <row r="37" customFormat="false" ht="12.75" hidden="false" customHeight="true" outlineLevel="0" collapsed="false">
      <c r="A37" s="15" t="n">
        <f aca="false">Report!C86</f>
        <v>46175</v>
      </c>
      <c r="B37" s="1" t="str">
        <f aca="false">Report!E86</f>
        <v>BRASIL NORTE BEBIDAS S/A</v>
      </c>
      <c r="C37" s="16" t="n">
        <f aca="false">Report!U86</f>
        <v>4136.12</v>
      </c>
      <c r="D37" s="1" t="str">
        <f aca="false">Report!X86</f>
        <v>NF 1828663 - MILKA</v>
      </c>
    </row>
    <row r="38" customFormat="false" ht="12.75" hidden="false" customHeight="true" outlineLevel="0" collapsed="false">
      <c r="A38" s="15" t="n">
        <f aca="false">Report!C87</f>
        <v>46175</v>
      </c>
      <c r="B38" s="1" t="str">
        <f aca="false">Report!E87</f>
        <v>BRASIL NORTE BEBIDAS S/A</v>
      </c>
      <c r="C38" s="16" t="n">
        <f aca="false">Report!U87</f>
        <v>7497.62</v>
      </c>
      <c r="D38" s="1" t="str">
        <f aca="false">Report!X87</f>
        <v>NF 1835789 - MILKA</v>
      </c>
    </row>
    <row r="39" customFormat="false" ht="12.75" hidden="false" customHeight="true" outlineLevel="0" collapsed="false">
      <c r="A39" s="15" t="n">
        <f aca="false">Report!C88</f>
        <v>46175</v>
      </c>
      <c r="B39" s="1" t="str">
        <f aca="false">Report!E88</f>
        <v>BRASIL NORTE BEBIDAS S/A</v>
      </c>
      <c r="C39" s="16" t="n">
        <f aca="false">Report!U88</f>
        <v>2438.48</v>
      </c>
      <c r="D39" s="1" t="str">
        <f aca="false">Report!X88</f>
        <v>NF 1125870 - MILKA</v>
      </c>
    </row>
    <row r="40" customFormat="false" ht="12.75" hidden="false" customHeight="true" outlineLevel="0" collapsed="false">
      <c r="A40" s="15" t="n">
        <f aca="false">Report!C89</f>
        <v>46175</v>
      </c>
      <c r="B40" s="1" t="str">
        <f aca="false">Report!E89</f>
        <v>SUPER CANCUN COMERCIO DE PRODUTOS ALIMEN</v>
      </c>
      <c r="C40" s="16" t="n">
        <f aca="false">Report!U89</f>
        <v>381.98</v>
      </c>
      <c r="D40" s="1" t="str">
        <f aca="false">Report!X89</f>
        <v>NF 250091 -1 MILKA</v>
      </c>
    </row>
    <row r="41" customFormat="false" ht="12.75" hidden="false" customHeight="true" outlineLevel="0" collapsed="false">
      <c r="A41" s="15" t="n">
        <f aca="false">Report!C90</f>
        <v>46175</v>
      </c>
      <c r="B41" s="1" t="str">
        <f aca="false">Report!E90</f>
        <v>JAB COMERCIO DE PRODUTOS ALIMENTICIOS LT</v>
      </c>
      <c r="C41" s="16" t="n">
        <f aca="false">Report!U90</f>
        <v>266</v>
      </c>
      <c r="D41" s="1" t="str">
        <f aca="false">Report!X90</f>
        <v>NF 3254 SANTOPAO - MILKA</v>
      </c>
    </row>
    <row r="42" customFormat="false" ht="12.75" hidden="false" customHeight="true" outlineLevel="0" collapsed="false">
      <c r="A42" s="15" t="n">
        <f aca="false">Report!C91</f>
        <v>46175</v>
      </c>
      <c r="B42" s="1" t="str">
        <f aca="false">Report!E91</f>
        <v>SILVA E SANTOS FRIGORIFICO LTDA</v>
      </c>
      <c r="C42" s="16" t="n">
        <f aca="false">Report!U91</f>
        <v>3638.4</v>
      </c>
      <c r="D42" s="1" t="str">
        <f aca="false">Report!X91</f>
        <v>NF30630 - MILKA</v>
      </c>
    </row>
    <row r="43" customFormat="false" ht="12.75" hidden="false" customHeight="true" outlineLevel="0" collapsed="false">
      <c r="A43" s="15" t="n">
        <f aca="false">Report!C92</f>
        <v>46175</v>
      </c>
      <c r="B43" s="1" t="str">
        <f aca="false">Report!E92</f>
        <v>BROTHERS  INDUSTRIA DE ALIMENTOS LTDA</v>
      </c>
      <c r="C43" s="16" t="n">
        <f aca="false">Report!U92</f>
        <v>694.2</v>
      </c>
      <c r="D43" s="1" t="str">
        <f aca="false">Report!X92</f>
        <v>NF 1023604- MILKA</v>
      </c>
    </row>
    <row r="44" customFormat="false" ht="12.75" hidden="false" customHeight="true" outlineLevel="0" collapsed="false">
      <c r="A44" s="15" t="n">
        <f aca="false">Report!C93</f>
        <v>46175</v>
      </c>
      <c r="B44" s="1" t="str">
        <f aca="false">Report!E93</f>
        <v>ADICSO FABIAN GONZALEZ MONTILLA 70302186</v>
      </c>
      <c r="C44" s="16" t="n">
        <f aca="false">Report!U93</f>
        <v>936</v>
      </c>
      <c r="D44" s="1" t="str">
        <f aca="false">Report!X93</f>
        <v>NF 477 BLOOM - MILKA</v>
      </c>
    </row>
    <row r="45" customFormat="false" ht="12.75" hidden="false" customHeight="true" outlineLevel="0" collapsed="false">
      <c r="A45" s="15" t="n">
        <f aca="false">Report!C94</f>
        <v>46175</v>
      </c>
      <c r="B45" s="1" t="str">
        <f aca="false">Report!E94</f>
        <v>PANIFICADORA E CONFEITARIA REAL MADRI LTDA</v>
      </c>
      <c r="C45" s="16" t="n">
        <f aca="false">Report!U94</f>
        <v>394.75</v>
      </c>
      <c r="D45" s="1" t="str">
        <f aca="false">Report!X94</f>
        <v>NF 644 - MILKA</v>
      </c>
    </row>
    <row r="46" customFormat="false" ht="12.75" hidden="false" customHeight="true" outlineLevel="0" collapsed="false">
      <c r="A46" s="15" t="n">
        <f aca="false">Report!C98</f>
        <v>46175</v>
      </c>
      <c r="B46" s="1" t="str">
        <f aca="false">Report!E98</f>
        <v>RENATO DE O AZEVEDO E CIA LTDA - EPP</v>
      </c>
      <c r="C46" s="16" t="n">
        <f aca="false">Report!U98</f>
        <v>3006.01</v>
      </c>
      <c r="D46" s="1" t="str">
        <f aca="false">Report!X98</f>
        <v>FEIRA SR RENATO - DEBORA</v>
      </c>
    </row>
    <row r="47" customFormat="false" ht="12.75" hidden="false" customHeight="true" outlineLevel="0" collapsed="false">
      <c r="A47" s="15" t="n">
        <f aca="false">Report!C99</f>
        <v>46175</v>
      </c>
      <c r="B47" s="1" t="str">
        <f aca="false">Report!E99</f>
        <v>RENATO DE O AZEVEDO E CIA LTDA - EPP</v>
      </c>
      <c r="C47" s="16" t="n">
        <f aca="false">Report!U99</f>
        <v>3006.01</v>
      </c>
      <c r="D47" s="1" t="str">
        <f aca="false">Report!X99</f>
        <v>FEIRA SR RENATO - DEBORA</v>
      </c>
    </row>
    <row r="48" customFormat="false" ht="12.75" hidden="false" customHeight="true" outlineLevel="0" collapsed="false">
      <c r="A48" s="15" t="n">
        <f aca="false">Report!C100</f>
        <v>46175</v>
      </c>
      <c r="B48" s="1" t="str">
        <f aca="false">Report!E100</f>
        <v>RENATO DE O AZEVEDO E CIA LTDA - EPP</v>
      </c>
      <c r="C48" s="16" t="n">
        <f aca="false">Report!U100</f>
        <v>165</v>
      </c>
      <c r="D48" s="1" t="str">
        <f aca="false">Report!X100</f>
        <v>QUEIJO COALHO - FEIRA SR RENATO</v>
      </c>
    </row>
    <row r="49" customFormat="false" ht="12.75" hidden="false" customHeight="true" outlineLevel="0" collapsed="false">
      <c r="A49" s="15" t="n">
        <f aca="false">Report!C126</f>
        <v>46176</v>
      </c>
      <c r="B49" s="1" t="str">
        <f aca="false">Report!E126</f>
        <v>PRIME PET DISTRIBUIDORA LTDA</v>
      </c>
      <c r="C49" s="16" t="n">
        <f aca="false">Report!U126</f>
        <v>2195.35</v>
      </c>
      <c r="D49" s="1" t="str">
        <f aca="false">Report!X126</f>
        <v>NF 9409 - 08/10 MILKA</v>
      </c>
    </row>
    <row r="50" customFormat="false" ht="12.75" hidden="false" customHeight="true" outlineLevel="0" collapsed="false">
      <c r="A50" s="15" t="n">
        <f aca="false">Report!C128</f>
        <v>46176</v>
      </c>
      <c r="B50" s="1" t="str">
        <f aca="false">Report!E128</f>
        <v>DISTRIBUIDORA LOPES LTDA</v>
      </c>
      <c r="C50" s="16" t="n">
        <f aca="false">Report!U128</f>
        <v>1885.65</v>
      </c>
      <c r="D50" s="1" t="str">
        <f aca="false">Report!X128</f>
        <v>NF 1649308 - 2 MILKA</v>
      </c>
    </row>
    <row r="51" customFormat="false" ht="12.75" hidden="false" customHeight="true" outlineLevel="0" collapsed="false">
      <c r="A51" s="15" t="n">
        <f aca="false">Report!C129</f>
        <v>46176</v>
      </c>
      <c r="B51" s="1" t="str">
        <f aca="false">Report!E129</f>
        <v>OPPORTUNITY ALIMENTOS PARA ANIMAIS LTDA</v>
      </c>
      <c r="C51" s="16" t="n">
        <f aca="false">Report!U129</f>
        <v>1326</v>
      </c>
      <c r="D51" s="1" t="str">
        <f aca="false">Report!X129</f>
        <v>NF 33622 - 1 MILKA</v>
      </c>
    </row>
    <row r="52" customFormat="false" ht="12.75" hidden="false" customHeight="true" outlineLevel="0" collapsed="false">
      <c r="A52" s="15" t="n">
        <f aca="false">Report!C130</f>
        <v>46176</v>
      </c>
      <c r="B52" s="1" t="str">
        <f aca="false">Report!E130</f>
        <v>FEMAR IND E COM DE BEBIDAS LTDA</v>
      </c>
      <c r="C52" s="16" t="n">
        <f aca="false">Report!U130</f>
        <v>832.66</v>
      </c>
      <c r="D52" s="1" t="str">
        <f aca="false">Report!X130</f>
        <v>NF 49351 - MILKA</v>
      </c>
    </row>
    <row r="53" customFormat="false" ht="12.75" hidden="false" customHeight="true" outlineLevel="0" collapsed="false">
      <c r="A53" s="15" t="n">
        <f aca="false">Report!C131</f>
        <v>46176</v>
      </c>
      <c r="B53" s="1" t="str">
        <f aca="false">Report!E131</f>
        <v>EMPRESA BRASILEIRA DE DISTRIBUICAO LTDA</v>
      </c>
      <c r="C53" s="16" t="n">
        <f aca="false">Report!U131</f>
        <v>1746.44</v>
      </c>
      <c r="D53" s="1" t="str">
        <f aca="false">Report!X131</f>
        <v>NF 2283727 - MILKA</v>
      </c>
    </row>
    <row r="54" customFormat="false" ht="12.75" hidden="false" customHeight="true" outlineLevel="0" collapsed="false">
      <c r="A54" s="15" t="n">
        <f aca="false">Report!C132</f>
        <v>46176</v>
      </c>
      <c r="B54" s="1" t="str">
        <f aca="false">Report!E132</f>
        <v>CB COMERCIO E DISTRIBUIDORA DE ALIMENTOS</v>
      </c>
      <c r="C54" s="16" t="n">
        <f aca="false">Report!U132</f>
        <v>1298.57</v>
      </c>
      <c r="D54" s="1" t="str">
        <f aca="false">Report!X132</f>
        <v>927557-B/C NF834106 - MILKA</v>
      </c>
    </row>
    <row r="55" customFormat="false" ht="12.75" hidden="false" customHeight="true" outlineLevel="0" collapsed="false">
      <c r="A55" s="15" t="n">
        <f aca="false">Report!C133</f>
        <v>46176</v>
      </c>
      <c r="B55" s="1" t="str">
        <f aca="false">Report!E133</f>
        <v>SOUZA CRUZ LTDA.</v>
      </c>
      <c r="C55" s="16" t="n">
        <f aca="false">Report!U133</f>
        <v>5225.25</v>
      </c>
      <c r="D55" s="1" t="str">
        <f aca="false">Report!X133</f>
        <v>NF 559546-03 MILKA</v>
      </c>
    </row>
    <row r="56" customFormat="false" ht="12.75" hidden="false" customHeight="true" outlineLevel="0" collapsed="false">
      <c r="A56" s="15" t="n">
        <f aca="false">Report!C134</f>
        <v>46176</v>
      </c>
      <c r="B56" s="1" t="str">
        <f aca="false">Report!E134</f>
        <v>DUNORTE DISTRIBUIDORA DE PRODUTOS DE CONSUMO LTDA</v>
      </c>
      <c r="C56" s="16" t="n">
        <f aca="false">Report!U134</f>
        <v>2458.1</v>
      </c>
      <c r="D56" s="1" t="str">
        <f aca="false">Report!X134</f>
        <v>NF 3186740-1 MILKA</v>
      </c>
    </row>
    <row r="57" customFormat="false" ht="12.75" hidden="false" customHeight="true" outlineLevel="0" collapsed="false">
      <c r="A57" s="15" t="n">
        <f aca="false">Report!C135</f>
        <v>46176</v>
      </c>
      <c r="B57" s="1" t="str">
        <f aca="false">Report!E135</f>
        <v>SL DISTRIBUIDORA COM. DE PROD. ALIMENTIC</v>
      </c>
      <c r="C57" s="16" t="n">
        <f aca="false">Report!U135</f>
        <v>993.36</v>
      </c>
      <c r="D57" s="1" t="str">
        <f aca="false">Report!X135</f>
        <v>NF 9878 - MILKA</v>
      </c>
    </row>
    <row r="58" customFormat="false" ht="12.75" hidden="false" customHeight="true" outlineLevel="0" collapsed="false">
      <c r="A58" s="15" t="n">
        <f aca="false">Report!C136</f>
        <v>46176</v>
      </c>
      <c r="B58" s="1" t="str">
        <f aca="false">Report!E136</f>
        <v>NESTLÉ BRASIL LTDA.</v>
      </c>
      <c r="C58" s="16" t="n">
        <f aca="false">Report!U136</f>
        <v>1513.19</v>
      </c>
      <c r="D58" s="1" t="str">
        <f aca="false">Report!X136</f>
        <v>NF 1404002 - MILKA</v>
      </c>
    </row>
    <row r="59" customFormat="false" ht="12.75" hidden="false" customHeight="true" outlineLevel="0" collapsed="false">
      <c r="A59" s="15" t="n">
        <f aca="false">Report!C137</f>
        <v>46176</v>
      </c>
      <c r="B59" s="1" t="str">
        <f aca="false">Report!E137</f>
        <v>NESTLÉ BRASIL LTDA.</v>
      </c>
      <c r="C59" s="16" t="n">
        <f aca="false">Report!U137</f>
        <v>2111.21</v>
      </c>
      <c r="D59" s="1" t="str">
        <f aca="false">Report!X137</f>
        <v>NF 1404506 -03 MILKA</v>
      </c>
    </row>
    <row r="60" customFormat="false" ht="12.75" hidden="false" customHeight="true" outlineLevel="0" collapsed="false">
      <c r="A60" s="15" t="n">
        <f aca="false">Report!C138</f>
        <v>46176</v>
      </c>
      <c r="B60" s="1" t="str">
        <f aca="false">Report!E138</f>
        <v>SB COMERCIO LTDA</v>
      </c>
      <c r="C60" s="16" t="n">
        <f aca="false">Report!U138</f>
        <v>2899.4</v>
      </c>
      <c r="D60" s="1" t="str">
        <f aca="false">Report!X138</f>
        <v>NF 1952294 -1 MILKA</v>
      </c>
    </row>
    <row r="61" customFormat="false" ht="12.75" hidden="false" customHeight="true" outlineLevel="0" collapsed="false">
      <c r="A61" s="15" t="n">
        <f aca="false">Report!C139</f>
        <v>46176</v>
      </c>
      <c r="B61" s="1" t="str">
        <f aca="false">Report!E139</f>
        <v>MARTINS COM SERV DISTR SA</v>
      </c>
      <c r="C61" s="16" t="n">
        <f aca="false">Report!U139</f>
        <v>678.54</v>
      </c>
      <c r="D61" s="1" t="str">
        <f aca="false">Report!X139</f>
        <v>NF 1762196 -02 C/TARIFA INCLUSA - MILKA</v>
      </c>
    </row>
    <row r="62" customFormat="false" ht="12.75" hidden="false" customHeight="true" outlineLevel="0" collapsed="false">
      <c r="A62" s="15" t="n">
        <f aca="false">Report!C140</f>
        <v>46176</v>
      </c>
      <c r="B62" s="1" t="str">
        <f aca="false">Report!E140</f>
        <v>BRF S A</v>
      </c>
      <c r="C62" s="16" t="n">
        <f aca="false">Report!U140</f>
        <v>2305.66</v>
      </c>
      <c r="D62" s="1" t="str">
        <f aca="false">Report!X140</f>
        <v>NF 1585743 -02/02 MILKA</v>
      </c>
    </row>
    <row r="63" customFormat="false" ht="12.75" hidden="false" customHeight="true" outlineLevel="0" collapsed="false">
      <c r="A63" s="15" t="n">
        <f aca="false">Report!C141</f>
        <v>46176</v>
      </c>
      <c r="B63" s="1" t="str">
        <f aca="false">Report!E141</f>
        <v>BRF S A</v>
      </c>
      <c r="C63" s="16" t="n">
        <f aca="false">Report!U141</f>
        <v>1669.68</v>
      </c>
      <c r="D63" s="1" t="str">
        <f aca="false">Report!X141</f>
        <v>NF 1588698 02/03 MILKA</v>
      </c>
    </row>
    <row r="64" customFormat="false" ht="12.75" hidden="false" customHeight="true" outlineLevel="0" collapsed="false">
      <c r="A64" s="15" t="n">
        <f aca="false">Report!C142</f>
        <v>46176</v>
      </c>
      <c r="B64" s="1" t="str">
        <f aca="false">Report!E142</f>
        <v>MAXFRI DISTRIUIDORA LTDA</v>
      </c>
      <c r="C64" s="16" t="n">
        <f aca="false">Report!U142</f>
        <v>3947.2</v>
      </c>
      <c r="D64" s="1" t="str">
        <f aca="false">Report!X142</f>
        <v>NF 14334 - MILKA</v>
      </c>
    </row>
    <row r="65" customFormat="false" ht="12.75" hidden="false" customHeight="true" outlineLevel="0" collapsed="false">
      <c r="A65" s="15" t="n">
        <f aca="false">Report!C143</f>
        <v>46176</v>
      </c>
      <c r="B65" s="1" t="str">
        <f aca="false">Report!E143</f>
        <v>NATUREZA COMERCIO DE DESCARTAVEIS LTDA</v>
      </c>
      <c r="C65" s="16" t="n">
        <f aca="false">Report!U143</f>
        <v>105.47</v>
      </c>
      <c r="D65" s="1" t="str">
        <f aca="false">Report!X143</f>
        <v>NF 27274-001/003 MILKA</v>
      </c>
    </row>
    <row r="66" customFormat="false" ht="12.75" hidden="false" customHeight="true" outlineLevel="0" collapsed="false">
      <c r="A66" s="15" t="n">
        <f aca="false">Report!C144</f>
        <v>46176</v>
      </c>
      <c r="B66" s="1" t="str">
        <f aca="false">Report!E144</f>
        <v>PANIFICADORA E CONFEITARIA REAL MADRI LTDA</v>
      </c>
      <c r="C66" s="16" t="n">
        <f aca="false">Report!U144</f>
        <v>1120</v>
      </c>
      <c r="D66" s="1" t="str">
        <f aca="false">Report!X144</f>
        <v>NF 638 - MILKA</v>
      </c>
    </row>
    <row r="67" customFormat="false" ht="12.75" hidden="false" customHeight="true" outlineLevel="0" collapsed="false">
      <c r="A67" s="15" t="n">
        <f aca="false">Report!C145</f>
        <v>46176</v>
      </c>
      <c r="B67" s="1" t="str">
        <f aca="false">Report!E145</f>
        <v>NORTELAC DISTRIBUIDORA DE FRIOS LTDA</v>
      </c>
      <c r="C67" s="16" t="n">
        <f aca="false">Report!U145</f>
        <v>2300</v>
      </c>
      <c r="D67" s="1" t="str">
        <f aca="false">Report!X145</f>
        <v>NF 39894 - MILKA</v>
      </c>
    </row>
    <row r="68" customFormat="false" ht="12.75" hidden="false" customHeight="true" outlineLevel="0" collapsed="false">
      <c r="A68" s="15" t="n">
        <f aca="false">Report!C146</f>
        <v>46176</v>
      </c>
      <c r="B68" s="1" t="str">
        <f aca="false">Report!E146</f>
        <v>LELE FABRICACAO DE MASSAS LTDA</v>
      </c>
      <c r="C68" s="16" t="n">
        <f aca="false">Report!U146</f>
        <v>304</v>
      </c>
      <c r="D68" s="1" t="str">
        <f aca="false">Report!X146</f>
        <v>NF 15721 - MILKA</v>
      </c>
    </row>
    <row r="69" customFormat="false" ht="12.75" hidden="false" customHeight="true" outlineLevel="0" collapsed="false">
      <c r="A69" s="15" t="n">
        <f aca="false">Report!C147</f>
        <v>46176</v>
      </c>
      <c r="B69" s="1" t="str">
        <f aca="false">Report!E147</f>
        <v>C. R. PARENTE ABREU</v>
      </c>
      <c r="C69" s="16" t="n">
        <f aca="false">Report!U147</f>
        <v>327.84</v>
      </c>
      <c r="D69" s="1" t="str">
        <f aca="false">Report!X147</f>
        <v>NF 112008-1 MILKA</v>
      </c>
    </row>
    <row r="70" customFormat="false" ht="12.75" hidden="false" customHeight="true" outlineLevel="0" collapsed="false">
      <c r="A70" s="15" t="n">
        <f aca="false">Report!C148</f>
        <v>46176</v>
      </c>
      <c r="B70" s="1" t="str">
        <f aca="false">Report!E148</f>
        <v>RENATO DE O AZEVEDO E CIA LTDA - EPP</v>
      </c>
      <c r="C70" s="16" t="n">
        <f aca="false">Report!U148</f>
        <v>1394</v>
      </c>
      <c r="D70" s="1" t="str">
        <f aca="false">Report!X148</f>
        <v>FEIRA CARLOS - DEBORA</v>
      </c>
    </row>
    <row r="71" customFormat="false" ht="12.75" hidden="false" customHeight="true" outlineLevel="0" collapsed="false">
      <c r="A71" s="15" t="n">
        <f aca="false">Report!C149</f>
        <v>46176</v>
      </c>
      <c r="B71" s="1" t="str">
        <f aca="false">Report!E149</f>
        <v>COMERCIO E TRANSPORTE BRANDAO LTDA</v>
      </c>
      <c r="C71" s="16" t="n">
        <f aca="false">Report!U149</f>
        <v>400</v>
      </c>
      <c r="D71" s="1" t="str">
        <f aca="false">Report!X149</f>
        <v>NF 14605 - DEBORA</v>
      </c>
    </row>
    <row r="72" customFormat="false" ht="12.75" hidden="false" customHeight="true" outlineLevel="0" collapsed="false">
      <c r="A72" s="15" t="n">
        <f aca="false">Report!C150</f>
        <v>46176</v>
      </c>
      <c r="B72" s="1" t="str">
        <f aca="false">Report!E150</f>
        <v>RENATO DE O AZEVEDO E CIA LTDA - EPP</v>
      </c>
      <c r="C72" s="16" t="n">
        <f aca="false">Report!U150</f>
        <v>70</v>
      </c>
      <c r="D72" s="1" t="str">
        <f aca="false">Report!X150</f>
        <v>CAMARAO COM CASCA - FEIRA CARLOS</v>
      </c>
    </row>
    <row r="73" customFormat="false" ht="12.75" hidden="false" customHeight="true" outlineLevel="0" collapsed="false">
      <c r="A73" s="15" t="n">
        <f aca="false">Report!C153</f>
        <v>46176</v>
      </c>
      <c r="B73" s="1" t="str">
        <f aca="false">Report!E153</f>
        <v>GELO DANGELO FABRICACAO DE GELO LTDA</v>
      </c>
      <c r="C73" s="16" t="n">
        <f aca="false">Report!U153</f>
        <v>370.5</v>
      </c>
      <c r="D73" s="1" t="str">
        <f aca="false">Report!X153</f>
        <v>NF 243 - DEBORA</v>
      </c>
    </row>
    <row r="74" customFormat="false" ht="12.75" hidden="false" customHeight="true" outlineLevel="0" collapsed="false">
      <c r="A74" s="15" t="n">
        <f aca="false">Report!C154</f>
        <v>46176</v>
      </c>
      <c r="B74" s="1" t="str">
        <f aca="false">Report!E154</f>
        <v>MANOEL TEXEIRA DE SOUZA RESTAURANTE</v>
      </c>
      <c r="C74" s="16" t="n">
        <f aca="false">Report!U154</f>
        <v>720</v>
      </c>
      <c r="D74" s="1" t="str">
        <f aca="false">Report!X154</f>
        <v>NF 5936 - DEBORA</v>
      </c>
    </row>
    <row r="75" customFormat="false" ht="12.75" hidden="false" customHeight="true" outlineLevel="0" collapsed="false">
      <c r="A75" s="15" t="n">
        <f aca="false">Report!C168</f>
        <v>46177</v>
      </c>
      <c r="B75" s="1" t="str">
        <f aca="false">Report!E168</f>
        <v>FUNNY PET DISTRIBUIDORA DE ALIMENTOS PAR</v>
      </c>
      <c r="C75" s="16" t="n">
        <f aca="false">Report!U168</f>
        <v>3286.21</v>
      </c>
      <c r="D75" s="1" t="str">
        <f aca="false">Report!X168</f>
        <v>NF 18438-5 MILKA</v>
      </c>
    </row>
    <row r="76" customFormat="false" ht="12.75" hidden="false" customHeight="true" outlineLevel="0" collapsed="false">
      <c r="A76" s="15" t="n">
        <f aca="false">Report!C170</f>
        <v>46177</v>
      </c>
      <c r="B76" s="1" t="str">
        <f aca="false">Report!E170</f>
        <v>BF COMERCIO DE ALIMENTOS REPRESENTACAO L</v>
      </c>
      <c r="C76" s="16" t="n">
        <f aca="false">Report!U170</f>
        <v>1086.95</v>
      </c>
      <c r="D76" s="1" t="str">
        <f aca="false">Report!X170</f>
        <v>NF 20661 - MILKA</v>
      </c>
    </row>
    <row r="77" customFormat="false" ht="12.75" hidden="false" customHeight="true" outlineLevel="0" collapsed="false">
      <c r="A77" s="15" t="n">
        <f aca="false">Report!C171</f>
        <v>46177</v>
      </c>
      <c r="B77" s="1" t="str">
        <f aca="false">Report!E171</f>
        <v>H.V.M. XAVIER ALIMENTOS</v>
      </c>
      <c r="C77" s="16" t="n">
        <f aca="false">Report!U171</f>
        <v>751.8</v>
      </c>
      <c r="D77" s="1" t="str">
        <f aca="false">Report!X171</f>
        <v>NF 130776 - MILKA</v>
      </c>
    </row>
    <row r="78" customFormat="false" ht="12.75" hidden="false" customHeight="true" outlineLevel="0" collapsed="false">
      <c r="A78" s="15" t="n">
        <f aca="false">Report!C172</f>
        <v>46177</v>
      </c>
      <c r="B78" s="1" t="str">
        <f aca="false">Report!E172</f>
        <v>NJF INDUSTRIA E COMERCIO LTDA</v>
      </c>
      <c r="C78" s="16" t="n">
        <f aca="false">Report!U172</f>
        <v>1268</v>
      </c>
      <c r="D78" s="1" t="str">
        <f aca="false">Report!X172</f>
        <v>NF 81794-2 MILKA</v>
      </c>
    </row>
    <row r="79" customFormat="false" ht="12.75" hidden="false" customHeight="true" outlineLevel="0" collapsed="false">
      <c r="A79" s="15" t="n">
        <f aca="false">Report!C173</f>
        <v>46177</v>
      </c>
      <c r="B79" s="1" t="str">
        <f aca="false">Report!E173</f>
        <v>RISADINHA LTDA</v>
      </c>
      <c r="C79" s="16" t="n">
        <f aca="false">Report!U173</f>
        <v>2249.88</v>
      </c>
      <c r="D79" s="1" t="str">
        <f aca="false">Report!X173</f>
        <v>NF 653787 - 1 MILKA</v>
      </c>
    </row>
    <row r="80" customFormat="false" ht="12.75" hidden="false" customHeight="true" outlineLevel="0" collapsed="false">
      <c r="A80" s="15" t="n">
        <f aca="false">Report!C174</f>
        <v>46177</v>
      </c>
      <c r="B80" s="1" t="str">
        <f aca="false">Report!E174</f>
        <v>TRES CORACOES ALIMENTOS S.A.</v>
      </c>
      <c r="C80" s="16" t="n">
        <f aca="false">Report!U174</f>
        <v>2468.02</v>
      </c>
      <c r="D80" s="1" t="str">
        <f aca="false">Report!X174</f>
        <v>NF 341630 -2 MILKA</v>
      </c>
    </row>
    <row r="81" customFormat="false" ht="12.75" hidden="false" customHeight="true" outlineLevel="0" collapsed="false">
      <c r="A81" s="15" t="n">
        <f aca="false">Report!C175</f>
        <v>46177</v>
      </c>
      <c r="B81" s="1" t="str">
        <f aca="false">Report!E175</f>
        <v>VIA CERTA INDUSTRIA E COMERCIO DE SANEANTES LTDA</v>
      </c>
      <c r="C81" s="16" t="n">
        <f aca="false">Report!U175</f>
        <v>550</v>
      </c>
      <c r="D81" s="1" t="str">
        <f aca="false">Report!X175</f>
        <v>NF 39901 - MILKA</v>
      </c>
    </row>
    <row r="82" customFormat="false" ht="12.75" hidden="false" customHeight="true" outlineLevel="0" collapsed="false">
      <c r="A82" s="15" t="n">
        <f aca="false">Report!C176</f>
        <v>46177</v>
      </c>
      <c r="B82" s="1" t="str">
        <f aca="false">Report!E176</f>
        <v>FALCAO INDUSTRIA DE ALIMENTOS LTDA</v>
      </c>
      <c r="C82" s="16" t="n">
        <f aca="false">Report!U176</f>
        <v>524.4</v>
      </c>
      <c r="D82" s="1" t="str">
        <f aca="false">Report!X176</f>
        <v>75078/2  NF29520 - MILKA</v>
      </c>
    </row>
    <row r="83" customFormat="false" ht="12.75" hidden="false" customHeight="true" outlineLevel="0" collapsed="false">
      <c r="A83" s="15" t="n">
        <f aca="false">Report!C177</f>
        <v>46177</v>
      </c>
      <c r="B83" s="1" t="str">
        <f aca="false">Report!E177</f>
        <v>FALCAO INDUSTRIA DE ALIMENTOS LTDA</v>
      </c>
      <c r="C83" s="16" t="n">
        <f aca="false">Report!U177</f>
        <v>1708.3</v>
      </c>
      <c r="D83" s="1" t="str">
        <f aca="false">Report!X177</f>
        <v>75077/2 NF33563 - MILKA</v>
      </c>
    </row>
    <row r="84" customFormat="false" ht="12.75" hidden="false" customHeight="true" outlineLevel="0" collapsed="false">
      <c r="A84" s="15" t="n">
        <f aca="false">Report!C178</f>
        <v>46177</v>
      </c>
      <c r="B84" s="1" t="str">
        <f aca="false">Report!E178</f>
        <v>DA FRUTA DISTRIBUIDORA LTDA</v>
      </c>
      <c r="C84" s="16" t="n">
        <f aca="false">Report!U178</f>
        <v>694.44</v>
      </c>
      <c r="D84" s="1" t="str">
        <f aca="false">Report!X178</f>
        <v>NF 195283 - MILKA</v>
      </c>
    </row>
    <row r="85" customFormat="false" ht="12.75" hidden="false" customHeight="true" outlineLevel="0" collapsed="false">
      <c r="A85" s="15" t="n">
        <f aca="false">Report!C179</f>
        <v>46177</v>
      </c>
      <c r="B85" s="1" t="str">
        <f aca="false">Report!E179</f>
        <v>DA FRUTA DISTRIBUIDORA LTDA</v>
      </c>
      <c r="C85" s="16" t="n">
        <f aca="false">Report!U179</f>
        <v>192.96</v>
      </c>
      <c r="D85" s="1" t="str">
        <f aca="false">Report!X179</f>
        <v>NF 195282 - MILKA</v>
      </c>
    </row>
    <row r="86" customFormat="false" ht="12.75" hidden="false" customHeight="true" outlineLevel="0" collapsed="false">
      <c r="A86" s="15" t="n">
        <f aca="false">Report!C180</f>
        <v>46177</v>
      </c>
      <c r="B86" s="1" t="str">
        <f aca="false">Report!E180</f>
        <v>AMAZONIA COMERCIO DE MASSAS LTDA</v>
      </c>
      <c r="C86" s="16" t="n">
        <f aca="false">Report!U180</f>
        <v>500</v>
      </c>
      <c r="D86" s="1" t="str">
        <f aca="false">Report!X180</f>
        <v>NF 3026 CANUDINHO - MILKA</v>
      </c>
    </row>
    <row r="87" customFormat="false" ht="12.75" hidden="false" customHeight="true" outlineLevel="0" collapsed="false">
      <c r="A87" s="15" t="n">
        <f aca="false">Report!C181</f>
        <v>46177</v>
      </c>
      <c r="B87" s="1" t="str">
        <f aca="false">Report!E181</f>
        <v>OCIDENTAL COMERCIO DE FRIOS LTDA</v>
      </c>
      <c r="C87" s="16" t="n">
        <f aca="false">Report!U181</f>
        <v>908.9</v>
      </c>
      <c r="D87" s="1" t="str">
        <f aca="false">Report!X181</f>
        <v>NF 1226235 - MILKA</v>
      </c>
    </row>
    <row r="88" customFormat="false" ht="12.75" hidden="false" customHeight="true" outlineLevel="0" collapsed="false">
      <c r="A88" s="15" t="n">
        <f aca="false">Report!C182</f>
        <v>46177</v>
      </c>
      <c r="B88" s="1" t="str">
        <f aca="false">Report!E182</f>
        <v>E. SALES DO NASCIMENTO</v>
      </c>
      <c r="C88" s="16" t="n">
        <f aca="false">Report!U182</f>
        <v>503.26</v>
      </c>
      <c r="D88" s="1" t="str">
        <f aca="false">Report!X182</f>
        <v>NF 573-02 MILKA</v>
      </c>
    </row>
    <row r="89" customFormat="false" ht="12.75" hidden="false" customHeight="true" outlineLevel="0" collapsed="false">
      <c r="A89" s="15" t="n">
        <f aca="false">Report!C183</f>
        <v>46177</v>
      </c>
      <c r="B89" s="1" t="str">
        <f aca="false">Report!E183</f>
        <v>VANIA CRISTINA DA SILVA CAVALCANTE</v>
      </c>
      <c r="C89" s="16" t="n">
        <f aca="false">Report!U183</f>
        <v>1456.5</v>
      </c>
      <c r="D89" s="1" t="str">
        <f aca="false">Report!X183</f>
        <v>NF 20/002 MILKA</v>
      </c>
    </row>
    <row r="90" customFormat="false" ht="12.75" hidden="false" customHeight="true" outlineLevel="0" collapsed="false">
      <c r="A90" s="15" t="n">
        <f aca="false">Report!C184</f>
        <v>46177</v>
      </c>
      <c r="B90" s="1" t="str">
        <f aca="false">Report!E184</f>
        <v>COMERCIO DE FRIOS MANAUS LTDA</v>
      </c>
      <c r="C90" s="16" t="n">
        <f aca="false">Report!U184</f>
        <v>3560.7</v>
      </c>
      <c r="D90" s="1" t="str">
        <f aca="false">Report!X184</f>
        <v>NF170541 - MILKA</v>
      </c>
    </row>
    <row r="91" customFormat="false" ht="12.75" hidden="false" customHeight="true" outlineLevel="0" collapsed="false">
      <c r="A91" s="15" t="n">
        <f aca="false">Report!C186</f>
        <v>46177</v>
      </c>
      <c r="B91" s="1" t="str">
        <f aca="false">Report!E186</f>
        <v>MAXFRI DISTRIUIDORA LTDA</v>
      </c>
      <c r="C91" s="16" t="n">
        <f aca="false">Report!U186</f>
        <v>5498.4</v>
      </c>
      <c r="D91" s="1" t="str">
        <f aca="false">Report!X186</f>
        <v> NF14342 - MILKA</v>
      </c>
    </row>
    <row r="92" customFormat="false" ht="12.75" hidden="false" customHeight="true" outlineLevel="0" collapsed="false">
      <c r="A92" s="15" t="n">
        <f aca="false">Report!C187</f>
        <v>46177</v>
      </c>
      <c r="B92" s="1" t="str">
        <f aca="false">Report!E187</f>
        <v>C. R. PARENTE ABREU</v>
      </c>
      <c r="C92" s="16" t="n">
        <f aca="false">Report!U187</f>
        <v>358.55</v>
      </c>
      <c r="D92" s="1" t="str">
        <f aca="false">Report!X187</f>
        <v>NF 11196 - 2 MILKA</v>
      </c>
    </row>
    <row r="93" customFormat="false" ht="12.75" hidden="false" customHeight="true" outlineLevel="0" collapsed="false">
      <c r="A93" s="15" t="n">
        <f aca="false">Report!C188</f>
        <v>46177</v>
      </c>
      <c r="B93" s="1" t="str">
        <f aca="false">Report!E188</f>
        <v>BRF S A</v>
      </c>
      <c r="C93" s="16" t="n">
        <f aca="false">Report!U188</f>
        <v>416.19</v>
      </c>
      <c r="D93" s="1" t="str">
        <f aca="false">Report!X188</f>
        <v>NF 1591095-01/03 MILKA</v>
      </c>
    </row>
    <row r="94" customFormat="false" ht="12.75" hidden="false" customHeight="true" outlineLevel="0" collapsed="false">
      <c r="A94" s="15" t="n">
        <f aca="false">Report!C189</f>
        <v>46177</v>
      </c>
      <c r="B94" s="1" t="str">
        <f aca="false">Report!E189</f>
        <v>PANIFICADORA E CONFEITARIA REAL MADRI LTDA</v>
      </c>
      <c r="C94" s="16" t="n">
        <f aca="false">Report!U189</f>
        <v>370.2</v>
      </c>
      <c r="D94" s="1" t="str">
        <f aca="false">Report!X189</f>
        <v>NF 639 - MILKA</v>
      </c>
    </row>
    <row r="95" customFormat="false" ht="12.75" hidden="false" customHeight="true" outlineLevel="0" collapsed="false">
      <c r="A95" s="15" t="n">
        <f aca="false">Report!C190</f>
        <v>46177</v>
      </c>
      <c r="B95" s="1" t="str">
        <f aca="false">Report!E190</f>
        <v>MARTINS COM SERV DISTR SA</v>
      </c>
      <c r="C95" s="16" t="n">
        <f aca="false">Report!U190</f>
        <v>4056.86</v>
      </c>
      <c r="D95" s="1" t="str">
        <f aca="false">Report!X190</f>
        <v>NF1762478/NF1762479/NF1762480/NF1762481 - 01 MILKA</v>
      </c>
    </row>
    <row r="96" customFormat="false" ht="12.75" hidden="false" customHeight="true" outlineLevel="0" collapsed="false">
      <c r="A96" s="15" t="n">
        <f aca="false">Report!C193</f>
        <v>46177</v>
      </c>
      <c r="B96" s="1" t="str">
        <f aca="false">Report!E193</f>
        <v>LIMA E BARANDA COMERCIO DE PRODUTOS REGI</v>
      </c>
      <c r="C96" s="16" t="n">
        <f aca="false">Report!U193</f>
        <v>260</v>
      </c>
      <c r="D96" s="1" t="str">
        <f aca="false">Report!X193</f>
        <v>NF 30683 - MILKA</v>
      </c>
    </row>
    <row r="97" customFormat="false" ht="12.75" hidden="false" customHeight="true" outlineLevel="0" collapsed="false">
      <c r="A97" s="15" t="n">
        <f aca="false">Report!C194</f>
        <v>46177</v>
      </c>
      <c r="B97" s="1" t="str">
        <f aca="false">Report!E194</f>
        <v>DINÂMICA SOLUÇÕES EM SUPRIMENTOS E GESTÃ</v>
      </c>
      <c r="C97" s="16" t="n">
        <f aca="false">Report!U194</f>
        <v>620</v>
      </c>
      <c r="D97" s="1" t="str">
        <f aca="false">Report!X194</f>
        <v>NF 714 - MILKA</v>
      </c>
    </row>
    <row r="98" customFormat="false" ht="12.75" hidden="false" customHeight="true" outlineLevel="0" collapsed="false">
      <c r="A98" s="15" t="n">
        <f aca="false">Report!C195</f>
        <v>46177</v>
      </c>
      <c r="B98" s="1" t="str">
        <f aca="false">Report!E195</f>
        <v>PANIFICADORA E CONFEITARIA REAL MADRI LTDA</v>
      </c>
      <c r="C98" s="16" t="n">
        <f aca="false">Report!U195</f>
        <v>524.55</v>
      </c>
      <c r="D98" s="1" t="str">
        <f aca="false">Report!X195</f>
        <v>NF 640 - MILKA</v>
      </c>
    </row>
    <row r="99" customFormat="false" ht="12.75" hidden="false" customHeight="true" outlineLevel="0" collapsed="false">
      <c r="A99" s="15" t="n">
        <f aca="false">Report!C196</f>
        <v>46177</v>
      </c>
      <c r="B99" s="1" t="str">
        <f aca="false">Report!E196</f>
        <v>ADICSO FABIAN GONZALEZ MONTILLA 70302186</v>
      </c>
      <c r="C99" s="16" t="n">
        <f aca="false">Report!U196</f>
        <v>564</v>
      </c>
      <c r="D99" s="1" t="str">
        <f aca="false">Report!X196</f>
        <v>NF 482 BLOOM - MILKA</v>
      </c>
    </row>
    <row r="100" customFormat="false" ht="12.75" hidden="false" customHeight="true" outlineLevel="0" collapsed="false">
      <c r="A100" s="15" t="n">
        <f aca="false">Report!C199</f>
        <v>46178</v>
      </c>
      <c r="B100" s="1" t="str">
        <f aca="false">Report!E199</f>
        <v>SEM FORNECEDOR</v>
      </c>
      <c r="C100" s="16" t="n">
        <f aca="false">Report!U199</f>
        <v>252</v>
      </c>
      <c r="D100" s="1" t="str">
        <f aca="false">Report!X199</f>
        <v>COMPRA DE 7,010 KG DE QUEIJO COALHO</v>
      </c>
    </row>
    <row r="101" customFormat="false" ht="12.75" hidden="false" customHeight="true" outlineLevel="0" collapsed="false">
      <c r="A101" s="15" t="n">
        <f aca="false">Report!C215</f>
        <v>46178</v>
      </c>
      <c r="B101" s="1" t="str">
        <f aca="false">Report!E215</f>
        <v>ADRIANA DISTRIBUIDORA DE PRODUTOS ALIMEN</v>
      </c>
      <c r="C101" s="16" t="n">
        <f aca="false">Report!U215</f>
        <v>460.02</v>
      </c>
      <c r="D101" s="1" t="str">
        <f aca="false">Report!X215</f>
        <v>NF869873 - 3 MILKA</v>
      </c>
    </row>
    <row r="102" customFormat="false" ht="12.75" hidden="false" customHeight="true" outlineLevel="0" collapsed="false">
      <c r="A102" s="15" t="n">
        <f aca="false">Report!C216</f>
        <v>46178</v>
      </c>
      <c r="B102" s="1" t="str">
        <f aca="false">Report!E216</f>
        <v>ATACADAO S.A.</v>
      </c>
      <c r="C102" s="16" t="n">
        <f aca="false">Report!U216</f>
        <v>2269.96</v>
      </c>
      <c r="D102" s="1" t="str">
        <f aca="false">Report!X216</f>
        <v>NF 1872667 - MILKA</v>
      </c>
    </row>
    <row r="103" customFormat="false" ht="12.75" hidden="false" customHeight="true" outlineLevel="0" collapsed="false">
      <c r="A103" s="15" t="n">
        <f aca="false">Report!C218</f>
        <v>46178</v>
      </c>
      <c r="B103" s="1" t="str">
        <f aca="false">Report!E218</f>
        <v>DISTRIBUIDORA LOPES LTDA</v>
      </c>
      <c r="C103" s="16" t="n">
        <f aca="false">Report!U218</f>
        <v>1761.41</v>
      </c>
      <c r="D103" s="1" t="str">
        <f aca="false">Report!X218</f>
        <v>NF 1655460-1 MILKA</v>
      </c>
    </row>
    <row r="104" customFormat="false" ht="12.75" hidden="false" customHeight="true" outlineLevel="0" collapsed="false">
      <c r="A104" s="15" t="n">
        <f aca="false">Report!C219</f>
        <v>46178</v>
      </c>
      <c r="B104" s="1" t="str">
        <f aca="false">Report!E219</f>
        <v>EMPRESA BRASILEIRA DE DISTRIBUICAO LTDA</v>
      </c>
      <c r="C104" s="16" t="n">
        <f aca="false">Report!U219</f>
        <v>1137.4</v>
      </c>
      <c r="D104" s="1" t="str">
        <f aca="false">Report!X219</f>
        <v>NF 2284331-2 MILKA</v>
      </c>
    </row>
    <row r="105" customFormat="false" ht="12.75" hidden="false" customHeight="true" outlineLevel="0" collapsed="false">
      <c r="A105" s="15" t="n">
        <f aca="false">Report!C220</f>
        <v>46178</v>
      </c>
      <c r="B105" s="1" t="str">
        <f aca="false">Report!E220</f>
        <v>OCIDENTAL COMERCIO DE FRIOS LTDA</v>
      </c>
      <c r="C105" s="16" t="n">
        <f aca="false">Report!U220</f>
        <v>2987.72</v>
      </c>
      <c r="D105" s="1" t="str">
        <f aca="false">Report!X220</f>
        <v>NF 1226733-1/2 MILKA</v>
      </c>
    </row>
    <row r="106" customFormat="false" ht="12.75" hidden="false" customHeight="true" outlineLevel="0" collapsed="false">
      <c r="A106" s="15" t="n">
        <f aca="false">Report!C221</f>
        <v>46178</v>
      </c>
      <c r="B106" s="1" t="str">
        <f aca="false">Report!E221</f>
        <v>INNOVAR DISTRIBUIDORA DE COSMETICOS E MEDICAMENTOS LTDA</v>
      </c>
      <c r="C106" s="16" t="n">
        <f aca="false">Report!U221</f>
        <v>1358.58</v>
      </c>
      <c r="D106" s="1" t="str">
        <f aca="false">Report!X221</f>
        <v>NF100830 -1 MILKA</v>
      </c>
    </row>
    <row r="107" customFormat="false" ht="12.75" hidden="false" customHeight="true" outlineLevel="0" collapsed="false">
      <c r="A107" s="15" t="n">
        <f aca="false">Report!C222</f>
        <v>46178</v>
      </c>
      <c r="B107" s="1" t="str">
        <f aca="false">Report!E222</f>
        <v>SOUZA CRUZ LTDA.</v>
      </c>
      <c r="C107" s="16" t="n">
        <f aca="false">Report!U222</f>
        <v>5065.67</v>
      </c>
      <c r="D107" s="1" t="str">
        <f aca="false">Report!X222</f>
        <v>NF 560924 -01 MILKA</v>
      </c>
    </row>
    <row r="108" customFormat="false" ht="12.75" hidden="false" customHeight="true" outlineLevel="0" collapsed="false">
      <c r="A108" s="15" t="n">
        <f aca="false">Report!C223</f>
        <v>46178</v>
      </c>
      <c r="B108" s="1" t="str">
        <f aca="false">Report!E223</f>
        <v>A K LIMA DE ANDRADE</v>
      </c>
      <c r="C108" s="16" t="n">
        <f aca="false">Report!U223</f>
        <v>1267</v>
      </c>
      <c r="D108" s="1" t="str">
        <f aca="false">Report!X223</f>
        <v>1064/01 NF2707 - MILKA</v>
      </c>
    </row>
    <row r="109" customFormat="false" ht="12.75" hidden="false" customHeight="true" outlineLevel="0" collapsed="false">
      <c r="A109" s="15" t="n">
        <f aca="false">Report!C224</f>
        <v>46178</v>
      </c>
      <c r="B109" s="1" t="str">
        <f aca="false">Report!E224</f>
        <v>J. S. MOREIRA ALVES LTDA</v>
      </c>
      <c r="C109" s="16" t="n">
        <f aca="false">Report!U224</f>
        <v>481.5</v>
      </c>
      <c r="D109" s="1" t="str">
        <f aca="false">Report!X224</f>
        <v>NF 2426 - MILKA</v>
      </c>
    </row>
    <row r="110" customFormat="false" ht="12.75" hidden="false" customHeight="true" outlineLevel="0" collapsed="false">
      <c r="A110" s="15" t="n">
        <f aca="false">Report!C225</f>
        <v>46178</v>
      </c>
      <c r="B110" s="1" t="str">
        <f aca="false">Report!E225</f>
        <v>CRBS S/A</v>
      </c>
      <c r="C110" s="16" t="n">
        <f aca="false">Report!U225</f>
        <v>821.79</v>
      </c>
      <c r="D110" s="1" t="str">
        <f aca="false">Report!X225</f>
        <v>NF 828802 - MILKA</v>
      </c>
    </row>
    <row r="111" customFormat="false" ht="12.75" hidden="false" customHeight="true" outlineLevel="0" collapsed="false">
      <c r="A111" s="15" t="n">
        <f aca="false">Report!C226</f>
        <v>46178</v>
      </c>
      <c r="B111" s="1" t="str">
        <f aca="false">Report!E226</f>
        <v>CRBS S/A</v>
      </c>
      <c r="C111" s="16" t="n">
        <f aca="false">Report!U226</f>
        <v>6321.74</v>
      </c>
      <c r="D111" s="1" t="str">
        <f aca="false">Report!X226</f>
        <v>NF 828801 C/TARIFA INCLUSA - MILKA</v>
      </c>
    </row>
    <row r="112" customFormat="false" ht="12.75" hidden="false" customHeight="true" outlineLevel="0" collapsed="false">
      <c r="A112" s="15" t="n">
        <f aca="false">Report!C227</f>
        <v>46178</v>
      </c>
      <c r="B112" s="1" t="str">
        <f aca="false">Report!E227</f>
        <v>NT INDUSTRIA E COMERCIO DE PANIFICACAO L</v>
      </c>
      <c r="C112" s="16" t="n">
        <f aca="false">Report!U227</f>
        <v>4356.89</v>
      </c>
      <c r="D112" s="1" t="str">
        <f aca="false">Report!X227</f>
        <v>NF 36490 - MILKA</v>
      </c>
    </row>
    <row r="113" customFormat="false" ht="12.75" hidden="false" customHeight="true" outlineLevel="0" collapsed="false">
      <c r="A113" s="15" t="n">
        <f aca="false">Report!C228</f>
        <v>46178</v>
      </c>
      <c r="B113" s="1" t="str">
        <f aca="false">Report!E228</f>
        <v>ELIAS MARTINS DA SILVA</v>
      </c>
      <c r="C113" s="16" t="n">
        <f aca="false">Report!U228</f>
        <v>1275</v>
      </c>
      <c r="D113" s="1" t="str">
        <f aca="false">Report!X228</f>
        <v>NF 831478 - MILKA</v>
      </c>
    </row>
    <row r="114" customFormat="false" ht="12.75" hidden="false" customHeight="true" outlineLevel="0" collapsed="false">
      <c r="A114" s="15" t="n">
        <f aca="false">Report!C229</f>
        <v>46178</v>
      </c>
      <c r="B114" s="1" t="str">
        <f aca="false">Report!E229</f>
        <v>SILVA E SANTOS FRIGORIFICO LTDA</v>
      </c>
      <c r="C114" s="16" t="n">
        <f aca="false">Report!U229</f>
        <v>2642.4</v>
      </c>
      <c r="D114" s="1" t="str">
        <f aca="false">Report!X229</f>
        <v>NF 30722 - MILKA</v>
      </c>
    </row>
    <row r="115" customFormat="false" ht="12.75" hidden="false" customHeight="true" outlineLevel="0" collapsed="false">
      <c r="A115" s="15" t="n">
        <f aca="false">Report!C230</f>
        <v>46178</v>
      </c>
      <c r="B115" s="1" t="str">
        <f aca="false">Report!E230</f>
        <v>BROTHERS  INDUSTRIA DE ALIMENTOS LTDA</v>
      </c>
      <c r="C115" s="16" t="n">
        <f aca="false">Report!U230</f>
        <v>662.7</v>
      </c>
      <c r="D115" s="1" t="str">
        <f aca="false">Report!X230</f>
        <v>NF1024607 - MILKA</v>
      </c>
    </row>
    <row r="116" customFormat="false" ht="12.75" hidden="false" customHeight="true" outlineLevel="0" collapsed="false">
      <c r="A116" s="15" t="n">
        <f aca="false">Report!C231</f>
        <v>46178</v>
      </c>
      <c r="B116" s="1" t="str">
        <f aca="false">Report!E231</f>
        <v>VITAPAN COMERCIO VAREJISTA DE PRODUTOS ALIMENTICIOS LTDA</v>
      </c>
      <c r="C116" s="16" t="n">
        <f aca="false">Report!U231</f>
        <v>648</v>
      </c>
      <c r="D116" s="1" t="str">
        <f aca="false">Report!X231</f>
        <v>NF 9986 - MILKA</v>
      </c>
    </row>
    <row r="117" customFormat="false" ht="12.75" hidden="false" customHeight="true" outlineLevel="0" collapsed="false">
      <c r="A117" s="15" t="n">
        <f aca="false">Report!C232</f>
        <v>46178</v>
      </c>
      <c r="B117" s="1" t="str">
        <f aca="false">Report!E232</f>
        <v>SAO JOSE COMERCIO DE LATICINIOS E FRIOS</v>
      </c>
      <c r="C117" s="16" t="n">
        <f aca="false">Report!U232</f>
        <v>1909</v>
      </c>
      <c r="D117" s="1" t="str">
        <f aca="false">Report!X232</f>
        <v>NF 3288 SABORE FATIADO - MILKA</v>
      </c>
    </row>
    <row r="118" customFormat="false" ht="12.75" hidden="false" customHeight="true" outlineLevel="0" collapsed="false">
      <c r="A118" s="15" t="n">
        <f aca="false">Report!C233</f>
        <v>46178</v>
      </c>
      <c r="B118" s="1" t="str">
        <f aca="false">Report!E233</f>
        <v>NOVA FRIOS COMERCIO ATACADISTA DE LATICINIOS LTDA</v>
      </c>
      <c r="C118" s="16" t="n">
        <f aca="false">Report!U233</f>
        <v>190.8</v>
      </c>
      <c r="D118" s="1" t="str">
        <f aca="false">Report!X233</f>
        <v>NF 3591 - MILKA</v>
      </c>
    </row>
    <row r="119" customFormat="false" ht="12.75" hidden="false" customHeight="true" outlineLevel="0" collapsed="false">
      <c r="A119" s="15" t="n">
        <f aca="false">Report!C235</f>
        <v>46178</v>
      </c>
      <c r="B119" s="1" t="str">
        <f aca="false">Report!E235</f>
        <v>PANIFICADORA E CONFEITARIA REAL MADRI LTDA</v>
      </c>
      <c r="C119" s="16" t="n">
        <f aca="false">Report!U235</f>
        <v>304.75</v>
      </c>
      <c r="D119" s="1" t="str">
        <f aca="false">Report!X235</f>
        <v>NF 642 - MILKA</v>
      </c>
    </row>
    <row r="120" customFormat="false" ht="12.75" hidden="false" customHeight="true" outlineLevel="0" collapsed="false">
      <c r="A120" s="15" t="n">
        <f aca="false">Report!C236</f>
        <v>46178</v>
      </c>
      <c r="B120" s="1" t="str">
        <f aca="false">Report!E236</f>
        <v>ADRIANO FEITOSA OLIVEIRA LTDA</v>
      </c>
      <c r="C120" s="16" t="n">
        <f aca="false">Report!U236</f>
        <v>1330</v>
      </c>
      <c r="D120" s="1" t="str">
        <f aca="false">Report!X236</f>
        <v>NF 288 - MILKA</v>
      </c>
    </row>
    <row r="121" customFormat="false" ht="12.75" hidden="false" customHeight="true" outlineLevel="0" collapsed="false">
      <c r="A121" s="15" t="n">
        <f aca="false">Report!C241</f>
        <v>46178</v>
      </c>
      <c r="B121" s="1" t="str">
        <f aca="false">Report!E241</f>
        <v>RENATO DE O AZEVEDO E CIA LTDA - EPP</v>
      </c>
      <c r="C121" s="16" t="n">
        <f aca="false">Report!U241</f>
        <v>3602.44</v>
      </c>
      <c r="D121" s="1" t="str">
        <f aca="false">Report!X241</f>
        <v>FEIRA SR RENATO - DEBORA</v>
      </c>
    </row>
    <row r="122" customFormat="false" ht="12.75" hidden="false" customHeight="true" outlineLevel="0" collapsed="false">
      <c r="A122" s="15" t="n">
        <f aca="false">Report!C243</f>
        <v>46178</v>
      </c>
      <c r="B122" s="1" t="str">
        <f aca="false">Report!E243</f>
        <v>J W N DOS SANTOS</v>
      </c>
      <c r="C122" s="16" t="n">
        <f aca="false">Report!U243</f>
        <v>381</v>
      </c>
      <c r="D122" s="1" t="str">
        <f aca="false">Report!X243</f>
        <v>NF 296 - DEBORA</v>
      </c>
    </row>
    <row r="123" customFormat="false" ht="12.75" hidden="false" customHeight="true" outlineLevel="0" collapsed="false">
      <c r="A123" s="15" t="n">
        <f aca="false">Report!C244</f>
        <v>46178</v>
      </c>
      <c r="B123" s="1" t="str">
        <f aca="false">Report!E244</f>
        <v>MANOEL TEXEIRA DE SOUZA RESTAURANTE</v>
      </c>
      <c r="C123" s="16" t="n">
        <f aca="false">Report!U244</f>
        <v>520</v>
      </c>
      <c r="D123" s="1" t="str">
        <f aca="false">Report!X244</f>
        <v>NF 5943 - DEBORA</v>
      </c>
    </row>
    <row r="124" customFormat="false" ht="12.75" hidden="false" customHeight="true" outlineLevel="0" collapsed="false">
      <c r="A124" s="15" t="n">
        <f aca="false">Report!C248</f>
        <v>46179</v>
      </c>
      <c r="B124" s="1" t="str">
        <f aca="false">Report!E248</f>
        <v>SEM FORNECEDOR</v>
      </c>
      <c r="C124" s="16" t="n">
        <f aca="false">Report!U248</f>
        <v>280</v>
      </c>
      <c r="D124" s="1" t="str">
        <f aca="false">Report!X248</f>
        <v>AGUAS DA TERRA - COMPRA DE 40 GARRAFOES 20 LITROS</v>
      </c>
    </row>
    <row r="125" customFormat="false" ht="12.75" hidden="false" customHeight="true" outlineLevel="0" collapsed="false">
      <c r="A125" s="15" t="n">
        <f aca="false">Report!C256</f>
        <v>46179</v>
      </c>
      <c r="B125" s="1" t="str">
        <f aca="false">Report!E256</f>
        <v>PRIME PET DISTRIBUIDORA LTDA</v>
      </c>
      <c r="C125" s="16" t="n">
        <f aca="false">Report!U256</f>
        <v>1488.3</v>
      </c>
      <c r="D125" s="1" t="str">
        <f aca="false">Report!X256</f>
        <v>NF 10262 -02/09 MILKA</v>
      </c>
    </row>
    <row r="126" customFormat="false" ht="12.75" hidden="false" customHeight="true" outlineLevel="0" collapsed="false">
      <c r="A126" s="15" t="n">
        <f aca="false">Report!C257</f>
        <v>46179</v>
      </c>
      <c r="B126" s="1" t="str">
        <f aca="false">Report!E257</f>
        <v>TAPAJOS COM DE PERFUMARIA COSMETICOS E G</v>
      </c>
      <c r="C126" s="16" t="n">
        <f aca="false">Report!U257</f>
        <v>1703.51</v>
      </c>
      <c r="D126" s="1" t="str">
        <f aca="false">Report!X257</f>
        <v>NF 569357-2 MILKA</v>
      </c>
    </row>
    <row r="127" customFormat="false" ht="12.75" hidden="false" customHeight="true" outlineLevel="0" collapsed="false">
      <c r="A127" s="15" t="n">
        <f aca="false">Report!C258</f>
        <v>46179</v>
      </c>
      <c r="B127" s="1" t="str">
        <f aca="false">Report!E258</f>
        <v>BRASIL NORTE BEBIDAS S/A</v>
      </c>
      <c r="C127" s="16" t="n">
        <f aca="false">Report!U258</f>
        <v>1942.1</v>
      </c>
      <c r="D127" s="1" t="str">
        <f aca="false">Report!X258</f>
        <v>NF 1133761 - MILKA</v>
      </c>
    </row>
    <row r="128" customFormat="false" ht="12.75" hidden="false" customHeight="true" outlineLevel="0" collapsed="false">
      <c r="A128" s="15" t="n">
        <f aca="false">Report!C259</f>
        <v>46179</v>
      </c>
      <c r="B128" s="1" t="str">
        <f aca="false">Report!E259</f>
        <v>BRASIL NORTE BEBIDAS S/A</v>
      </c>
      <c r="C128" s="16" t="n">
        <f aca="false">Report!U259</f>
        <v>1554.81</v>
      </c>
      <c r="D128" s="1" t="str">
        <f aca="false">Report!X259</f>
        <v>NF 1845122 - MILKA</v>
      </c>
    </row>
    <row r="129" customFormat="false" ht="12.75" hidden="false" customHeight="true" outlineLevel="0" collapsed="false">
      <c r="A129" s="15" t="n">
        <f aca="false">Report!C260</f>
        <v>46179</v>
      </c>
      <c r="B129" s="1" t="str">
        <f aca="false">Report!E260</f>
        <v>MAXFRI DISTRIUIDORA LTDA</v>
      </c>
      <c r="C129" s="16" t="n">
        <f aca="false">Report!U260</f>
        <v>6977.6</v>
      </c>
      <c r="D129" s="1" t="str">
        <f aca="false">Report!X260</f>
        <v>NF 14304 - MILKA</v>
      </c>
    </row>
    <row r="130" customFormat="false" ht="12.75" hidden="false" customHeight="true" outlineLevel="0" collapsed="false">
      <c r="A130" s="15" t="n">
        <f aca="false">Report!C261</f>
        <v>46179</v>
      </c>
      <c r="B130" s="1" t="str">
        <f aca="false">Report!E261</f>
        <v>COMERCIO DE FRIOS MANAUS LTDA</v>
      </c>
      <c r="C130" s="16" t="n">
        <f aca="false">Report!U261</f>
        <v>2658.6</v>
      </c>
      <c r="D130" s="1" t="str">
        <f aca="false">Report!X261</f>
        <v>NF 170654 - MILKA</v>
      </c>
    </row>
    <row r="131" customFormat="false" ht="12.75" hidden="false" customHeight="true" outlineLevel="0" collapsed="false">
      <c r="A131" s="15" t="n">
        <f aca="false">Report!C262</f>
        <v>46179</v>
      </c>
      <c r="B131" s="1" t="str">
        <f aca="false">Report!E262</f>
        <v>MAXFRI DISTRIUIDORA LTDA</v>
      </c>
      <c r="C131" s="16" t="n">
        <f aca="false">Report!U262</f>
        <v>11363.2</v>
      </c>
      <c r="D131" s="1" t="str">
        <f aca="false">Report!X262</f>
        <v>NF 14363 - MILKA</v>
      </c>
    </row>
    <row r="132" customFormat="false" ht="12.75" hidden="false" customHeight="true" outlineLevel="0" collapsed="false">
      <c r="A132" s="15" t="n">
        <f aca="false">Report!C263</f>
        <v>46179</v>
      </c>
      <c r="B132" s="1" t="str">
        <f aca="false">Report!E263</f>
        <v>SILVA E SANTOS FRIGORIFICO LTDA</v>
      </c>
      <c r="C132" s="16" t="n">
        <f aca="false">Report!U263</f>
        <v>3055.2</v>
      </c>
      <c r="D132" s="1" t="str">
        <f aca="false">Report!X263</f>
        <v>NF 30770 - MILKA</v>
      </c>
    </row>
    <row r="133" customFormat="false" ht="12.75" hidden="false" customHeight="true" outlineLevel="0" collapsed="false">
      <c r="A133" s="15" t="n">
        <f aca="false">Report!C264</f>
        <v>46179</v>
      </c>
      <c r="B133" s="1" t="str">
        <f aca="false">Report!E264</f>
        <v>JAB COMERCIO DE PRODUTOS ALIMENTICIOS LT</v>
      </c>
      <c r="C133" s="16" t="n">
        <f aca="false">Report!U264</f>
        <v>331</v>
      </c>
      <c r="D133" s="1" t="str">
        <f aca="false">Report!X264</f>
        <v>NF 3284 SANTOPAO - MILKA</v>
      </c>
    </row>
    <row r="134" customFormat="false" ht="12.75" hidden="false" customHeight="true" outlineLevel="0" collapsed="false">
      <c r="A134" s="15" t="n">
        <f aca="false">Report!C265</f>
        <v>46179</v>
      </c>
      <c r="B134" s="1" t="str">
        <f aca="false">Report!E265</f>
        <v>RENATO DE O AZEVEDO E CIA LTDA - EPP</v>
      </c>
      <c r="C134" s="16" t="n">
        <f aca="false">Report!U265</f>
        <v>3701</v>
      </c>
      <c r="D134" s="1" t="str">
        <f aca="false">Report!X265</f>
        <v>FEIRA CARLOS - DEBORA</v>
      </c>
    </row>
    <row r="135" customFormat="false" ht="12.75" hidden="false" customHeight="true" outlineLevel="0" collapsed="false">
      <c r="A135" s="15" t="n">
        <f aca="false">Report!C266</f>
        <v>46179</v>
      </c>
      <c r="B135" s="1" t="str">
        <f aca="false">Report!E266</f>
        <v>COMERCIO E TRANSPORTE BRANDAO LTDA</v>
      </c>
      <c r="C135" s="16" t="n">
        <f aca="false">Report!U266</f>
        <v>1210</v>
      </c>
      <c r="D135" s="1" t="str">
        <f aca="false">Report!X266</f>
        <v>NF 14623 - DEBORA</v>
      </c>
    </row>
    <row r="136" customFormat="false" ht="12.75" hidden="false" customHeight="true" outlineLevel="0" collapsed="false">
      <c r="A136" s="15" t="n">
        <f aca="false">Report!C267</f>
        <v>46179</v>
      </c>
      <c r="B136" s="1" t="str">
        <f aca="false">Report!E267</f>
        <v>RENATO DE O AZEVEDO E CIA LTDA - EPP</v>
      </c>
      <c r="C136" s="16" t="n">
        <f aca="false">Report!U267</f>
        <v>70</v>
      </c>
      <c r="D136" s="1" t="str">
        <f aca="false">Report!X267</f>
        <v>CAMARAO COM CASCA - FEIRA CARLOS</v>
      </c>
    </row>
    <row r="137" customFormat="false" ht="12.75" hidden="false" customHeight="true" outlineLevel="0" collapsed="false">
      <c r="A137" s="15" t="n">
        <f aca="false">Report!C268</f>
        <v>46179</v>
      </c>
      <c r="B137" s="1" t="str">
        <f aca="false">Report!E268</f>
        <v>MANOEL TEXEIRA DE SOUZA RESTAURANTE</v>
      </c>
      <c r="C137" s="16" t="n">
        <f aca="false">Report!U268</f>
        <v>512</v>
      </c>
      <c r="D137" s="1" t="str">
        <f aca="false">Report!X268</f>
        <v>NF 5948 - DEBORA</v>
      </c>
    </row>
    <row r="138" customFormat="false" ht="12.75" hidden="false" customHeight="true" outlineLevel="0" collapsed="false">
      <c r="A138" s="15" t="n">
        <f aca="false">Report!C288</f>
        <v>46180</v>
      </c>
      <c r="B138" s="1" t="str">
        <f aca="false">Report!E288</f>
        <v>CB COMERCIO E DISTRIBUIDORA DE ALIMENTOS</v>
      </c>
      <c r="C138" s="16" t="n">
        <f aca="false">Report!U288</f>
        <v>1317.33</v>
      </c>
      <c r="D138" s="1" t="str">
        <f aca="false">Report!X288</f>
        <v>NF 835311 - MILKA</v>
      </c>
    </row>
    <row r="139" customFormat="false" ht="12.75" hidden="false" customHeight="true" outlineLevel="0" collapsed="false">
      <c r="A139" s="15" t="n">
        <f aca="false">Report!C289</f>
        <v>46180</v>
      </c>
      <c r="B139" s="1" t="str">
        <f aca="false">Report!E289</f>
        <v>AMAZON DISTRIBUIDORA DE PRODUTOS ALIMENT</v>
      </c>
      <c r="C139" s="16" t="n">
        <f aca="false">Report!U289</f>
        <v>390.66</v>
      </c>
      <c r="D139" s="1" t="str">
        <f aca="false">Report!X289</f>
        <v>NF 88280 - MILKA</v>
      </c>
    </row>
    <row r="140" customFormat="false" ht="12.75" hidden="false" customHeight="true" outlineLevel="0" collapsed="false">
      <c r="A140" s="15" t="n">
        <f aca="false">Report!C293</f>
        <v>46181</v>
      </c>
      <c r="B140" s="1" t="str">
        <f aca="false">Report!E293</f>
        <v>SEM FORNECEDOR</v>
      </c>
      <c r="C140" s="16" t="n">
        <f aca="false">Report!U293</f>
        <v>270</v>
      </c>
      <c r="D140" s="1" t="str">
        <f aca="false">Report!X293</f>
        <v>COMPRA DE 7,530 KG DE QUEIJO COALHO</v>
      </c>
    </row>
    <row r="141" customFormat="false" ht="12.75" hidden="false" customHeight="true" outlineLevel="0" collapsed="false">
      <c r="A141" s="15" t="n">
        <f aca="false">Report!C306</f>
        <v>46181</v>
      </c>
      <c r="B141" s="1" t="str">
        <f aca="false">Report!E306</f>
        <v>PRIME PET DISTRIBUIDORA LTDA</v>
      </c>
      <c r="C141" s="16" t="n">
        <f aca="false">Report!U306</f>
        <v>250.35</v>
      </c>
      <c r="D141" s="1" t="str">
        <f aca="false">Report!X306</f>
        <v>NF 10336 -02 MILKA</v>
      </c>
    </row>
    <row r="142" customFormat="false" ht="12.75" hidden="false" customHeight="true" outlineLevel="0" collapsed="false">
      <c r="A142" s="15" t="n">
        <f aca="false">Report!C307</f>
        <v>46181</v>
      </c>
      <c r="B142" s="1" t="str">
        <f aca="false">Report!E307</f>
        <v>ATACADAO S.A.</v>
      </c>
      <c r="C142" s="16" t="n">
        <f aca="false">Report!U307</f>
        <v>1148.1</v>
      </c>
      <c r="D142" s="1" t="str">
        <f aca="false">Report!X307</f>
        <v>NF 1869852 - MILKA</v>
      </c>
    </row>
    <row r="143" customFormat="false" ht="12.75" hidden="false" customHeight="true" outlineLevel="0" collapsed="false">
      <c r="A143" s="15" t="n">
        <f aca="false">Report!C308</f>
        <v>46181</v>
      </c>
      <c r="B143" s="1" t="str">
        <f aca="false">Report!E308</f>
        <v>DISTRIBUIDORA LOPES LTDA</v>
      </c>
      <c r="C143" s="16" t="n">
        <f aca="false">Report!U308</f>
        <v>1171.71</v>
      </c>
      <c r="D143" s="1" t="str">
        <f aca="false">Report!X308</f>
        <v>NF 1651895-2 MILKA</v>
      </c>
    </row>
    <row r="144" customFormat="false" ht="12.75" hidden="false" customHeight="true" outlineLevel="0" collapsed="false">
      <c r="A144" s="15" t="n">
        <f aca="false">Report!C309</f>
        <v>46181</v>
      </c>
      <c r="B144" s="1" t="str">
        <f aca="false">Report!E309</f>
        <v>OPPORTUNITY ALIMENTOS PARA ANIMAIS LTDA</v>
      </c>
      <c r="C144" s="16" t="n">
        <f aca="false">Report!U309</f>
        <v>2792.58</v>
      </c>
      <c r="D144" s="1" t="str">
        <f aca="false">Report!X309</f>
        <v>NF 33621-2 MILKA</v>
      </c>
    </row>
    <row r="145" customFormat="false" ht="12.75" hidden="false" customHeight="true" outlineLevel="0" collapsed="false">
      <c r="A145" s="15" t="n">
        <f aca="false">Report!C310</f>
        <v>46181</v>
      </c>
      <c r="B145" s="1" t="str">
        <f aca="false">Report!E310</f>
        <v>ADRIANA DISTRIBUIDORA DE PRODUTOS ALIMEN</v>
      </c>
      <c r="C145" s="16" t="n">
        <f aca="false">Report!U310</f>
        <v>872.56</v>
      </c>
      <c r="D145" s="1" t="str">
        <f aca="false">Report!X310</f>
        <v>NF 872189-2 MILKA</v>
      </c>
    </row>
    <row r="146" customFormat="false" ht="12.75" hidden="false" customHeight="true" outlineLevel="0" collapsed="false">
      <c r="A146" s="15" t="n">
        <f aca="false">Report!C311</f>
        <v>46181</v>
      </c>
      <c r="B146" s="1" t="str">
        <f aca="false">Report!E311</f>
        <v>AGM INDUSTRIA COMERCIO E REPRESENTACAO LTDA</v>
      </c>
      <c r="C146" s="16" t="n">
        <f aca="false">Report!U311</f>
        <v>1059</v>
      </c>
      <c r="D146" s="1" t="str">
        <f aca="false">Report!X311</f>
        <v>NF 47024 - MILKA</v>
      </c>
    </row>
    <row r="147" customFormat="false" ht="12.75" hidden="false" customHeight="true" outlineLevel="0" collapsed="false">
      <c r="A147" s="15" t="n">
        <f aca="false">Report!C312</f>
        <v>46181</v>
      </c>
      <c r="B147" s="1" t="str">
        <f aca="false">Report!E312</f>
        <v>ATACADAO S.A.</v>
      </c>
      <c r="C147" s="16" t="n">
        <f aca="false">Report!U312</f>
        <v>977.13</v>
      </c>
      <c r="D147" s="1" t="str">
        <f aca="false">Report!X312</f>
        <v>NF 1880853 - MILKA</v>
      </c>
    </row>
    <row r="148" customFormat="false" ht="12.75" hidden="false" customHeight="true" outlineLevel="0" collapsed="false">
      <c r="A148" s="15" t="n">
        <f aca="false">Report!C313</f>
        <v>46181</v>
      </c>
      <c r="B148" s="1" t="str">
        <f aca="false">Report!E313</f>
        <v>ATACADAO S.A.</v>
      </c>
      <c r="C148" s="16" t="n">
        <f aca="false">Report!U313</f>
        <v>1148.4</v>
      </c>
      <c r="D148" s="1" t="str">
        <f aca="false">Report!X313</f>
        <v>NF 1880854 -MILKA</v>
      </c>
    </row>
    <row r="149" customFormat="false" ht="12.75" hidden="false" customHeight="true" outlineLevel="0" collapsed="false">
      <c r="A149" s="15" t="n">
        <f aca="false">Report!C314</f>
        <v>46181</v>
      </c>
      <c r="B149" s="1" t="str">
        <f aca="false">Report!E314</f>
        <v>FENNIX BRASIL DISTRIBUIDORA DE PRODUTOS</v>
      </c>
      <c r="C149" s="16" t="n">
        <f aca="false">Report!U314</f>
        <v>1172.3</v>
      </c>
      <c r="D149" s="1" t="str">
        <f aca="false">Report!X314</f>
        <v>NF 305708-2 C/TARIFA INCLUSA - MILKA</v>
      </c>
    </row>
    <row r="150" customFormat="false" ht="12.75" hidden="false" customHeight="true" outlineLevel="0" collapsed="false">
      <c r="A150" s="15" t="n">
        <f aca="false">Report!C315</f>
        <v>46181</v>
      </c>
      <c r="B150" s="1" t="str">
        <f aca="false">Report!E315</f>
        <v>DUNORTE DISTRIBUIDORA DE PRODUTOS DE CONSUMO LTDA</v>
      </c>
      <c r="C150" s="16" t="n">
        <f aca="false">Report!U315</f>
        <v>1179.33</v>
      </c>
      <c r="D150" s="1" t="str">
        <f aca="false">Report!X315</f>
        <v>NF 3189025 -1 C/TARIFA INCLUSA MILKA</v>
      </c>
    </row>
    <row r="151" customFormat="false" ht="12.75" hidden="false" customHeight="true" outlineLevel="0" collapsed="false">
      <c r="A151" s="15" t="n">
        <f aca="false">Report!C316</f>
        <v>46181</v>
      </c>
      <c r="B151" s="1" t="str">
        <f aca="false">Report!E316</f>
        <v>SOUZA CRUZ LTDA.</v>
      </c>
      <c r="C151" s="16" t="n">
        <f aca="false">Report!U316</f>
        <v>4925.67</v>
      </c>
      <c r="D151" s="1" t="str">
        <f aca="false">Report!X316</f>
        <v>NF 560924 -02 MILKA</v>
      </c>
    </row>
    <row r="152" customFormat="false" ht="12.75" hidden="false" customHeight="true" outlineLevel="0" collapsed="false">
      <c r="A152" s="15" t="n">
        <f aca="false">Report!C317</f>
        <v>46181</v>
      </c>
      <c r="B152" s="1" t="str">
        <f aca="false">Report!E317</f>
        <v>AMAZON MILK IND. E COMERCIO LTDA</v>
      </c>
      <c r="C152" s="16" t="n">
        <f aca="false">Report!U317</f>
        <v>1003.43</v>
      </c>
      <c r="D152" s="1" t="str">
        <f aca="false">Report!X317</f>
        <v>NF 201120 - MILKA</v>
      </c>
    </row>
    <row r="153" customFormat="false" ht="12.75" hidden="false" customHeight="true" outlineLevel="0" collapsed="false">
      <c r="A153" s="15" t="n">
        <f aca="false">Report!C318</f>
        <v>46181</v>
      </c>
      <c r="B153" s="1" t="str">
        <f aca="false">Report!E318</f>
        <v>AMAZON MILK IND. E COMERCIO LTDA</v>
      </c>
      <c r="C153" s="16" t="n">
        <f aca="false">Report!U318</f>
        <v>382.02</v>
      </c>
      <c r="D153" s="1" t="str">
        <f aca="false">Report!X318</f>
        <v>NF 215323 - MILKA</v>
      </c>
    </row>
    <row r="154" customFormat="false" ht="12.75" hidden="false" customHeight="true" outlineLevel="0" collapsed="false">
      <c r="A154" s="15" t="n">
        <f aca="false">Report!C319</f>
        <v>46181</v>
      </c>
      <c r="B154" s="1" t="str">
        <f aca="false">Report!E319</f>
        <v>DUNORTE DISTRIBUIDORA DE PRODUTOS DE CONSUMO LTDA</v>
      </c>
      <c r="C154" s="16" t="n">
        <f aca="false">Report!U319</f>
        <v>2763.7</v>
      </c>
      <c r="D154" s="1" t="str">
        <f aca="false">Report!X319</f>
        <v>NF 3189024 -2 MILKA</v>
      </c>
    </row>
    <row r="155" customFormat="false" ht="12.75" hidden="false" customHeight="true" outlineLevel="0" collapsed="false">
      <c r="A155" s="15" t="n">
        <f aca="false">Report!C321</f>
        <v>46181</v>
      </c>
      <c r="B155" s="1" t="str">
        <f aca="false">Report!E321</f>
        <v>L S M COMERCIO DE ALIMENTOS E NAVEGACAO</v>
      </c>
      <c r="C155" s="16" t="n">
        <f aca="false">Report!U321</f>
        <v>332.25</v>
      </c>
      <c r="D155" s="1" t="str">
        <f aca="false">Report!X321</f>
        <v>NF 302506 - 1 MILKA</v>
      </c>
    </row>
    <row r="156" customFormat="false" ht="12.75" hidden="false" customHeight="true" outlineLevel="0" collapsed="false">
      <c r="A156" s="15" t="n">
        <f aca="false">Report!C322</f>
        <v>46181</v>
      </c>
      <c r="B156" s="1" t="str">
        <f aca="false">Report!E322</f>
        <v>VICTORIA COMERCIO INTERNACIONAL DE ALIME</v>
      </c>
      <c r="C156" s="16" t="n">
        <f aca="false">Report!U322</f>
        <v>671.7</v>
      </c>
      <c r="D156" s="1" t="str">
        <f aca="false">Report!X322</f>
        <v>NF 11295 - MILKA</v>
      </c>
    </row>
    <row r="157" customFormat="false" ht="12.75" hidden="false" customHeight="true" outlineLevel="0" collapsed="false">
      <c r="A157" s="15" t="n">
        <f aca="false">Report!C323</f>
        <v>46181</v>
      </c>
      <c r="B157" s="1" t="str">
        <f aca="false">Report!E323</f>
        <v>MARQUES &amp; MELO LTDA - FILIAL</v>
      </c>
      <c r="C157" s="16" t="n">
        <f aca="false">Report!U323</f>
        <v>1518.18</v>
      </c>
      <c r="D157" s="1" t="str">
        <f aca="false">Report!X323</f>
        <v>NF 490451-02 MILKA</v>
      </c>
    </row>
    <row r="158" customFormat="false" ht="12.75" hidden="false" customHeight="true" outlineLevel="0" collapsed="false">
      <c r="A158" s="15" t="n">
        <f aca="false">Report!C324</f>
        <v>46181</v>
      </c>
      <c r="B158" s="1" t="str">
        <f aca="false">Report!E324</f>
        <v>C. R. PARENTE ABREU</v>
      </c>
      <c r="C158" s="16" t="n">
        <f aca="false">Report!U324</f>
        <v>327.84</v>
      </c>
      <c r="D158" s="1" t="str">
        <f aca="false">Report!X324</f>
        <v>NF 112008-2 MILKA</v>
      </c>
    </row>
    <row r="159" customFormat="false" ht="12.75" hidden="false" customHeight="true" outlineLevel="0" collapsed="false">
      <c r="A159" s="15" t="n">
        <f aca="false">Report!C325</f>
        <v>46181</v>
      </c>
      <c r="B159" s="1" t="str">
        <f aca="false">Report!E325</f>
        <v>NOVA FRIOS COMERCIO ATACADISTA DE LATICINIOS LTDA</v>
      </c>
      <c r="C159" s="16" t="n">
        <f aca="false">Report!U325</f>
        <v>213</v>
      </c>
      <c r="D159" s="1" t="str">
        <f aca="false">Report!X325</f>
        <v>NF 3610 BODEGA DO PAO - MILKA</v>
      </c>
    </row>
    <row r="160" customFormat="false" ht="12.75" hidden="false" customHeight="true" outlineLevel="0" collapsed="false">
      <c r="A160" s="15" t="n">
        <f aca="false">Report!C326</f>
        <v>46181</v>
      </c>
      <c r="B160" s="1" t="str">
        <f aca="false">Report!E326</f>
        <v>FRUTAL INDUSTRIA E COMERCIO LTDA</v>
      </c>
      <c r="C160" s="16" t="n">
        <f aca="false">Report!U326</f>
        <v>577.25</v>
      </c>
      <c r="D160" s="1" t="str">
        <f aca="false">Report!X326</f>
        <v>NF 222385 - MILKA</v>
      </c>
    </row>
    <row r="161" customFormat="false" ht="12.75" hidden="false" customHeight="true" outlineLevel="0" collapsed="false">
      <c r="A161" s="15" t="n">
        <f aca="false">Report!C327</f>
        <v>46181</v>
      </c>
      <c r="B161" s="1" t="str">
        <f aca="false">Report!E327</f>
        <v>MARCLEY MACHADO CHAVES</v>
      </c>
      <c r="C161" s="16" t="n">
        <f aca="false">Report!U327</f>
        <v>1747.29</v>
      </c>
      <c r="D161" s="1" t="str">
        <f aca="false">Report!X327</f>
        <v>NF 3482 - MILKA</v>
      </c>
    </row>
    <row r="162" customFormat="false" ht="12.75" hidden="false" customHeight="true" outlineLevel="0" collapsed="false">
      <c r="A162" s="15" t="n">
        <f aca="false">Report!C328</f>
        <v>46181</v>
      </c>
      <c r="B162" s="1" t="str">
        <f aca="false">Report!E328</f>
        <v>FORT COMERCIO DE BEBIDA LTDA</v>
      </c>
      <c r="C162" s="16" t="n">
        <f aca="false">Report!U328</f>
        <v>1110</v>
      </c>
      <c r="D162" s="1" t="str">
        <f aca="false">Report!X328</f>
        <v>NF 138853 - MILKA</v>
      </c>
    </row>
    <row r="163" customFormat="false" ht="12.75" hidden="false" customHeight="true" outlineLevel="0" collapsed="false">
      <c r="A163" s="15" t="n">
        <f aca="false">Report!C329</f>
        <v>46181</v>
      </c>
      <c r="B163" s="1" t="str">
        <f aca="false">Report!E329</f>
        <v>PRIMICIA DISTRIBUIDORA DE FRIOS LTDA</v>
      </c>
      <c r="C163" s="16" t="n">
        <f aca="false">Report!U329</f>
        <v>1068.5</v>
      </c>
      <c r="D163" s="1" t="str">
        <f aca="false">Report!X329</f>
        <v>NF 2846 - MILKA</v>
      </c>
    </row>
    <row r="164" customFormat="false" ht="12.75" hidden="false" customHeight="true" outlineLevel="0" collapsed="false">
      <c r="A164" s="15" t="n">
        <f aca="false">Report!C330</f>
        <v>46181</v>
      </c>
      <c r="B164" s="1" t="str">
        <f aca="false">Report!E330</f>
        <v>RENATO DE O AZEVEDO E CIA LTDA - EPP</v>
      </c>
      <c r="C164" s="16" t="n">
        <f aca="false">Report!U330</f>
        <v>340</v>
      </c>
      <c r="D164" s="1" t="str">
        <f aca="false">Report!X330</f>
        <v>PITAYA - DEBORA</v>
      </c>
    </row>
    <row r="165" customFormat="false" ht="12.75" hidden="false" customHeight="true" outlineLevel="0" collapsed="false">
      <c r="A165" s="15" t="n">
        <f aca="false">Report!C331</f>
        <v>46181</v>
      </c>
      <c r="B165" s="1" t="str">
        <f aca="false">Report!E331</f>
        <v>C. R. PARENTE ABREU</v>
      </c>
      <c r="C165" s="16" t="n">
        <f aca="false">Report!U331</f>
        <v>572.4</v>
      </c>
      <c r="D165" s="1" t="str">
        <f aca="false">Report!X331</f>
        <v>NF 11227-1 MILKA</v>
      </c>
    </row>
    <row r="166" customFormat="false" ht="12.75" hidden="false" customHeight="true" outlineLevel="0" collapsed="false">
      <c r="A166" s="15" t="n">
        <f aca="false">Report!C332</f>
        <v>46181</v>
      </c>
      <c r="B166" s="1" t="str">
        <f aca="false">Report!E332</f>
        <v>SAO JOSE COMERCIO DE LATICINIOS E FRIOS</v>
      </c>
      <c r="C166" s="16" t="n">
        <f aca="false">Report!U332</f>
        <v>2562.75</v>
      </c>
      <c r="D166" s="1" t="str">
        <f aca="false">Report!X332</f>
        <v>NF 3318 SABORE FATIADO - MILKA</v>
      </c>
    </row>
    <row r="167" customFormat="false" ht="12.75" hidden="false" customHeight="true" outlineLevel="0" collapsed="false">
      <c r="A167" s="15" t="n">
        <f aca="false">Report!C333</f>
        <v>46181</v>
      </c>
      <c r="B167" s="1" t="str">
        <f aca="false">Report!E333</f>
        <v>D N COMERCIO ATACADISTA DE EMBALAGENS E</v>
      </c>
      <c r="C167" s="16" t="n">
        <f aca="false">Report!U333</f>
        <v>779.4</v>
      </c>
      <c r="D167" s="1" t="str">
        <f aca="false">Report!X333</f>
        <v>NF 399 PIX P/ PAULA - MILKA</v>
      </c>
    </row>
    <row r="168" customFormat="false" ht="12.75" hidden="false" customHeight="true" outlineLevel="0" collapsed="false">
      <c r="A168" s="15" t="n">
        <f aca="false">Report!C334</f>
        <v>46181</v>
      </c>
      <c r="B168" s="1" t="str">
        <f aca="false">Report!E334</f>
        <v>GELO DANGELO FABRICACAO DE GELO LTDA</v>
      </c>
      <c r="C168" s="16" t="n">
        <f aca="false">Report!U334</f>
        <v>409</v>
      </c>
      <c r="D168" s="1" t="str">
        <f aca="false">Report!X334</f>
        <v>NF 259 - DEBORA</v>
      </c>
    </row>
    <row r="169" customFormat="false" ht="12.75" hidden="false" customHeight="true" outlineLevel="0" collapsed="false">
      <c r="A169" s="15" t="n">
        <f aca="false">Report!C353</f>
        <v>46182</v>
      </c>
      <c r="B169" s="1" t="str">
        <f aca="false">Report!E353</f>
        <v>PRIME PET DISTRIBUIDORA LTDA</v>
      </c>
      <c r="C169" s="16" t="n">
        <f aca="false">Report!U353</f>
        <v>649.63</v>
      </c>
      <c r="D169" s="1" t="str">
        <f aca="false">Report!X353</f>
        <v>NF 9949 -06/06 - MILKA</v>
      </c>
    </row>
    <row r="170" customFormat="false" ht="12.75" hidden="false" customHeight="true" outlineLevel="0" collapsed="false">
      <c r="A170" s="15" t="n">
        <f aca="false">Report!C354</f>
        <v>46182</v>
      </c>
      <c r="B170" s="1" t="str">
        <f aca="false">Report!E354</f>
        <v>OESA COMERCIO E REPRESENTACOES S/A</v>
      </c>
      <c r="C170" s="16" t="n">
        <f aca="false">Report!U354</f>
        <v>2467.24</v>
      </c>
      <c r="D170" s="1" t="str">
        <f aca="false">Report!X354</f>
        <v>NF401029 -2 MILKA</v>
      </c>
    </row>
    <row r="171" customFormat="false" ht="12.75" hidden="false" customHeight="true" outlineLevel="0" collapsed="false">
      <c r="A171" s="15" t="n">
        <f aca="false">Report!C355</f>
        <v>46182</v>
      </c>
      <c r="B171" s="1" t="str">
        <f aca="false">Report!E355</f>
        <v>FUNNY PET DISTRIBUIDORA DE ALIMENTOS PAR</v>
      </c>
      <c r="C171" s="16" t="n">
        <f aca="false">Report!U355</f>
        <v>1287.25</v>
      </c>
      <c r="D171" s="1" t="str">
        <f aca="false">Report!X355</f>
        <v>NF19342-4 MILKA</v>
      </c>
    </row>
    <row r="172" customFormat="false" ht="12.75" hidden="false" customHeight="true" outlineLevel="0" collapsed="false">
      <c r="A172" s="15" t="n">
        <f aca="false">Report!C356</f>
        <v>46182</v>
      </c>
      <c r="B172" s="1" t="str">
        <f aca="false">Report!E356</f>
        <v>ANA MARIA DOS SANTOS COSMETICOS</v>
      </c>
      <c r="C172" s="16" t="n">
        <f aca="false">Report!U356</f>
        <v>425.26</v>
      </c>
      <c r="D172" s="1" t="str">
        <f aca="false">Report!X356</f>
        <v>NF 69749 - MILKA</v>
      </c>
    </row>
    <row r="173" customFormat="false" ht="12.75" hidden="false" customHeight="true" outlineLevel="0" collapsed="false">
      <c r="A173" s="15" t="n">
        <f aca="false">Report!C357</f>
        <v>46182</v>
      </c>
      <c r="B173" s="1" t="str">
        <f aca="false">Report!E357</f>
        <v>DISTRIBUIDORA LOPES LTDA</v>
      </c>
      <c r="C173" s="16" t="n">
        <f aca="false">Report!U357</f>
        <v>2234.88</v>
      </c>
      <c r="D173" s="1" t="str">
        <f aca="false">Report!X357</f>
        <v>NF 1656778 - MILKA</v>
      </c>
    </row>
    <row r="174" customFormat="false" ht="12.75" hidden="false" customHeight="true" outlineLevel="0" collapsed="false">
      <c r="A174" s="15" t="n">
        <f aca="false">Report!C358</f>
        <v>46182</v>
      </c>
      <c r="B174" s="1" t="str">
        <f aca="false">Report!E358</f>
        <v>SUPER CANCUN COMERCIO DE PRODUTOS ALIMEN</v>
      </c>
      <c r="C174" s="16" t="n">
        <f aca="false">Report!U358</f>
        <v>381.99</v>
      </c>
      <c r="D174" s="1" t="str">
        <f aca="false">Report!X358</f>
        <v>NF 250091 -2 MILKA</v>
      </c>
    </row>
    <row r="175" customFormat="false" ht="12.75" hidden="false" customHeight="true" outlineLevel="0" collapsed="false">
      <c r="A175" s="15" t="n">
        <f aca="false">Report!C359</f>
        <v>46182</v>
      </c>
      <c r="B175" s="1" t="str">
        <f aca="false">Report!E359</f>
        <v>L F BORATTO ABATEDOURO DE AVES LTDA</v>
      </c>
      <c r="C175" s="16" t="n">
        <f aca="false">Report!U359</f>
        <v>89.51</v>
      </c>
      <c r="D175" s="1" t="str">
        <f aca="false">Report!X359</f>
        <v>NF 1832 - 1 MILKA</v>
      </c>
    </row>
    <row r="176" customFormat="false" ht="12.75" hidden="false" customHeight="true" outlineLevel="0" collapsed="false">
      <c r="A176" s="15" t="n">
        <f aca="false">Report!C360</f>
        <v>46182</v>
      </c>
      <c r="B176" s="1" t="str">
        <f aca="false">Report!E360</f>
        <v>BRF S A</v>
      </c>
      <c r="C176" s="16" t="n">
        <f aca="false">Report!U360</f>
        <v>416.19</v>
      </c>
      <c r="D176" s="1" t="str">
        <f aca="false">Report!X360</f>
        <v>NF 1591095-02/03 MILKA</v>
      </c>
    </row>
    <row r="177" customFormat="false" ht="12.75" hidden="false" customHeight="true" outlineLevel="0" collapsed="false">
      <c r="A177" s="15" t="n">
        <f aca="false">Report!C361</f>
        <v>46182</v>
      </c>
      <c r="B177" s="1" t="str">
        <f aca="false">Report!E361</f>
        <v>VITAPAN COMERCIO VAREJISTA DE PRODUTOS ALIMENTICIOS LTDA</v>
      </c>
      <c r="C177" s="16" t="n">
        <f aca="false">Report!U361</f>
        <v>972</v>
      </c>
      <c r="D177" s="1" t="str">
        <f aca="false">Report!X361</f>
        <v>NF 9958 - MILKA</v>
      </c>
    </row>
    <row r="178" customFormat="false" ht="12.75" hidden="false" customHeight="true" outlineLevel="0" collapsed="false">
      <c r="A178" s="15" t="n">
        <f aca="false">Report!C362</f>
        <v>46182</v>
      </c>
      <c r="B178" s="1" t="str">
        <f aca="false">Report!E362</f>
        <v>NT INDUSTRIA E COMERCIO DE PANIFICACAO L</v>
      </c>
      <c r="C178" s="16" t="n">
        <f aca="false">Report!U362</f>
        <v>3522.3</v>
      </c>
      <c r="D178" s="1" t="str">
        <f aca="false">Report!X362</f>
        <v>NF 36783 - MILKA</v>
      </c>
    </row>
    <row r="179" customFormat="false" ht="12.75" hidden="false" customHeight="true" outlineLevel="0" collapsed="false">
      <c r="A179" s="15" t="n">
        <f aca="false">Report!C364</f>
        <v>46182</v>
      </c>
      <c r="B179" s="1" t="str">
        <f aca="false">Report!E364</f>
        <v>EDMARA COMERCIO DE HIGIENE PESSOAL LTDA</v>
      </c>
      <c r="C179" s="16" t="n">
        <f aca="false">Report!U364</f>
        <v>1695.9</v>
      </c>
      <c r="D179" s="1" t="str">
        <f aca="false">Report!X364</f>
        <v>4496-A/D NF7862 - MILKA</v>
      </c>
    </row>
    <row r="180" customFormat="false" ht="12.75" hidden="false" customHeight="true" outlineLevel="0" collapsed="false">
      <c r="A180" s="15" t="n">
        <f aca="false">Report!C365</f>
        <v>46182</v>
      </c>
      <c r="B180" s="1" t="str">
        <f aca="false">Report!E365</f>
        <v>PANIFICADORA E CONFEITARIA REAL MADRI LTDA</v>
      </c>
      <c r="C180" s="16" t="n">
        <f aca="false">Report!U365</f>
        <v>544.45</v>
      </c>
      <c r="D180" s="1" t="str">
        <f aca="false">Report!X365</f>
        <v>NF 650 - MILKA</v>
      </c>
    </row>
    <row r="181" customFormat="false" ht="12.75" hidden="false" customHeight="true" outlineLevel="0" collapsed="false">
      <c r="A181" s="15" t="n">
        <f aca="false">Report!C366</f>
        <v>46182</v>
      </c>
      <c r="B181" s="1" t="str">
        <f aca="false">Report!E366</f>
        <v>NOVA FRIOS COMERCIO ATACADISTA DE LATICINIOS LTDA</v>
      </c>
      <c r="C181" s="16" t="n">
        <f aca="false">Report!U366</f>
        <v>241.6</v>
      </c>
      <c r="D181" s="1" t="str">
        <f aca="false">Report!X366</f>
        <v>NF 3639 BODEGA -MILKA</v>
      </c>
    </row>
    <row r="182" customFormat="false" ht="12.75" hidden="false" customHeight="true" outlineLevel="0" collapsed="false">
      <c r="A182" s="15" t="n">
        <f aca="false">Report!C367</f>
        <v>46182</v>
      </c>
      <c r="B182" s="1" t="str">
        <f aca="false">Report!E367</f>
        <v>BROTHERS  INDUSTRIA DE ALIMENTOS LTDA</v>
      </c>
      <c r="C182" s="16" t="n">
        <f aca="false">Report!U367</f>
        <v>1290.24</v>
      </c>
      <c r="D182" s="1" t="str">
        <f aca="false">Report!X367</f>
        <v>NF 1025113 - MILKA</v>
      </c>
    </row>
    <row r="183" customFormat="false" ht="12.75" hidden="false" customHeight="true" outlineLevel="0" collapsed="false">
      <c r="A183" s="15" t="n">
        <f aca="false">Report!C368</f>
        <v>46182</v>
      </c>
      <c r="B183" s="1" t="str">
        <f aca="false">Report!E368</f>
        <v>PANIFICADORA E CONFEITARIA REAL MADRI LTDA</v>
      </c>
      <c r="C183" s="16" t="n">
        <f aca="false">Report!U368</f>
        <v>1400</v>
      </c>
      <c r="D183" s="1" t="str">
        <f aca="false">Report!X368</f>
        <v>NF 646 - MILKA</v>
      </c>
    </row>
    <row r="184" customFormat="false" ht="12.75" hidden="false" customHeight="true" outlineLevel="0" collapsed="false">
      <c r="A184" s="15" t="n">
        <f aca="false">Report!C369</f>
        <v>46182</v>
      </c>
      <c r="B184" s="1" t="str">
        <f aca="false">Report!E369</f>
        <v>VITAPAN COMERCIO VAREJISTA DE PRODUTOS ALIMENTICIOS LTDA</v>
      </c>
      <c r="C184" s="16" t="n">
        <f aca="false">Report!U369</f>
        <v>1188</v>
      </c>
      <c r="D184" s="1" t="str">
        <f aca="false">Report!X369</f>
        <v>NF 10011 - MILKA</v>
      </c>
    </row>
    <row r="185" customFormat="false" ht="12.75" hidden="false" customHeight="true" outlineLevel="0" collapsed="false">
      <c r="A185" s="15" t="n">
        <f aca="false">Report!C370</f>
        <v>46182</v>
      </c>
      <c r="B185" s="1" t="str">
        <f aca="false">Report!E370</f>
        <v>ADICSO FABIAN GONZALEZ MONTILLA 70302186</v>
      </c>
      <c r="C185" s="16" t="n">
        <f aca="false">Report!U370</f>
        <v>864</v>
      </c>
      <c r="D185" s="1" t="str">
        <f aca="false">Report!X370</f>
        <v>NF 486 BLOOM - MILKA</v>
      </c>
    </row>
    <row r="186" customFormat="false" ht="12.75" hidden="false" customHeight="true" outlineLevel="0" collapsed="false">
      <c r="A186" s="15" t="n">
        <f aca="false">Report!C371</f>
        <v>46182</v>
      </c>
      <c r="B186" s="1" t="str">
        <f aca="false">Report!E371</f>
        <v>T. M. L. DA SILVA LTDA</v>
      </c>
      <c r="C186" s="16" t="n">
        <f aca="false">Report!U371</f>
        <v>709.32</v>
      </c>
      <c r="D186" s="1" t="str">
        <f aca="false">Report!X371</f>
        <v>NF 14980 AMAZONGURT - MILKA</v>
      </c>
    </row>
    <row r="187" customFormat="false" ht="12.75" hidden="false" customHeight="true" outlineLevel="0" collapsed="false">
      <c r="A187" s="15" t="n">
        <f aca="false">Report!C372</f>
        <v>46182</v>
      </c>
      <c r="B187" s="1" t="str">
        <f aca="false">Report!E372</f>
        <v>ADRIANO FEITOSA OLIVEIRA LTDA</v>
      </c>
      <c r="C187" s="16" t="n">
        <f aca="false">Report!U372</f>
        <v>3105</v>
      </c>
      <c r="D187" s="1" t="str">
        <f aca="false">Report!X372</f>
        <v>NF 293 - MILKA</v>
      </c>
    </row>
    <row r="188" customFormat="false" ht="12.75" hidden="false" customHeight="true" outlineLevel="0" collapsed="false">
      <c r="A188" s="15" t="n">
        <f aca="false">Report!C375</f>
        <v>46182</v>
      </c>
      <c r="B188" s="1" t="str">
        <f aca="false">Report!E375</f>
        <v>IMPERIO A W COMERCIO DE BEBIDAS LTDA</v>
      </c>
      <c r="C188" s="16" t="n">
        <f aca="false">Report!U375</f>
        <v>500</v>
      </c>
      <c r="D188" s="1" t="str">
        <f aca="false">Report!X375</f>
        <v>NF 1062 PGTO P/ FRANCISCO - MILKA</v>
      </c>
    </row>
    <row r="189" customFormat="false" ht="12.75" hidden="false" customHeight="true" outlineLevel="0" collapsed="false">
      <c r="A189" s="15" t="n">
        <f aca="false">Report!C376</f>
        <v>46182</v>
      </c>
      <c r="B189" s="1" t="str">
        <f aca="false">Report!E376</f>
        <v>RENATO DE O AZEVEDO E CIA LTDA - EPP</v>
      </c>
      <c r="C189" s="16" t="n">
        <f aca="false">Report!U376</f>
        <v>2608.29</v>
      </c>
      <c r="D189" s="1" t="str">
        <f aca="false">Report!X376</f>
        <v>FEIRA SR RENATO - PGTO PARA LOJA 2 - DEBORA</v>
      </c>
    </row>
    <row r="190" customFormat="false" ht="12.75" hidden="false" customHeight="true" outlineLevel="0" collapsed="false">
      <c r="A190" s="15" t="n">
        <f aca="false">Report!C377</f>
        <v>46182</v>
      </c>
      <c r="B190" s="1" t="str">
        <f aca="false">Report!E377</f>
        <v>MANOEL TEXEIRA DE SOUZA RESTAURANTE</v>
      </c>
      <c r="C190" s="16" t="n">
        <f aca="false">Report!U377</f>
        <v>300</v>
      </c>
      <c r="D190" s="1" t="str">
        <f aca="false">Report!X377</f>
        <v>NF 5962 - DEBORA</v>
      </c>
    </row>
    <row r="191" customFormat="false" ht="12.75" hidden="false" customHeight="true" outlineLevel="0" collapsed="false">
      <c r="A191" s="15" t="n">
        <f aca="false">Report!C378</f>
        <v>46182</v>
      </c>
      <c r="B191" s="1" t="str">
        <f aca="false">Report!E378</f>
        <v>JACKSON ROCHA NUNES</v>
      </c>
      <c r="C191" s="16" t="n">
        <f aca="false">Report!U378</f>
        <v>750</v>
      </c>
      <c r="D191" s="1" t="str">
        <f aca="false">Report!X378</f>
        <v>NF 215 - DEBORA</v>
      </c>
    </row>
    <row r="192" customFormat="false" ht="12.75" hidden="false" customHeight="true" outlineLevel="0" collapsed="false">
      <c r="A192" s="15" t="n">
        <f aca="false">Report!C406</f>
        <v>46183</v>
      </c>
      <c r="B192" s="1" t="str">
        <f aca="false">Report!E406</f>
        <v>DISTRIBUIDORA LOPES LTDA</v>
      </c>
      <c r="C192" s="16" t="n">
        <f aca="false">Report!U406</f>
        <v>2193.88</v>
      </c>
      <c r="D192" s="1" t="str">
        <f aca="false">Report!X406</f>
        <v>NF 1653661 - MILKA</v>
      </c>
    </row>
    <row r="193" customFormat="false" ht="12.75" hidden="false" customHeight="true" outlineLevel="0" collapsed="false">
      <c r="A193" s="15" t="n">
        <f aca="false">Report!C415</f>
        <v>46183</v>
      </c>
      <c r="B193" s="1" t="str">
        <f aca="false">Report!E415</f>
        <v>CB COMERCIO E DISTRIBUIDORA DE ALIMENTOS</v>
      </c>
      <c r="C193" s="16" t="n">
        <f aca="false">Report!U415</f>
        <v>1298.56</v>
      </c>
      <c r="D193" s="1" t="str">
        <f aca="false">Report!X415</f>
        <v>927557-C/C NF834106 - MILKA</v>
      </c>
    </row>
    <row r="194" customFormat="false" ht="12.75" hidden="false" customHeight="true" outlineLevel="0" collapsed="false">
      <c r="A194" s="15" t="n">
        <f aca="false">Report!C416</f>
        <v>46183</v>
      </c>
      <c r="B194" s="1" t="str">
        <f aca="false">Report!E416</f>
        <v>DUNORTE DISTRIBUIDORA DE PRODUTOS DE CONSUMO LTDA</v>
      </c>
      <c r="C194" s="16" t="n">
        <f aca="false">Report!U416</f>
        <v>1305.12</v>
      </c>
      <c r="D194" s="1" t="str">
        <f aca="false">Report!X416</f>
        <v>NF 3186741 - MILKA</v>
      </c>
    </row>
    <row r="195" customFormat="false" ht="12.75" hidden="false" customHeight="true" outlineLevel="0" collapsed="false">
      <c r="A195" s="15" t="n">
        <f aca="false">Report!C417</f>
        <v>46183</v>
      </c>
      <c r="B195" s="1" t="str">
        <f aca="false">Report!E417</f>
        <v>DUNORTE DISTRIBUIDORA DE PRODUTOS DE CONSUMO LTDA</v>
      </c>
      <c r="C195" s="16" t="n">
        <f aca="false">Report!U417</f>
        <v>2460</v>
      </c>
      <c r="D195" s="1" t="str">
        <f aca="false">Report!X417</f>
        <v>NF 3186740-2 MILKA</v>
      </c>
    </row>
    <row r="196" customFormat="false" ht="12.75" hidden="false" customHeight="true" outlineLevel="0" collapsed="false">
      <c r="A196" s="15" t="n">
        <f aca="false">Report!C419</f>
        <v>46183</v>
      </c>
      <c r="B196" s="1" t="str">
        <f aca="false">Report!E419</f>
        <v>SB COMERCIO LTDA</v>
      </c>
      <c r="C196" s="16" t="n">
        <f aca="false">Report!U419</f>
        <v>2899.4</v>
      </c>
      <c r="D196" s="1" t="str">
        <f aca="false">Report!X419</f>
        <v>NF 1952294 -2 MILKA</v>
      </c>
    </row>
    <row r="197" customFormat="false" ht="12.75" hidden="false" customHeight="true" outlineLevel="0" collapsed="false">
      <c r="A197" s="15" t="n">
        <f aca="false">Report!C420</f>
        <v>46183</v>
      </c>
      <c r="B197" s="1" t="str">
        <f aca="false">Report!E420</f>
        <v>MARTINS COM SERV DISTR SA</v>
      </c>
      <c r="C197" s="16" t="n">
        <f aca="false">Report!U420</f>
        <v>678.54</v>
      </c>
      <c r="D197" s="1" t="str">
        <f aca="false">Report!X420</f>
        <v>NF 1762196 -03 C/TARIFA INCLUSA - MILKA</v>
      </c>
    </row>
    <row r="198" customFormat="false" ht="12.75" hidden="false" customHeight="true" outlineLevel="0" collapsed="false">
      <c r="A198" s="15" t="n">
        <f aca="false">Report!C422</f>
        <v>46183</v>
      </c>
      <c r="B198" s="1" t="str">
        <f aca="false">Report!E422</f>
        <v>BRF S A</v>
      </c>
      <c r="C198" s="16" t="n">
        <f aca="false">Report!U422</f>
        <v>1670.17</v>
      </c>
      <c r="D198" s="1" t="str">
        <f aca="false">Report!X422</f>
        <v>NF 1588698 03/03 MILKA</v>
      </c>
    </row>
    <row r="199" customFormat="false" ht="12.75" hidden="false" customHeight="true" outlineLevel="0" collapsed="false">
      <c r="A199" s="15" t="n">
        <f aca="false">Report!C425</f>
        <v>46183</v>
      </c>
      <c r="B199" s="1" t="str">
        <f aca="false">Report!E425</f>
        <v>NATUREZA COMERCIO DE DESCARTAVEIS LTDA</v>
      </c>
      <c r="C199" s="16" t="n">
        <f aca="false">Report!U425</f>
        <v>105.47</v>
      </c>
      <c r="D199" s="1" t="str">
        <f aca="false">Report!X425</f>
        <v>NF 27274-002/003 MILKA</v>
      </c>
    </row>
    <row r="200" customFormat="false" ht="12.75" hidden="false" customHeight="true" outlineLevel="0" collapsed="false">
      <c r="A200" s="15" t="n">
        <f aca="false">Report!C427</f>
        <v>46183</v>
      </c>
      <c r="B200" s="1" t="str">
        <f aca="false">Report!E427</f>
        <v>CHERRYS SEMI JOIAS LTDA</v>
      </c>
      <c r="C200" s="16" t="n">
        <f aca="false">Report!U427</f>
        <v>345</v>
      </c>
      <c r="D200" s="1" t="str">
        <f aca="false">Report!X427</f>
        <v>NF 438 - MILKA</v>
      </c>
    </row>
    <row r="201" customFormat="false" ht="12.75" hidden="false" customHeight="true" outlineLevel="0" collapsed="false">
      <c r="A201" s="15" t="n">
        <f aca="false">Report!C428</f>
        <v>46183</v>
      </c>
      <c r="B201" s="1" t="str">
        <f aca="false">Report!E428</f>
        <v>L S M COMERCIO DE ALIMENTOS E NAVEGACAO</v>
      </c>
      <c r="C201" s="16" t="n">
        <f aca="false">Report!U428</f>
        <v>890</v>
      </c>
      <c r="D201" s="1" t="str">
        <f aca="false">Report!X428</f>
        <v>NF 302701 - 1 MILKA</v>
      </c>
    </row>
    <row r="202" customFormat="false" ht="12.75" hidden="false" customHeight="true" outlineLevel="0" collapsed="false">
      <c r="A202" s="15" t="n">
        <f aca="false">Report!C429</f>
        <v>46183</v>
      </c>
      <c r="B202" s="1" t="str">
        <f aca="false">Report!E429</f>
        <v>BRF S A</v>
      </c>
      <c r="C202" s="16" t="n">
        <f aca="false">Report!U429</f>
        <v>3011.77</v>
      </c>
      <c r="D202" s="1" t="str">
        <f aca="false">Report!X429</f>
        <v>NF1591358-01/02 MILKA</v>
      </c>
    </row>
    <row r="203" customFormat="false" ht="12.75" hidden="false" customHeight="true" outlineLevel="0" collapsed="false">
      <c r="A203" s="15" t="n">
        <f aca="false">Report!C431</f>
        <v>46183</v>
      </c>
      <c r="B203" s="1" t="str">
        <f aca="false">Report!E431</f>
        <v>RENATO DE O AZEVEDO E CIA LTDA - EPP</v>
      </c>
      <c r="C203" s="16" t="n">
        <f aca="false">Report!U431</f>
        <v>290</v>
      </c>
      <c r="D203" s="1" t="str">
        <f aca="false">Report!X431</f>
        <v>NF177906 VISCERA DE BOI - MILKA</v>
      </c>
    </row>
    <row r="204" customFormat="false" ht="12.75" hidden="false" customHeight="true" outlineLevel="0" collapsed="false">
      <c r="A204" s="15" t="n">
        <f aca="false">Report!C432</f>
        <v>46183</v>
      </c>
      <c r="B204" s="1" t="str">
        <f aca="false">Report!E432</f>
        <v>RENATO DE O AZEVEDO E CIA LTDA - EPP</v>
      </c>
      <c r="C204" s="16" t="n">
        <f aca="false">Report!U432</f>
        <v>1100</v>
      </c>
      <c r="D204" s="1" t="str">
        <f aca="false">Report!X432</f>
        <v>NF 3062026 PGTO JOSE CLAUDIO - MILKA</v>
      </c>
    </row>
    <row r="205" customFormat="false" ht="12.75" hidden="false" customHeight="true" outlineLevel="0" collapsed="false">
      <c r="A205" s="15" t="n">
        <f aca="false">Report!C433</f>
        <v>46183</v>
      </c>
      <c r="B205" s="1" t="str">
        <f aca="false">Report!E433</f>
        <v>SILVA E SANTOS FRIGORIFICO LTDA</v>
      </c>
      <c r="C205" s="16" t="n">
        <f aca="false">Report!U433</f>
        <v>3547.5</v>
      </c>
      <c r="D205" s="1" t="str">
        <f aca="false">Report!X433</f>
        <v>NF 30865 - MILKA</v>
      </c>
    </row>
    <row r="206" customFormat="false" ht="12.75" hidden="false" customHeight="true" outlineLevel="0" collapsed="false">
      <c r="A206" s="15" t="n">
        <f aca="false">Report!C434</f>
        <v>46183</v>
      </c>
      <c r="B206" s="1" t="str">
        <f aca="false">Report!E434</f>
        <v>LIMA E BARANDA COMERCIO DE PRODUTOS REGI</v>
      </c>
      <c r="C206" s="16" t="n">
        <f aca="false">Report!U434</f>
        <v>233.5</v>
      </c>
      <c r="D206" s="1" t="str">
        <f aca="false">Report!X434</f>
        <v>NF 30796 - MILKA</v>
      </c>
    </row>
    <row r="207" customFormat="false" ht="12.75" hidden="false" customHeight="true" outlineLevel="0" collapsed="false">
      <c r="A207" s="15" t="n">
        <f aca="false">Report!C435</f>
        <v>46183</v>
      </c>
      <c r="B207" s="1" t="str">
        <f aca="false">Report!E435</f>
        <v>RENATO DE O AZEVEDO E CIA LTDA - EPP</v>
      </c>
      <c r="C207" s="16" t="n">
        <f aca="false">Report!U435</f>
        <v>2130</v>
      </c>
      <c r="D207" s="1" t="str">
        <f aca="false">Report!X435</f>
        <v>FEIRA CARLOS - DEBORA</v>
      </c>
    </row>
    <row r="208" customFormat="false" ht="12.75" hidden="false" customHeight="true" outlineLevel="0" collapsed="false">
      <c r="A208" s="15" t="n">
        <f aca="false">Report!C436</f>
        <v>46183</v>
      </c>
      <c r="B208" s="1" t="str">
        <f aca="false">Report!E436</f>
        <v>COMERCIO E TRANSPORTE BRANDAO LTDA</v>
      </c>
      <c r="C208" s="16" t="n">
        <f aca="false">Report!U436</f>
        <v>760</v>
      </c>
      <c r="D208" s="1" t="str">
        <f aca="false">Report!X436</f>
        <v>NF 14649 - DEBORA</v>
      </c>
    </row>
    <row r="209" customFormat="false" ht="12.75" hidden="false" customHeight="true" outlineLevel="0" collapsed="false">
      <c r="A209" s="15" t="n">
        <f aca="false">Report!C443</f>
        <v>46183</v>
      </c>
      <c r="B209" s="1" t="str">
        <f aca="false">Report!E443</f>
        <v>RENATO DE O AZEVEDO E CIA LTDA - EPP</v>
      </c>
      <c r="C209" s="16" t="n">
        <f aca="false">Report!U443</f>
        <v>279</v>
      </c>
      <c r="D209" s="1" t="str">
        <f aca="false">Report!X443</f>
        <v>15,500 KG DE PITAYA - DEBORA</v>
      </c>
    </row>
    <row r="210" customFormat="false" ht="12.75" hidden="false" customHeight="true" outlineLevel="0" collapsed="false">
      <c r="A210" s="15" t="n">
        <f aca="false">Report!C459</f>
        <v>46184</v>
      </c>
      <c r="B210" s="1" t="str">
        <f aca="false">Report!E459</f>
        <v>ATACADAO S.A.</v>
      </c>
      <c r="C210" s="16" t="n">
        <f aca="false">Report!U459</f>
        <v>611.75</v>
      </c>
      <c r="D210" s="1" t="str">
        <f aca="false">Report!X459</f>
        <v>NF 1872669 - MILKA</v>
      </c>
    </row>
    <row r="211" customFormat="false" ht="12.75" hidden="false" customHeight="true" outlineLevel="0" collapsed="false">
      <c r="A211" s="15" t="n">
        <f aca="false">Report!C460</f>
        <v>46184</v>
      </c>
      <c r="B211" s="1" t="str">
        <f aca="false">Report!E460</f>
        <v>ATACADAO S.A.</v>
      </c>
      <c r="C211" s="16" t="n">
        <f aca="false">Report!U460</f>
        <v>1271.1</v>
      </c>
      <c r="D211" s="1" t="str">
        <f aca="false">Report!X460</f>
        <v>NF 1872668 - MILKA</v>
      </c>
    </row>
    <row r="212" customFormat="false" ht="12.75" hidden="false" customHeight="true" outlineLevel="0" collapsed="false">
      <c r="A212" s="15" t="n">
        <f aca="false">Report!C461</f>
        <v>46184</v>
      </c>
      <c r="B212" s="1" t="str">
        <f aca="false">Report!E461</f>
        <v>RISADINHA LTDA</v>
      </c>
      <c r="C212" s="16" t="n">
        <f aca="false">Report!U461</f>
        <v>2249.86</v>
      </c>
      <c r="D212" s="1" t="str">
        <f aca="false">Report!X461</f>
        <v>NF 653787 - 2 MILKA</v>
      </c>
    </row>
    <row r="213" customFormat="false" ht="12.75" hidden="false" customHeight="true" outlineLevel="0" collapsed="false">
      <c r="A213" s="15" t="n">
        <f aca="false">Report!C462</f>
        <v>46184</v>
      </c>
      <c r="B213" s="1" t="str">
        <f aca="false">Report!E462</f>
        <v>TRES CORACOES ALIMENTOS S.A.</v>
      </c>
      <c r="C213" s="16" t="n">
        <f aca="false">Report!U462</f>
        <v>2468.1</v>
      </c>
      <c r="D213" s="1" t="str">
        <f aca="false">Report!X462</f>
        <v>NF 341630 -3 MILKA</v>
      </c>
    </row>
    <row r="214" customFormat="false" ht="12.75" hidden="false" customHeight="true" outlineLevel="0" collapsed="false">
      <c r="A214" s="15" t="n">
        <f aca="false">Report!C463</f>
        <v>46184</v>
      </c>
      <c r="B214" s="1" t="str">
        <f aca="false">Report!E463</f>
        <v>A M QUIMICA IND E COM DE PROD QUIMICOS I</v>
      </c>
      <c r="C214" s="16" t="n">
        <f aca="false">Report!U463</f>
        <v>1145.26</v>
      </c>
      <c r="D214" s="1" t="str">
        <f aca="false">Report!X463</f>
        <v>NF 66698 - MILKA</v>
      </c>
    </row>
    <row r="215" customFormat="false" ht="12.75" hidden="false" customHeight="true" outlineLevel="0" collapsed="false">
      <c r="A215" s="15" t="n">
        <f aca="false">Report!C464</f>
        <v>46184</v>
      </c>
      <c r="B215" s="1" t="str">
        <f aca="false">Report!E464</f>
        <v>OCIDENTAL COMERCIO DE FRIOS LTDA</v>
      </c>
      <c r="C215" s="16" t="n">
        <f aca="false">Report!U464</f>
        <v>999.03</v>
      </c>
      <c r="D215" s="1" t="str">
        <f aca="false">Report!X464</f>
        <v>NF 1228856 - MILKA</v>
      </c>
    </row>
    <row r="216" customFormat="false" ht="12.75" hidden="false" customHeight="true" outlineLevel="0" collapsed="false">
      <c r="A216" s="15" t="n">
        <f aca="false">Report!C466</f>
        <v>46184</v>
      </c>
      <c r="B216" s="1" t="str">
        <f aca="false">Report!E466</f>
        <v>ATIVA COM E REP</v>
      </c>
      <c r="C216" s="16" t="n">
        <f aca="false">Report!U466</f>
        <v>828</v>
      </c>
      <c r="D216" s="1" t="str">
        <f aca="false">Report!X466</f>
        <v>NF 24963 - MILKA</v>
      </c>
    </row>
    <row r="217" customFormat="false" ht="12.75" hidden="false" customHeight="true" outlineLevel="0" collapsed="false">
      <c r="A217" s="15" t="n">
        <f aca="false">Report!C467</f>
        <v>46184</v>
      </c>
      <c r="B217" s="1" t="str">
        <f aca="false">Report!E467</f>
        <v>E. SALES DO NASCIMENTO</v>
      </c>
      <c r="C217" s="16" t="n">
        <f aca="false">Report!U467</f>
        <v>503.26</v>
      </c>
      <c r="D217" s="1" t="str">
        <f aca="false">Report!X467</f>
        <v>NF 573-03 MILKA</v>
      </c>
    </row>
    <row r="218" customFormat="false" ht="12.75" hidden="false" customHeight="true" outlineLevel="0" collapsed="false">
      <c r="A218" s="15" t="n">
        <f aca="false">Report!C468</f>
        <v>46184</v>
      </c>
      <c r="B218" s="1" t="str">
        <f aca="false">Report!E468</f>
        <v>DURAES DISTRIBUIDORA DE ESTIVAS LTDA</v>
      </c>
      <c r="C218" s="16" t="n">
        <f aca="false">Report!U468</f>
        <v>1890.86</v>
      </c>
      <c r="D218" s="1" t="str">
        <f aca="false">Report!X468</f>
        <v>NF 642821-1 MILKA</v>
      </c>
    </row>
    <row r="219" customFormat="false" ht="12.75" hidden="false" customHeight="true" outlineLevel="0" collapsed="false">
      <c r="A219" s="15" t="n">
        <f aca="false">Report!C470</f>
        <v>46184</v>
      </c>
      <c r="B219" s="1" t="str">
        <f aca="false">Report!E470</f>
        <v>MARTINS COM SERV DISTR SA</v>
      </c>
      <c r="C219" s="16" t="n">
        <f aca="false">Report!U470</f>
        <v>4056.85</v>
      </c>
      <c r="D219" s="1" t="str">
        <f aca="false">Report!X470</f>
        <v>NF1762478/NF1762479/NF1762480/NF1762481 - 02 MILKA</v>
      </c>
    </row>
    <row r="220" customFormat="false" ht="12.75" hidden="false" customHeight="true" outlineLevel="0" collapsed="false">
      <c r="A220" s="15" t="n">
        <f aca="false">Report!C471</f>
        <v>46184</v>
      </c>
      <c r="B220" s="1" t="str">
        <f aca="false">Report!E471</f>
        <v>BRASIL NORTE BEBIDAS S/A</v>
      </c>
      <c r="C220" s="16" t="n">
        <f aca="false">Report!U471</f>
        <v>260.61</v>
      </c>
      <c r="D220" s="1" t="str">
        <f aca="false">Report!X471</f>
        <v>NF 1850202 - MILKA</v>
      </c>
    </row>
    <row r="221" customFormat="false" ht="12.75" hidden="false" customHeight="true" outlineLevel="0" collapsed="false">
      <c r="A221" s="15" t="n">
        <f aca="false">Report!C472</f>
        <v>46184</v>
      </c>
      <c r="B221" s="1" t="str">
        <f aca="false">Report!E472</f>
        <v>BRASIL NORTE BEBIDAS S/A</v>
      </c>
      <c r="C221" s="16" t="n">
        <f aca="false">Report!U472</f>
        <v>3191.93</v>
      </c>
      <c r="D221" s="1" t="str">
        <f aca="false">Report!X472</f>
        <v>NF 1850205 - MILKA</v>
      </c>
    </row>
    <row r="222" customFormat="false" ht="12.75" hidden="false" customHeight="true" outlineLevel="0" collapsed="false">
      <c r="A222" s="15" t="n">
        <f aca="false">Report!C473</f>
        <v>46184</v>
      </c>
      <c r="B222" s="1" t="str">
        <f aca="false">Report!E473</f>
        <v>BRASIL NORTE BEBIDAS S/A</v>
      </c>
      <c r="C222" s="16" t="n">
        <f aca="false">Report!U473</f>
        <v>1885.18</v>
      </c>
      <c r="D222" s="1" t="str">
        <f aca="false">Report!X473</f>
        <v>NF 1137626 - MILKA</v>
      </c>
    </row>
    <row r="223" customFormat="false" ht="12.75" hidden="false" customHeight="true" outlineLevel="0" collapsed="false">
      <c r="A223" s="15" t="n">
        <f aca="false">Report!C474</f>
        <v>46184</v>
      </c>
      <c r="B223" s="1" t="str">
        <f aca="false">Report!E474</f>
        <v>COMERCIO DE FRIOS MANAUS LTDA</v>
      </c>
      <c r="C223" s="16" t="n">
        <f aca="false">Report!U474</f>
        <v>2569.25</v>
      </c>
      <c r="D223" s="1" t="str">
        <f aca="false">Report!X474</f>
        <v>NF170852 - MILKA</v>
      </c>
    </row>
    <row r="224" customFormat="false" ht="12.75" hidden="false" customHeight="true" outlineLevel="0" collapsed="false">
      <c r="A224" s="15" t="n">
        <f aca="false">Report!C475</f>
        <v>46184</v>
      </c>
      <c r="B224" s="1" t="str">
        <f aca="false">Report!E475</f>
        <v>PANIFICADORA E CONFEITARIA REAL MADRI LTDA</v>
      </c>
      <c r="C224" s="16" t="n">
        <f aca="false">Report!U475</f>
        <v>684.35</v>
      </c>
      <c r="D224" s="1" t="str">
        <f aca="false">Report!X475</f>
        <v>NF 653 - MILKA</v>
      </c>
    </row>
    <row r="225" customFormat="false" ht="12.75" hidden="false" customHeight="true" outlineLevel="0" collapsed="false">
      <c r="A225" s="15" t="n">
        <f aca="false">Report!C476</f>
        <v>46184</v>
      </c>
      <c r="B225" s="1" t="str">
        <f aca="false">Report!E476</f>
        <v>PANIFICADORA E CONFEITARIA REAL MADRI LTDA</v>
      </c>
      <c r="C225" s="16" t="n">
        <f aca="false">Report!U476</f>
        <v>840</v>
      </c>
      <c r="D225" s="1" t="str">
        <f aca="false">Report!X476</f>
        <v>NF 657 - MILKA</v>
      </c>
    </row>
    <row r="226" customFormat="false" ht="12.75" hidden="false" customHeight="true" outlineLevel="0" collapsed="false">
      <c r="A226" s="15" t="n">
        <f aca="false">Report!C477</f>
        <v>46184</v>
      </c>
      <c r="B226" s="1" t="str">
        <f aca="false">Report!E477</f>
        <v>ADICSO FABIAN GONZALEZ MONTILLA 70302186</v>
      </c>
      <c r="C226" s="16" t="n">
        <f aca="false">Report!U477</f>
        <v>828</v>
      </c>
      <c r="D226" s="1" t="str">
        <f aca="false">Report!X477</f>
        <v>NF 492 BLOOM - MILKA</v>
      </c>
    </row>
    <row r="227" customFormat="false" ht="12.75" hidden="false" customHeight="true" outlineLevel="0" collapsed="false">
      <c r="A227" s="15" t="n">
        <f aca="false">Report!C480</f>
        <v>46185</v>
      </c>
      <c r="B227" s="1" t="str">
        <f aca="false">Report!E480</f>
        <v>SEM FORNECEDOR</v>
      </c>
      <c r="C227" s="16" t="n">
        <f aca="false">Report!U480</f>
        <v>441</v>
      </c>
      <c r="D227" s="1" t="str">
        <f aca="false">Report!X480</f>
        <v>COMPRA DE 12,270 KG DE QUEIJO COALHO</v>
      </c>
    </row>
    <row r="228" customFormat="false" ht="12.75" hidden="false" customHeight="true" outlineLevel="0" collapsed="false">
      <c r="A228" s="15" t="n">
        <f aca="false">Report!C491</f>
        <v>46185</v>
      </c>
      <c r="B228" s="1" t="str">
        <f aca="false">Report!E491</f>
        <v>OCIDENTAL COMERCIO DE FRIOS LTDA</v>
      </c>
      <c r="C228" s="16" t="n">
        <f aca="false">Report!U491</f>
        <v>2987.73</v>
      </c>
      <c r="D228" s="1" t="str">
        <f aca="false">Report!X491</f>
        <v>NF 1226733-2/2 MILKA</v>
      </c>
    </row>
    <row r="229" customFormat="false" ht="12.75" hidden="false" customHeight="true" outlineLevel="0" collapsed="false">
      <c r="A229" s="15" t="n">
        <f aca="false">Report!C492</f>
        <v>46185</v>
      </c>
      <c r="B229" s="1" t="str">
        <f aca="false">Report!E492</f>
        <v>DISTRIBUIDORA LOPES LTDA</v>
      </c>
      <c r="C229" s="16" t="n">
        <f aca="false">Report!U492</f>
        <v>1761.42</v>
      </c>
      <c r="D229" s="1" t="str">
        <f aca="false">Report!X492</f>
        <v>NF 1655460-2 MILKA</v>
      </c>
    </row>
    <row r="230" customFormat="false" ht="12.75" hidden="false" customHeight="true" outlineLevel="0" collapsed="false">
      <c r="A230" s="15" t="n">
        <f aca="false">Report!C493</f>
        <v>46185</v>
      </c>
      <c r="B230" s="1" t="str">
        <f aca="false">Report!E493</f>
        <v>EMPRESA BRASILEIRA DE DISTRIBUICAO LTDA</v>
      </c>
      <c r="C230" s="16" t="n">
        <f aca="false">Report!U493</f>
        <v>1137.4</v>
      </c>
      <c r="D230" s="1" t="str">
        <f aca="false">Report!X493</f>
        <v>NF 2284331-3 MILKA</v>
      </c>
    </row>
    <row r="231" customFormat="false" ht="12.75" hidden="false" customHeight="true" outlineLevel="0" collapsed="false">
      <c r="A231" s="15" t="n">
        <f aca="false">Report!C494</f>
        <v>46185</v>
      </c>
      <c r="B231" s="1" t="str">
        <f aca="false">Report!E494</f>
        <v>INNOVAR DISTRIBUIDORA DE COSMETICOS E MEDICAMENTOS LTDA</v>
      </c>
      <c r="C231" s="16" t="n">
        <f aca="false">Report!U494</f>
        <v>1358.58</v>
      </c>
      <c r="D231" s="1" t="str">
        <f aca="false">Report!X494</f>
        <v>NF100830 -2 MILKA</v>
      </c>
    </row>
    <row r="232" customFormat="false" ht="12.75" hidden="false" customHeight="true" outlineLevel="0" collapsed="false">
      <c r="A232" s="15" t="n">
        <f aca="false">Report!C495</f>
        <v>46185</v>
      </c>
      <c r="B232" s="1" t="str">
        <f aca="false">Report!E495</f>
        <v>SOUZA CRUZ LTDA.</v>
      </c>
      <c r="C232" s="16" t="n">
        <f aca="false">Report!U495</f>
        <v>5074.94</v>
      </c>
      <c r="D232" s="1" t="str">
        <f aca="false">Report!X495</f>
        <v>NF 560924 -03 MILKA</v>
      </c>
    </row>
    <row r="233" customFormat="false" ht="12.75" hidden="false" customHeight="true" outlineLevel="0" collapsed="false">
      <c r="A233" s="15" t="n">
        <f aca="false">Report!C496</f>
        <v>46185</v>
      </c>
      <c r="B233" s="1" t="str">
        <f aca="false">Report!E496</f>
        <v>A K LIMA DE ANDRADE</v>
      </c>
      <c r="C233" s="16" t="n">
        <f aca="false">Report!U496</f>
        <v>1267</v>
      </c>
      <c r="D233" s="1" t="str">
        <f aca="false">Report!X496</f>
        <v>1064/02 NF2707 - MILKA</v>
      </c>
    </row>
    <row r="234" customFormat="false" ht="12.75" hidden="false" customHeight="true" outlineLevel="0" collapsed="false">
      <c r="A234" s="15" t="n">
        <f aca="false">Report!C497</f>
        <v>46185</v>
      </c>
      <c r="B234" s="1" t="str">
        <f aca="false">Report!E497</f>
        <v>J. A. F. DE LIMA</v>
      </c>
      <c r="C234" s="16" t="n">
        <f aca="false">Report!U497</f>
        <v>1118.58</v>
      </c>
      <c r="D234" s="1" t="str">
        <f aca="false">Report!X497</f>
        <v>NF 155121/1 MILKA</v>
      </c>
    </row>
    <row r="235" customFormat="false" ht="12.75" hidden="false" customHeight="true" outlineLevel="0" collapsed="false">
      <c r="A235" s="15" t="n">
        <f aca="false">Report!C498</f>
        <v>46185</v>
      </c>
      <c r="B235" s="1" t="str">
        <f aca="false">Report!E498</f>
        <v>L S M COMERCIO DE ALIMENTOS E NAVEGACAO</v>
      </c>
      <c r="C235" s="16" t="n">
        <f aca="false">Report!U498</f>
        <v>769.83</v>
      </c>
      <c r="D235" s="1" t="str">
        <f aca="false">Report!X498</f>
        <v>NF 302508 - 1 MILKA</v>
      </c>
    </row>
    <row r="236" customFormat="false" ht="12.75" hidden="false" customHeight="true" outlineLevel="0" collapsed="false">
      <c r="A236" s="15" t="n">
        <f aca="false">Report!C499</f>
        <v>46185</v>
      </c>
      <c r="B236" s="1" t="str">
        <f aca="false">Report!E499</f>
        <v>SOUZA CRUZ LTDA.</v>
      </c>
      <c r="C236" s="16" t="n">
        <f aca="false">Report!U499</f>
        <v>3874.39</v>
      </c>
      <c r="D236" s="1" t="str">
        <f aca="false">Report!X499</f>
        <v>NF 561905 -01 MILKA</v>
      </c>
    </row>
    <row r="237" customFormat="false" ht="12.75" hidden="false" customHeight="true" outlineLevel="0" collapsed="false">
      <c r="A237" s="15" t="n">
        <f aca="false">Report!C500</f>
        <v>46185</v>
      </c>
      <c r="B237" s="1" t="str">
        <f aca="false">Report!E500</f>
        <v>NT INDUSTRIA E COMERCIO DE PANIFICACAO L</v>
      </c>
      <c r="C237" s="16" t="n">
        <f aca="false">Report!U500</f>
        <v>5516.12</v>
      </c>
      <c r="D237" s="1" t="str">
        <f aca="false">Report!X500</f>
        <v>NF 37014 - 1 MILKA</v>
      </c>
    </row>
    <row r="238" customFormat="false" ht="12.75" hidden="false" customHeight="true" outlineLevel="0" collapsed="false">
      <c r="A238" s="15" t="n">
        <f aca="false">Report!C501</f>
        <v>46185</v>
      </c>
      <c r="B238" s="1" t="str">
        <f aca="false">Report!E501</f>
        <v>FORTVET DISTRIBUIDORA LTDA</v>
      </c>
      <c r="C238" s="16" t="n">
        <f aca="false">Report!U501</f>
        <v>1609.45</v>
      </c>
      <c r="D238" s="1" t="str">
        <f aca="false">Report!X501</f>
        <v>NF2068-1 MILKA</v>
      </c>
    </row>
    <row r="239" customFormat="false" ht="12.75" hidden="false" customHeight="true" outlineLevel="0" collapsed="false">
      <c r="A239" s="15" t="n">
        <f aca="false">Report!C502</f>
        <v>46185</v>
      </c>
      <c r="B239" s="1" t="str">
        <f aca="false">Report!E502</f>
        <v>COMERCIO DE FRIOS MANAUS LTDA</v>
      </c>
      <c r="C239" s="16" t="n">
        <f aca="false">Report!U502</f>
        <v>4425.75</v>
      </c>
      <c r="D239" s="1" t="str">
        <f aca="false">Report!X502</f>
        <v>NF170905 - MILKA</v>
      </c>
    </row>
    <row r="240" customFormat="false" ht="12.75" hidden="false" customHeight="true" outlineLevel="0" collapsed="false">
      <c r="A240" s="15" t="n">
        <f aca="false">Report!C504</f>
        <v>46185</v>
      </c>
      <c r="B240" s="1" t="str">
        <f aca="false">Report!E504</f>
        <v>H. L. DO NASCIMENTO</v>
      </c>
      <c r="C240" s="16" t="n">
        <f aca="false">Report!U504</f>
        <v>430.3</v>
      </c>
      <c r="D240" s="1" t="str">
        <f aca="false">Report!X504</f>
        <v>NF 5619 FAZENDINHA - MILKA</v>
      </c>
    </row>
    <row r="241" customFormat="false" ht="12.75" hidden="false" customHeight="true" outlineLevel="0" collapsed="false">
      <c r="A241" s="15" t="n">
        <f aca="false">Report!C505</f>
        <v>46185</v>
      </c>
      <c r="B241" s="1" t="str">
        <f aca="false">Report!E505</f>
        <v>JAB COMERCIO DE PRODUTOS ALIMENTICIOS LT</v>
      </c>
      <c r="C241" s="16" t="n">
        <f aca="false">Report!U505</f>
        <v>410</v>
      </c>
      <c r="D241" s="1" t="str">
        <f aca="false">Report!X505</f>
        <v>NF 3319 SANTOPAO - MILKA</v>
      </c>
    </row>
    <row r="242" customFormat="false" ht="12.75" hidden="false" customHeight="true" outlineLevel="0" collapsed="false">
      <c r="A242" s="15" t="n">
        <f aca="false">Report!C506</f>
        <v>46185</v>
      </c>
      <c r="B242" s="1" t="str">
        <f aca="false">Report!E506</f>
        <v>VITAPAN COMERCIO VAREJISTA DE PRODUTOS ALIMENTICIOS LTDA</v>
      </c>
      <c r="C242" s="16" t="n">
        <f aca="false">Report!U506</f>
        <v>1296</v>
      </c>
      <c r="D242" s="1" t="str">
        <f aca="false">Report!X506</f>
        <v> NF 10024 - MILKA</v>
      </c>
    </row>
    <row r="243" customFormat="false" ht="12.75" hidden="false" customHeight="true" outlineLevel="0" collapsed="false">
      <c r="A243" s="15" t="n">
        <f aca="false">Report!C507</f>
        <v>46185</v>
      </c>
      <c r="B243" s="1" t="str">
        <f aca="false">Report!E507</f>
        <v>CRBS S/A</v>
      </c>
      <c r="C243" s="16" t="n">
        <f aca="false">Report!U507</f>
        <v>2181.83</v>
      </c>
      <c r="D243" s="1" t="str">
        <f aca="false">Report!X507</f>
        <v>NF 841669 - MILKA</v>
      </c>
    </row>
    <row r="244" customFormat="false" ht="12.75" hidden="false" customHeight="true" outlineLevel="0" collapsed="false">
      <c r="A244" s="15" t="n">
        <f aca="false">Report!C508</f>
        <v>46185</v>
      </c>
      <c r="B244" s="1" t="str">
        <f aca="false">Report!E508</f>
        <v>NOVA FRIOS COMERCIO ATACADISTA DE LATICINIOS LTDA</v>
      </c>
      <c r="C244" s="16" t="n">
        <f aca="false">Report!U508</f>
        <v>276.6</v>
      </c>
      <c r="D244" s="1" t="str">
        <f aca="false">Report!X508</f>
        <v>NF 3669 BODEGA - MILKA</v>
      </c>
    </row>
    <row r="245" customFormat="false" ht="12.75" hidden="false" customHeight="true" outlineLevel="0" collapsed="false">
      <c r="A245" s="15" t="n">
        <f aca="false">Report!C509</f>
        <v>46185</v>
      </c>
      <c r="B245" s="1" t="str">
        <f aca="false">Report!E509</f>
        <v>J G COMERCIO DE PRODUTOS ALIMENTICIOS LTDA</v>
      </c>
      <c r="C245" s="16" t="n">
        <f aca="false">Report!U509</f>
        <v>1777.43</v>
      </c>
      <c r="D245" s="1" t="str">
        <f aca="false">Report!X509</f>
        <v>448617-A/C  NF385264 - MILKA</v>
      </c>
    </row>
    <row r="246" customFormat="false" ht="12.75" hidden="false" customHeight="true" outlineLevel="0" collapsed="false">
      <c r="A246" s="15" t="n">
        <f aca="false">Report!C511</f>
        <v>46185</v>
      </c>
      <c r="B246" s="1" t="str">
        <f aca="false">Report!E511</f>
        <v>RENATO DE O AZEVEDO E CIA LTDA - EPP</v>
      </c>
      <c r="C246" s="16" t="n">
        <f aca="false">Report!U511</f>
        <v>2966</v>
      </c>
      <c r="D246" s="1" t="str">
        <f aca="false">Report!X511</f>
        <v>FEIRA SR RENATO - DEBORA</v>
      </c>
    </row>
    <row r="247" customFormat="false" ht="12.75" hidden="false" customHeight="true" outlineLevel="0" collapsed="false">
      <c r="A247" s="15" t="n">
        <f aca="false">Report!C512</f>
        <v>46185</v>
      </c>
      <c r="B247" s="1" t="str">
        <f aca="false">Report!E512</f>
        <v>MANOEL TEXEIRA DE SOUZA RESTAURANTE</v>
      </c>
      <c r="C247" s="16" t="n">
        <f aca="false">Report!U512</f>
        <v>420</v>
      </c>
      <c r="D247" s="1" t="str">
        <f aca="false">Report!X512</f>
        <v>NF 5974 - DEBORA</v>
      </c>
    </row>
    <row r="248" customFormat="false" ht="12.75" hidden="false" customHeight="true" outlineLevel="0" collapsed="false">
      <c r="A248" s="15" t="n">
        <f aca="false">Report!C513</f>
        <v>46185</v>
      </c>
      <c r="B248" s="1" t="str">
        <f aca="false">Report!E513</f>
        <v>J W N DOS SANTOS</v>
      </c>
      <c r="C248" s="16" t="n">
        <f aca="false">Report!U513</f>
        <v>381</v>
      </c>
      <c r="D248" s="1" t="str">
        <f aca="false">Report!X513</f>
        <v>NF 307 - DEBORA</v>
      </c>
    </row>
    <row r="249" customFormat="false" ht="12.75" hidden="false" customHeight="true" outlineLevel="0" collapsed="false">
      <c r="A249" s="15" t="n">
        <f aca="false">Report!C523</f>
        <v>46186</v>
      </c>
      <c r="B249" s="1" t="str">
        <f aca="false">Report!E523</f>
        <v>PRIME PET DISTRIBUIDORA LTDA</v>
      </c>
      <c r="C249" s="16" t="n">
        <f aca="false">Report!U523</f>
        <v>2195.35</v>
      </c>
      <c r="D249" s="1" t="str">
        <f aca="false">Report!X523</f>
        <v>NF 9409 - 09/10 MILKA</v>
      </c>
    </row>
    <row r="250" customFormat="false" ht="12.75" hidden="false" customHeight="true" outlineLevel="0" collapsed="false">
      <c r="A250" s="15" t="n">
        <f aca="false">Report!C525</f>
        <v>46186</v>
      </c>
      <c r="B250" s="1" t="str">
        <f aca="false">Report!E525</f>
        <v>OPPORTUNITY ALIMENTOS PARA ANIMAIS LTDA</v>
      </c>
      <c r="C250" s="16" t="n">
        <f aca="false">Report!U525</f>
        <v>1326</v>
      </c>
      <c r="D250" s="1" t="str">
        <f aca="false">Report!X525</f>
        <v>NF 33622 - 2 MILKA</v>
      </c>
    </row>
    <row r="251" customFormat="false" ht="12.75" hidden="false" customHeight="true" outlineLevel="0" collapsed="false">
      <c r="A251" s="15" t="n">
        <f aca="false">Report!C526</f>
        <v>46186</v>
      </c>
      <c r="B251" s="1" t="str">
        <f aca="false">Report!E526</f>
        <v>TAPAJOS COM DE PERFUMARIA COSMETICOS E G</v>
      </c>
      <c r="C251" s="16" t="n">
        <f aca="false">Report!U526</f>
        <v>1703.51</v>
      </c>
      <c r="D251" s="1" t="str">
        <f aca="false">Report!X526</f>
        <v>NF 569357-3 MILKA</v>
      </c>
    </row>
    <row r="252" customFormat="false" ht="12.75" hidden="false" customHeight="true" outlineLevel="0" collapsed="false">
      <c r="A252" s="15" t="n">
        <f aca="false">Report!C527</f>
        <v>46186</v>
      </c>
      <c r="B252" s="1" t="str">
        <f aca="false">Report!E527</f>
        <v>BRASIL NORTE BEBIDAS S/A</v>
      </c>
      <c r="C252" s="16" t="n">
        <f aca="false">Report!U527</f>
        <v>813.83</v>
      </c>
      <c r="D252" s="1" t="str">
        <f aca="false">Report!X527</f>
        <v>NF 1857025 - MILKA</v>
      </c>
    </row>
    <row r="253" customFormat="false" ht="12.75" hidden="false" customHeight="true" outlineLevel="0" collapsed="false">
      <c r="A253" s="15" t="n">
        <f aca="false">Report!C528</f>
        <v>46186</v>
      </c>
      <c r="B253" s="1" t="str">
        <f aca="false">Report!E528</f>
        <v>ADRIANA DISTRIBUIDORA DE PRODUTOS ALIMEN</v>
      </c>
      <c r="C253" s="16" t="n">
        <f aca="false">Report!U528</f>
        <v>769.96</v>
      </c>
      <c r="D253" s="1" t="str">
        <f aca="false">Report!X528</f>
        <v>NF 875267-1 MILKA</v>
      </c>
    </row>
    <row r="254" customFormat="false" ht="12.75" hidden="false" customHeight="true" outlineLevel="0" collapsed="false">
      <c r="A254" s="15" t="n">
        <f aca="false">Report!C529</f>
        <v>46186</v>
      </c>
      <c r="B254" s="1" t="str">
        <f aca="false">Report!E529</f>
        <v>COMERCIO DE FRIOS MANAUS LTDA</v>
      </c>
      <c r="C254" s="16" t="n">
        <f aca="false">Report!U529</f>
        <v>2028.6</v>
      </c>
      <c r="D254" s="1" t="str">
        <f aca="false">Report!X529</f>
        <v>NF170970 - MILKA</v>
      </c>
    </row>
    <row r="255" customFormat="false" ht="12.75" hidden="false" customHeight="true" outlineLevel="0" collapsed="false">
      <c r="A255" s="15" t="n">
        <f aca="false">Report!C530</f>
        <v>46186</v>
      </c>
      <c r="B255" s="1" t="str">
        <f aca="false">Report!E530</f>
        <v>BRAGA TABACARIA EIRELI ME</v>
      </c>
      <c r="C255" s="16" t="n">
        <f aca="false">Report!U530</f>
        <v>807.41</v>
      </c>
      <c r="D255" s="1" t="str">
        <f aca="false">Report!X530</f>
        <v>NF 18532-01 MILKA</v>
      </c>
    </row>
    <row r="256" customFormat="false" ht="12.75" hidden="false" customHeight="true" outlineLevel="0" collapsed="false">
      <c r="A256" s="15" t="n">
        <f aca="false">Report!C531</f>
        <v>46186</v>
      </c>
      <c r="B256" s="1" t="str">
        <f aca="false">Report!E531</f>
        <v>D N COMERCIO ATACADISTA DE EMBALAGENS E</v>
      </c>
      <c r="C256" s="16" t="n">
        <f aca="false">Report!U531</f>
        <v>550.34</v>
      </c>
      <c r="D256" s="1" t="str">
        <f aca="false">Report!X531</f>
        <v>NF 400 BRAGA - MILKA</v>
      </c>
    </row>
    <row r="257" customFormat="false" ht="12.75" hidden="false" customHeight="true" outlineLevel="0" collapsed="false">
      <c r="A257" s="15" t="n">
        <f aca="false">Report!C532</f>
        <v>46186</v>
      </c>
      <c r="B257" s="1" t="str">
        <f aca="false">Report!E532</f>
        <v>SILVA E SANTOS FRIGORIFICO LTDA</v>
      </c>
      <c r="C257" s="16" t="n">
        <f aca="false">Report!U532</f>
        <v>4032.5</v>
      </c>
      <c r="D257" s="1" t="str">
        <f aca="false">Report!X532</f>
        <v>NF30943 - MILKA</v>
      </c>
    </row>
    <row r="258" customFormat="false" ht="12.75" hidden="false" customHeight="true" outlineLevel="0" collapsed="false">
      <c r="A258" s="15" t="n">
        <f aca="false">Report!C533</f>
        <v>46186</v>
      </c>
      <c r="B258" s="1" t="str">
        <f aca="false">Report!E533</f>
        <v>RENATO DE O AZEVEDO E CIA LTDA - EPP</v>
      </c>
      <c r="C258" s="16" t="n">
        <f aca="false">Report!U533</f>
        <v>2963</v>
      </c>
      <c r="D258" s="1" t="str">
        <f aca="false">Report!X533</f>
        <v>FEIRA CARLOS - DEBORA</v>
      </c>
    </row>
    <row r="259" customFormat="false" ht="12.75" hidden="false" customHeight="true" outlineLevel="0" collapsed="false">
      <c r="A259" s="15" t="n">
        <f aca="false">Report!C534</f>
        <v>46186</v>
      </c>
      <c r="B259" s="1" t="str">
        <f aca="false">Report!E534</f>
        <v>COMERCIO E TRANSPORTE BRANDAO LTDA</v>
      </c>
      <c r="C259" s="16" t="n">
        <f aca="false">Report!U534</f>
        <v>840</v>
      </c>
      <c r="D259" s="1" t="str">
        <f aca="false">Report!X534</f>
        <v>NF 14671 - DEBORA</v>
      </c>
    </row>
    <row r="260" customFormat="false" ht="12.75" hidden="false" customHeight="true" outlineLevel="0" collapsed="false">
      <c r="A260" s="15" t="n">
        <f aca="false">Report!C535</f>
        <v>46186</v>
      </c>
      <c r="B260" s="1" t="str">
        <f aca="false">Report!E535</f>
        <v>RENATO DE O AZEVEDO E CIA LTDA - EPP</v>
      </c>
      <c r="C260" s="16" t="n">
        <f aca="false">Report!U535</f>
        <v>235</v>
      </c>
      <c r="D260" s="1" t="str">
        <f aca="false">Report!X535</f>
        <v>CAMARAO COM E SEM CASCA - FEIRA CARLOS - DEBORA</v>
      </c>
    </row>
    <row r="261" customFormat="false" ht="12.75" hidden="false" customHeight="true" outlineLevel="0" collapsed="false">
      <c r="A261" s="15" t="n">
        <f aca="false">Report!C536</f>
        <v>46186</v>
      </c>
      <c r="B261" s="1" t="str">
        <f aca="false">Report!E536</f>
        <v>MANOEL TEXEIRA DE SOUZA RESTAURANTE</v>
      </c>
      <c r="C261" s="16" t="n">
        <f aca="false">Report!U536</f>
        <v>360</v>
      </c>
      <c r="D261" s="1" t="str">
        <f aca="false">Report!X536</f>
        <v>NF 5978 - DEBORA</v>
      </c>
    </row>
    <row r="262" customFormat="false" ht="12.75" hidden="false" customHeight="true" outlineLevel="0" collapsed="false">
      <c r="A262" s="15" t="n">
        <f aca="false">Report!C537</f>
        <v>46186</v>
      </c>
      <c r="B262" s="1" t="str">
        <f aca="false">Report!E537</f>
        <v>GELO DANGELO FABRICACAO DE GELO LTDA</v>
      </c>
      <c r="C262" s="16" t="n">
        <f aca="false">Report!U537</f>
        <v>416.5</v>
      </c>
      <c r="D262" s="1" t="str">
        <f aca="false">Report!X537</f>
        <v>NF 276 - DEBORA</v>
      </c>
    </row>
    <row r="263" customFormat="false" ht="12.75" hidden="false" customHeight="true" outlineLevel="0" collapsed="false">
      <c r="A263" s="15" t="n">
        <f aca="false">Report!C551</f>
        <v>46187</v>
      </c>
      <c r="B263" s="1" t="str">
        <f aca="false">Report!E551</f>
        <v>FUNNY PET DISTRIBUIDORA DE ALIMENTOS PAR</v>
      </c>
      <c r="C263" s="16" t="n">
        <f aca="false">Report!U551</f>
        <v>4049.8</v>
      </c>
      <c r="D263" s="1" t="str">
        <f aca="false">Report!X551</f>
        <v>NF 18727 -5 MILKA</v>
      </c>
    </row>
    <row r="264" customFormat="false" ht="12.75" hidden="false" customHeight="true" outlineLevel="0" collapsed="false">
      <c r="A264" s="15" t="n">
        <f aca="false">Report!C552</f>
        <v>46187</v>
      </c>
      <c r="B264" s="1" t="str">
        <f aca="false">Report!E552</f>
        <v>PRIME PET DISTRIBUIDORA LTDA</v>
      </c>
      <c r="C264" s="16" t="n">
        <f aca="false">Report!U552</f>
        <v>1060.9</v>
      </c>
      <c r="D264" s="1" t="str">
        <f aca="false">Report!X552</f>
        <v>NF 10589-01/05 MILKA</v>
      </c>
    </row>
    <row r="265" customFormat="false" ht="12.75" hidden="false" customHeight="true" outlineLevel="0" collapsed="false">
      <c r="A265" s="15" t="n">
        <f aca="false">Report!C553</f>
        <v>46187</v>
      </c>
      <c r="B265" s="1" t="str">
        <f aca="false">Report!E553</f>
        <v>COMERCIO DE FRIOS MANAUS LTDA</v>
      </c>
      <c r="C265" s="16" t="n">
        <f aca="false">Report!U553</f>
        <v>4428.9</v>
      </c>
      <c r="D265" s="1" t="str">
        <f aca="false">Report!X553</f>
        <v>NF171046 - MILKA</v>
      </c>
    </row>
    <row r="266" customFormat="false" ht="12.75" hidden="false" customHeight="true" outlineLevel="0" collapsed="false">
      <c r="A266" s="15" t="n">
        <f aca="false">Report!C558</f>
        <v>46188</v>
      </c>
      <c r="B266" s="1" t="str">
        <f aca="false">Report!E558</f>
        <v>SEM FORNECEDOR</v>
      </c>
      <c r="C266" s="16" t="n">
        <f aca="false">Report!U558</f>
        <v>390</v>
      </c>
      <c r="D266" s="1" t="str">
        <f aca="false">Report!X558</f>
        <v>COMPRA DE 10,865 KG DE QUEIJO COALHO</v>
      </c>
    </row>
    <row r="267" customFormat="false" ht="12.75" hidden="false" customHeight="true" outlineLevel="0" collapsed="false">
      <c r="A267" s="15" t="n">
        <f aca="false">Report!C569</f>
        <v>46188</v>
      </c>
      <c r="B267" s="1" t="str">
        <f aca="false">Report!E569</f>
        <v>ADRIANA DISTRIBUIDORA DE PRODUTOS ALIMEN</v>
      </c>
      <c r="C267" s="16" t="n">
        <f aca="false">Report!U569</f>
        <v>872.56</v>
      </c>
      <c r="D267" s="1" t="str">
        <f aca="false">Report!X569</f>
        <v>NF 872189-3 MILKA</v>
      </c>
    </row>
    <row r="268" customFormat="false" ht="12.75" hidden="false" customHeight="true" outlineLevel="0" collapsed="false">
      <c r="A268" s="15" t="n">
        <f aca="false">Report!C570</f>
        <v>46188</v>
      </c>
      <c r="B268" s="1" t="str">
        <f aca="false">Report!E570</f>
        <v>DUNORTE DISTRIBUIDORA DE PRODUTOS DE CONSUMO LTDA</v>
      </c>
      <c r="C268" s="16" t="n">
        <f aca="false">Report!U570</f>
        <v>1181.23</v>
      </c>
      <c r="D268" s="1" t="str">
        <f aca="false">Report!X570</f>
        <v>NF 3189025 -2 C/TARIFA INCLUSA MILKA</v>
      </c>
    </row>
    <row r="269" customFormat="false" ht="12.75" hidden="false" customHeight="true" outlineLevel="0" collapsed="false">
      <c r="A269" s="15" t="n">
        <f aca="false">Report!C571</f>
        <v>46188</v>
      </c>
      <c r="B269" s="1" t="str">
        <f aca="false">Report!E571</f>
        <v>DUNORTE DISTRIBUIDORA DE PRODUTOS DE CONSUMO LTDA</v>
      </c>
      <c r="C269" s="16" t="n">
        <f aca="false">Report!U571</f>
        <v>2763.7</v>
      </c>
      <c r="D269" s="1" t="str">
        <f aca="false">Report!X571</f>
        <v>NF 3189024 -3 MILKA</v>
      </c>
    </row>
    <row r="270" customFormat="false" ht="12.75" hidden="false" customHeight="true" outlineLevel="0" collapsed="false">
      <c r="A270" s="15" t="n">
        <f aca="false">Report!C572</f>
        <v>46188</v>
      </c>
      <c r="B270" s="1" t="str">
        <f aca="false">Report!E572</f>
        <v>L S M COMERCIO DE ALIMENTOS E NAVEGACAO</v>
      </c>
      <c r="C270" s="16" t="n">
        <f aca="false">Report!U572</f>
        <v>332.25</v>
      </c>
      <c r="D270" s="1" t="str">
        <f aca="false">Report!X572</f>
        <v>NF 302506 - 2 MILKA</v>
      </c>
    </row>
    <row r="271" customFormat="false" ht="12.75" hidden="false" customHeight="true" outlineLevel="0" collapsed="false">
      <c r="A271" s="15" t="n">
        <f aca="false">Report!C573</f>
        <v>46188</v>
      </c>
      <c r="B271" s="1" t="str">
        <f aca="false">Report!E573</f>
        <v>SOUZA CRUZ LTDA.</v>
      </c>
      <c r="C271" s="16" t="n">
        <f aca="false">Report!U573</f>
        <v>3874.39</v>
      </c>
      <c r="D271" s="1" t="str">
        <f aca="false">Report!X573</f>
        <v>NF 561905 -02 MILKA</v>
      </c>
    </row>
    <row r="272" customFormat="false" ht="12.75" hidden="false" customHeight="true" outlineLevel="0" collapsed="false">
      <c r="A272" s="15" t="n">
        <f aca="false">Report!C574</f>
        <v>46188</v>
      </c>
      <c r="B272" s="1" t="str">
        <f aca="false">Report!E574</f>
        <v>MARQUES &amp; MELO LTDA - FILIAL</v>
      </c>
      <c r="C272" s="16" t="n">
        <f aca="false">Report!U574</f>
        <v>1518.18</v>
      </c>
      <c r="D272" s="1" t="str">
        <f aca="false">Report!X574</f>
        <v>NF 490451-03 MILKA</v>
      </c>
    </row>
    <row r="273" customFormat="false" ht="12.75" hidden="false" customHeight="true" outlineLevel="0" collapsed="false">
      <c r="A273" s="15" t="n">
        <f aca="false">Report!C575</f>
        <v>46188</v>
      </c>
      <c r="B273" s="1" t="str">
        <f aca="false">Report!E575</f>
        <v>EDSON AGUIAR DE SOUZA</v>
      </c>
      <c r="C273" s="16" t="n">
        <f aca="false">Report!U575</f>
        <v>261</v>
      </c>
      <c r="D273" s="1" t="str">
        <f aca="false">Report!X575</f>
        <v>NF 1624524 - DEBORA</v>
      </c>
    </row>
    <row r="274" customFormat="false" ht="12.75" hidden="false" customHeight="true" outlineLevel="0" collapsed="false">
      <c r="A274" s="15" t="n">
        <f aca="false">Report!C576</f>
        <v>46188</v>
      </c>
      <c r="B274" s="1" t="str">
        <f aca="false">Report!E576</f>
        <v>EDSON AGUIAR DE SOUZA</v>
      </c>
      <c r="C274" s="16" t="n">
        <f aca="false">Report!U576</f>
        <v>180</v>
      </c>
      <c r="D274" s="1" t="str">
        <f aca="false">Report!X576</f>
        <v>NF 1625398 - DEBORA</v>
      </c>
    </row>
    <row r="275" customFormat="false" ht="12.75" hidden="false" customHeight="true" outlineLevel="0" collapsed="false">
      <c r="A275" s="15" t="n">
        <f aca="false">Report!C577</f>
        <v>46188</v>
      </c>
      <c r="B275" s="1" t="str">
        <f aca="false">Report!E577</f>
        <v>COMERCIO DE FRIOS MANAUS LTDA</v>
      </c>
      <c r="C275" s="16" t="n">
        <f aca="false">Report!U577</f>
        <v>5578.7</v>
      </c>
      <c r="D275" s="1" t="str">
        <f aca="false">Report!X577</f>
        <v>NF171072 - MILKA</v>
      </c>
    </row>
    <row r="276" customFormat="false" ht="12.75" hidden="false" customHeight="true" outlineLevel="0" collapsed="false">
      <c r="A276" s="15" t="n">
        <f aca="false">Report!C578</f>
        <v>46188</v>
      </c>
      <c r="B276" s="1" t="str">
        <f aca="false">Report!E578</f>
        <v>C. R. PARENTE ABREU</v>
      </c>
      <c r="C276" s="16" t="n">
        <f aca="false">Report!U578</f>
        <v>572.4</v>
      </c>
      <c r="D276" s="1" t="str">
        <f aca="false">Report!X578</f>
        <v>NF 11227-2 MILKA</v>
      </c>
    </row>
    <row r="277" customFormat="false" ht="12.75" hidden="false" customHeight="true" outlineLevel="0" collapsed="false">
      <c r="A277" s="15" t="n">
        <f aca="false">Report!C579</f>
        <v>46188</v>
      </c>
      <c r="B277" s="1" t="str">
        <f aca="false">Report!E579</f>
        <v>SAO JOSE COMERCIO DE LATICINIOS E FRIOS</v>
      </c>
      <c r="C277" s="16" t="n">
        <f aca="false">Report!U579</f>
        <v>1548.5</v>
      </c>
      <c r="D277" s="1" t="str">
        <f aca="false">Report!X579</f>
        <v>NF 3352 SABORE FATIADO - MILKA</v>
      </c>
    </row>
    <row r="278" customFormat="false" ht="12.75" hidden="false" customHeight="true" outlineLevel="0" collapsed="false">
      <c r="A278" s="15" t="n">
        <f aca="false">Report!C581</f>
        <v>46188</v>
      </c>
      <c r="B278" s="1" t="str">
        <f aca="false">Report!E581</f>
        <v>MAXFRI DISTRIUIDORA LTDA</v>
      </c>
      <c r="C278" s="16" t="n">
        <f aca="false">Report!U581</f>
        <v>2371.2</v>
      </c>
      <c r="D278" s="1" t="str">
        <f aca="false">Report!X581</f>
        <v>NF14426 - MILKA</v>
      </c>
    </row>
    <row r="279" customFormat="false" ht="12.75" hidden="false" customHeight="true" outlineLevel="0" collapsed="false">
      <c r="A279" s="15" t="n">
        <f aca="false">Report!C582</f>
        <v>46188</v>
      </c>
      <c r="B279" s="1" t="str">
        <f aca="false">Report!E582</f>
        <v>T. M. L. DA SILVA LTDA</v>
      </c>
      <c r="C279" s="16" t="n">
        <f aca="false">Report!U582</f>
        <v>563.85</v>
      </c>
      <c r="D279" s="1" t="str">
        <f aca="false">Report!X582</f>
        <v>NF 14998 - MILKA</v>
      </c>
    </row>
    <row r="280" customFormat="false" ht="12.75" hidden="false" customHeight="true" outlineLevel="0" collapsed="false">
      <c r="A280" s="15" t="n">
        <f aca="false">Report!C583</f>
        <v>46188</v>
      </c>
      <c r="B280" s="1" t="str">
        <f aca="false">Report!E583</f>
        <v>FRUTAL INDUSTRIA E COMERCIO LTDA</v>
      </c>
      <c r="C280" s="16" t="n">
        <f aca="false">Report!U583</f>
        <v>922.9</v>
      </c>
      <c r="D280" s="1" t="str">
        <f aca="false">Report!X583</f>
        <v>NF 222921- MILKA</v>
      </c>
    </row>
    <row r="281" customFormat="false" ht="12.75" hidden="false" customHeight="true" outlineLevel="0" collapsed="false">
      <c r="A281" s="15" t="n">
        <f aca="false">Report!C584</f>
        <v>46188</v>
      </c>
      <c r="B281" s="1" t="str">
        <f aca="false">Report!E584</f>
        <v>NORTELAC DISTRIBUIDORA DE FRIOS LTDA</v>
      </c>
      <c r="C281" s="16" t="n">
        <f aca="false">Report!U584</f>
        <v>1380</v>
      </c>
      <c r="D281" s="1" t="str">
        <f aca="false">Report!X584</f>
        <v>NF 40822 - MILKA</v>
      </c>
    </row>
    <row r="282" customFormat="false" ht="12.75" hidden="false" customHeight="true" outlineLevel="0" collapsed="false">
      <c r="A282" s="15" t="n">
        <f aca="false">Report!C585</f>
        <v>46188</v>
      </c>
      <c r="B282" s="1" t="str">
        <f aca="false">Report!E585</f>
        <v>NSB COMERCIO ATACADISTA E VAREJISTA DE P</v>
      </c>
      <c r="C282" s="16" t="n">
        <f aca="false">Report!U585</f>
        <v>287.8</v>
      </c>
      <c r="D282" s="1" t="str">
        <f aca="false">Report!X585</f>
        <v>NF 7726 -01 MILKA</v>
      </c>
    </row>
    <row r="283" customFormat="false" ht="12.75" hidden="false" customHeight="true" outlineLevel="0" collapsed="false">
      <c r="A283" s="15" t="n">
        <f aca="false">Report!C586</f>
        <v>46188</v>
      </c>
      <c r="B283" s="1" t="str">
        <f aca="false">Report!E586</f>
        <v>PANIFICADORA E CONFEITARIA REAL MADRI LTDA</v>
      </c>
      <c r="C283" s="16" t="n">
        <f aca="false">Report!U586</f>
        <v>447.1</v>
      </c>
      <c r="D283" s="1" t="str">
        <f aca="false">Report!X586</f>
        <v>NF 655 - MILKA</v>
      </c>
    </row>
    <row r="284" customFormat="false" ht="12.75" hidden="false" customHeight="true" outlineLevel="0" collapsed="false">
      <c r="A284" s="15" t="n">
        <f aca="false">Report!C587</f>
        <v>46188</v>
      </c>
      <c r="B284" s="1" t="str">
        <f aca="false">Report!E587</f>
        <v>NOVA FRIOS COMERCIO ATACADISTA DE LATICINIOS LTDA</v>
      </c>
      <c r="C284" s="16" t="n">
        <f aca="false">Report!U587</f>
        <v>283.6</v>
      </c>
      <c r="D284" s="1" t="str">
        <f aca="false">Report!X587</f>
        <v>NF 3701 BODEGA DO PAO - MILKA</v>
      </c>
    </row>
    <row r="285" customFormat="false" ht="12.75" hidden="false" customHeight="true" outlineLevel="0" collapsed="false">
      <c r="A285" s="15" t="n">
        <f aca="false">Report!C588</f>
        <v>46188</v>
      </c>
      <c r="B285" s="1" t="str">
        <f aca="false">Report!E588</f>
        <v>PANIFICADORA E CONFEITARIA REAL MADRI LTDA</v>
      </c>
      <c r="C285" s="16" t="n">
        <f aca="false">Report!U588</f>
        <v>472.05</v>
      </c>
      <c r="D285" s="1" t="str">
        <f aca="false">Report!X588</f>
        <v>NF 658 - MILKA</v>
      </c>
    </row>
    <row r="286" customFormat="false" ht="12.75" hidden="false" customHeight="true" outlineLevel="0" collapsed="false">
      <c r="A286" s="15" t="n">
        <f aca="false">Report!C590</f>
        <v>46188</v>
      </c>
      <c r="B286" s="1" t="str">
        <f aca="false">Report!E590</f>
        <v>C. R. PARENTE ABREU</v>
      </c>
      <c r="C286" s="16" t="n">
        <f aca="false">Report!U590</f>
        <v>566.19</v>
      </c>
      <c r="D286" s="1" t="str">
        <f aca="false">Report!X590</f>
        <v>NF 11250 -1 MILKA</v>
      </c>
    </row>
    <row r="287" customFormat="false" ht="12.75" hidden="false" customHeight="true" outlineLevel="0" collapsed="false">
      <c r="A287" s="15" t="n">
        <f aca="false">Report!C591</f>
        <v>46188</v>
      </c>
      <c r="B287" s="1" t="str">
        <f aca="false">Report!E591</f>
        <v>EDSON AGUIAR DE SOUZA</v>
      </c>
      <c r="C287" s="16" t="n">
        <f aca="false">Report!U591</f>
        <v>330</v>
      </c>
      <c r="D287" s="1" t="str">
        <f aca="false">Report!X591</f>
        <v>NF 1629621 - DEBORA</v>
      </c>
    </row>
    <row r="288" customFormat="false" ht="12.75" hidden="false" customHeight="true" outlineLevel="0" collapsed="false">
      <c r="A288" s="15" t="n">
        <f aca="false">Report!C592</f>
        <v>46188</v>
      </c>
      <c r="B288" s="1" t="str">
        <f aca="false">Report!E592</f>
        <v>EDSON AGUIAR DE SOUZA</v>
      </c>
      <c r="C288" s="16" t="n">
        <f aca="false">Report!U592</f>
        <v>90</v>
      </c>
      <c r="D288" s="1" t="str">
        <f aca="false">Report!X592</f>
        <v>NF 1629632 - DEBORA</v>
      </c>
    </row>
    <row r="289" customFormat="false" ht="12.75" hidden="false" customHeight="true" outlineLevel="0" collapsed="false">
      <c r="A289" s="15" t="n">
        <f aca="false">Report!C593</f>
        <v>46188</v>
      </c>
      <c r="B289" s="1" t="str">
        <f aca="false">Report!E593</f>
        <v>EDSON AGUIAR DE SOUZA</v>
      </c>
      <c r="C289" s="16" t="n">
        <f aca="false">Report!U593</f>
        <v>300</v>
      </c>
      <c r="D289" s="1" t="str">
        <f aca="false">Report!X593</f>
        <v>NF 1629645 - DEBORA</v>
      </c>
    </row>
    <row r="290" customFormat="false" ht="12.75" hidden="false" customHeight="true" outlineLevel="0" collapsed="false">
      <c r="A290" s="15" t="n">
        <f aca="false">Report!C594</f>
        <v>46188</v>
      </c>
      <c r="B290" s="1" t="str">
        <f aca="false">Report!E594</f>
        <v>EDSON AGUIAR DE SOUZA</v>
      </c>
      <c r="C290" s="16" t="n">
        <f aca="false">Report!U594</f>
        <v>174</v>
      </c>
      <c r="D290" s="1" t="str">
        <f aca="false">Report!X594</f>
        <v>NF 1629661 - DEBORA</v>
      </c>
    </row>
    <row r="291" customFormat="false" ht="12.75" hidden="false" customHeight="true" outlineLevel="0" collapsed="false">
      <c r="A291" s="15" t="n">
        <f aca="false">Report!C595</f>
        <v>46188</v>
      </c>
      <c r="B291" s="1" t="str">
        <f aca="false">Report!E595</f>
        <v>EDSON AGUIAR DE SOUZA</v>
      </c>
      <c r="C291" s="16" t="n">
        <f aca="false">Report!U595</f>
        <v>180</v>
      </c>
      <c r="D291" s="1" t="str">
        <f aca="false">Report!X595</f>
        <v>NF 1629707 - DEBORA</v>
      </c>
    </row>
    <row r="292" customFormat="false" ht="12.75" hidden="false" customHeight="true" outlineLevel="0" collapsed="false">
      <c r="A292" s="15" t="n">
        <f aca="false">Report!C598</f>
        <v>46188</v>
      </c>
      <c r="B292" s="1" t="str">
        <f aca="false">Report!E598</f>
        <v>EDSON AGUIAR DE SOUZA</v>
      </c>
      <c r="C292" s="16" t="n">
        <f aca="false">Report!U598</f>
        <v>270</v>
      </c>
      <c r="D292" s="1" t="str">
        <f aca="false">Report!X598</f>
        <v>NF 1632114 - DEBORA</v>
      </c>
    </row>
    <row r="293" customFormat="false" ht="12.75" hidden="false" customHeight="true" outlineLevel="0" collapsed="false">
      <c r="A293" s="15" t="n">
        <f aca="false">Report!C599</f>
        <v>46188</v>
      </c>
      <c r="B293" s="1" t="str">
        <f aca="false">Report!E599</f>
        <v>EDSON AGUIAR DE SOUZA</v>
      </c>
      <c r="C293" s="16" t="n">
        <f aca="false">Report!U599</f>
        <v>174</v>
      </c>
      <c r="D293" s="1" t="str">
        <f aca="false">Report!X599</f>
        <v>NF 1632018 - DEBORA</v>
      </c>
    </row>
    <row r="294" customFormat="false" ht="12.75" hidden="false" customHeight="true" outlineLevel="0" collapsed="false">
      <c r="A294" s="15" t="n">
        <f aca="false">Report!C600</f>
        <v>46188</v>
      </c>
      <c r="B294" s="1" t="str">
        <f aca="false">Report!E600</f>
        <v>EDSON AGUIAR DE SOUZA</v>
      </c>
      <c r="C294" s="16" t="n">
        <f aca="false">Report!U600</f>
        <v>189</v>
      </c>
      <c r="D294" s="1" t="str">
        <f aca="false">Report!X600</f>
        <v>NF 1632012 - DEBORA</v>
      </c>
    </row>
    <row r="295" customFormat="false" ht="12.75" hidden="false" customHeight="true" outlineLevel="0" collapsed="false">
      <c r="A295" s="15" t="n">
        <f aca="false">Report!C601</f>
        <v>46188</v>
      </c>
      <c r="B295" s="1" t="str">
        <f aca="false">Report!E601</f>
        <v>D N COMERCIO ATACADISTA DE EMBALAGENS E</v>
      </c>
      <c r="C295" s="16" t="n">
        <f aca="false">Report!U601</f>
        <v>180</v>
      </c>
      <c r="D295" s="1" t="str">
        <f aca="false">Report!X601</f>
        <v>NF 401 / PGTO EM 12/06/26 - MILKA</v>
      </c>
    </row>
    <row r="296" customFormat="false" ht="12.75" hidden="false" customHeight="true" outlineLevel="0" collapsed="false">
      <c r="A296" s="15" t="n">
        <f aca="false">Report!C615</f>
        <v>46189</v>
      </c>
      <c r="B296" s="1" t="str">
        <f aca="false">Report!E615</f>
        <v>OESA COMERCIO E REPRESENTACOES S/A</v>
      </c>
      <c r="C296" s="16" t="n">
        <f aca="false">Report!U615</f>
        <v>2467.24</v>
      </c>
      <c r="D296" s="1" t="str">
        <f aca="false">Report!X615</f>
        <v>NF401029 -3 MILKA</v>
      </c>
    </row>
    <row r="297" customFormat="false" ht="12.75" hidden="false" customHeight="true" outlineLevel="0" collapsed="false">
      <c r="A297" s="15" t="n">
        <f aca="false">Report!C616</f>
        <v>46189</v>
      </c>
      <c r="B297" s="1" t="str">
        <f aca="false">Report!E616</f>
        <v>PRIME PET DISTRIBUIDORA LTDA</v>
      </c>
      <c r="C297" s="16" t="n">
        <f aca="false">Report!U616</f>
        <v>1488.3</v>
      </c>
      <c r="D297" s="1" t="str">
        <f aca="false">Report!X616</f>
        <v>NF 10262 -03/09 MILKA</v>
      </c>
    </row>
    <row r="298" customFormat="false" ht="12.75" hidden="false" customHeight="true" outlineLevel="0" collapsed="false">
      <c r="A298" s="15" t="n">
        <f aca="false">Report!C617</f>
        <v>46189</v>
      </c>
      <c r="B298" s="1" t="str">
        <f aca="false">Report!E617</f>
        <v>OESA COMERCIO E REPRESENTACOES S/A</v>
      </c>
      <c r="C298" s="16" t="n">
        <f aca="false">Report!U617</f>
        <v>1947.59</v>
      </c>
      <c r="D298" s="1" t="str">
        <f aca="false">Report!X617</f>
        <v>NF 404673-1 MILKA</v>
      </c>
    </row>
    <row r="299" customFormat="false" ht="12.75" hidden="false" customHeight="true" outlineLevel="0" collapsed="false">
      <c r="A299" s="15" t="n">
        <f aca="false">Report!C618</f>
        <v>46189</v>
      </c>
      <c r="B299" s="1" t="str">
        <f aca="false">Report!E618</f>
        <v>L F BORATTO ABATEDOURO DE AVES LTDA</v>
      </c>
      <c r="C299" s="16" t="n">
        <f aca="false">Report!U618</f>
        <v>89.5</v>
      </c>
      <c r="D299" s="1" t="str">
        <f aca="false">Report!X618</f>
        <v>NF 1832 - 2 MILKA</v>
      </c>
    </row>
    <row r="300" customFormat="false" ht="12.75" hidden="false" customHeight="true" outlineLevel="0" collapsed="false">
      <c r="A300" s="15" t="n">
        <f aca="false">Report!C619</f>
        <v>46189</v>
      </c>
      <c r="B300" s="1" t="str">
        <f aca="false">Report!E619</f>
        <v>BRF S A</v>
      </c>
      <c r="C300" s="16" t="n">
        <f aca="false">Report!U619</f>
        <v>416.3</v>
      </c>
      <c r="D300" s="1" t="str">
        <f aca="false">Report!X619</f>
        <v>NF 1591095-03/03 MILKA</v>
      </c>
    </row>
    <row r="301" customFormat="false" ht="12.75" hidden="false" customHeight="true" outlineLevel="0" collapsed="false">
      <c r="A301" s="15" t="n">
        <f aca="false">Report!C622</f>
        <v>46189</v>
      </c>
      <c r="B301" s="1" t="str">
        <f aca="false">Report!E622</f>
        <v>EDMARA COMERCIO DE HIGIENE PESSOAL LTDA</v>
      </c>
      <c r="C301" s="16" t="n">
        <f aca="false">Report!U622</f>
        <v>1695.9</v>
      </c>
      <c r="D301" s="1" t="str">
        <f aca="false">Report!X622</f>
        <v>4496-B/D NF7862 - MILKA</v>
      </c>
    </row>
    <row r="302" customFormat="false" ht="12.75" hidden="false" customHeight="true" outlineLevel="0" collapsed="false">
      <c r="A302" s="15" t="n">
        <f aca="false">Report!C623</f>
        <v>46189</v>
      </c>
      <c r="B302" s="1" t="str">
        <f aca="false">Report!E623</f>
        <v>NT INDUSTRIA E COMERCIO DE PANIFICACAO L</v>
      </c>
      <c r="C302" s="16" t="n">
        <f aca="false">Report!U623</f>
        <v>5110.55</v>
      </c>
      <c r="D302" s="1" t="str">
        <f aca="false">Report!X623</f>
        <v>NF 37407 - MILKA</v>
      </c>
    </row>
    <row r="303" customFormat="false" ht="12.75" hidden="false" customHeight="true" outlineLevel="0" collapsed="false">
      <c r="A303" s="15" t="n">
        <f aca="false">Report!C624</f>
        <v>46189</v>
      </c>
      <c r="B303" s="1" t="str">
        <f aca="false">Report!E624</f>
        <v>COMERCIO DE FRIOS MANAUS LTDA</v>
      </c>
      <c r="C303" s="16" t="n">
        <f aca="false">Report!U624</f>
        <v>6167.15</v>
      </c>
      <c r="D303" s="1" t="str">
        <f aca="false">Report!X624</f>
        <v>NF171135 - MILKA</v>
      </c>
    </row>
    <row r="304" customFormat="false" ht="12.75" hidden="false" customHeight="true" outlineLevel="0" collapsed="false">
      <c r="A304" s="15" t="n">
        <f aca="false">Report!C625</f>
        <v>46189</v>
      </c>
      <c r="B304" s="1" t="str">
        <f aca="false">Report!E625</f>
        <v>MAXFRI DISTRIUIDORA LTDA</v>
      </c>
      <c r="C304" s="16" t="n">
        <f aca="false">Report!U625</f>
        <v>6787.8</v>
      </c>
      <c r="D304" s="1" t="str">
        <f aca="false">Report!X625</f>
        <v>NF14436 -  MILKA</v>
      </c>
    </row>
    <row r="305" customFormat="false" ht="12.75" hidden="false" customHeight="true" outlineLevel="0" collapsed="false">
      <c r="A305" s="15" t="n">
        <f aca="false">Report!C626</f>
        <v>46189</v>
      </c>
      <c r="B305" s="1" t="str">
        <f aca="false">Report!E626</f>
        <v>BROTHERS  INDUSTRIA DE ALIMENTOS LTDA</v>
      </c>
      <c r="C305" s="16" t="n">
        <f aca="false">Report!U626</f>
        <v>644.15</v>
      </c>
      <c r="D305" s="1" t="str">
        <f aca="false">Report!X626</f>
        <v>NF 1026088 - MILKA</v>
      </c>
    </row>
    <row r="306" customFormat="false" ht="12.75" hidden="false" customHeight="true" outlineLevel="0" collapsed="false">
      <c r="A306" s="15" t="n">
        <f aca="false">Report!C627</f>
        <v>46189</v>
      </c>
      <c r="B306" s="1" t="str">
        <f aca="false">Report!E627</f>
        <v>JAB COMERCIO DE PRODUTOS ALIMENTICIOS LT</v>
      </c>
      <c r="C306" s="16" t="n">
        <f aca="false">Report!U627</f>
        <v>260</v>
      </c>
      <c r="D306" s="1" t="str">
        <f aca="false">Report!X627</f>
        <v>NF 3339 SANTOPAO - MILKA</v>
      </c>
    </row>
    <row r="307" customFormat="false" ht="12.75" hidden="false" customHeight="true" outlineLevel="0" collapsed="false">
      <c r="A307" s="15" t="n">
        <f aca="false">Report!C628</f>
        <v>46189</v>
      </c>
      <c r="B307" s="1" t="str">
        <f aca="false">Report!E628</f>
        <v>VITAPAN COMERCIO VAREJISTA DE PRODUTOS ALIMENTICIOS LTDA</v>
      </c>
      <c r="C307" s="16" t="n">
        <f aca="false">Report!U628</f>
        <v>1566</v>
      </c>
      <c r="D307" s="1" t="str">
        <f aca="false">Report!X628</f>
        <v>NF 10060 - MILKA</v>
      </c>
    </row>
    <row r="308" customFormat="false" ht="12.75" hidden="false" customHeight="true" outlineLevel="0" collapsed="false">
      <c r="A308" s="15" t="n">
        <f aca="false">Report!C629</f>
        <v>46189</v>
      </c>
      <c r="B308" s="1" t="str">
        <f aca="false">Report!E629</f>
        <v>ADRIANO FEITOSA OLIVEIRA LTDA</v>
      </c>
      <c r="C308" s="16" t="n">
        <f aca="false">Report!U629</f>
        <v>2213.39</v>
      </c>
      <c r="D308" s="1" t="str">
        <f aca="false">Report!X629</f>
        <v>NF 296 - MILKA</v>
      </c>
    </row>
    <row r="309" customFormat="false" ht="12.75" hidden="false" customHeight="true" outlineLevel="0" collapsed="false">
      <c r="A309" s="15" t="n">
        <f aca="false">Report!C630</f>
        <v>46189</v>
      </c>
      <c r="B309" s="1" t="str">
        <f aca="false">Report!E630</f>
        <v>ADICSO FABIAN GONZALEZ MONTILLA 70302186</v>
      </c>
      <c r="C309" s="16" t="n">
        <f aca="false">Report!U630</f>
        <v>960</v>
      </c>
      <c r="D309" s="1" t="str">
        <f aca="false">Report!X630</f>
        <v>NF 495 BLOOM - MILKA</v>
      </c>
    </row>
    <row r="310" customFormat="false" ht="12.75" hidden="false" customHeight="true" outlineLevel="0" collapsed="false">
      <c r="A310" s="15" t="n">
        <f aca="false">Report!C631</f>
        <v>46189</v>
      </c>
      <c r="B310" s="1" t="str">
        <f aca="false">Report!E631</f>
        <v>PANIFICADORA E CONFEITARIA REAL MADRI LTDA</v>
      </c>
      <c r="C310" s="16" t="n">
        <f aca="false">Report!U631</f>
        <v>1400</v>
      </c>
      <c r="D310" s="1" t="str">
        <f aca="false">Report!X631</f>
        <v>NF 660 - MILKA</v>
      </c>
    </row>
    <row r="311" customFormat="false" ht="12.75" hidden="false" customHeight="true" outlineLevel="0" collapsed="false">
      <c r="A311" s="15" t="n">
        <f aca="false">Report!C632</f>
        <v>46189</v>
      </c>
      <c r="B311" s="1" t="str">
        <f aca="false">Report!E632</f>
        <v>RENATO DE O AZEVEDO E CIA LTDA - EPP</v>
      </c>
      <c r="C311" s="16" t="n">
        <f aca="false">Report!U632</f>
        <v>600</v>
      </c>
      <c r="D311" s="1" t="str">
        <f aca="false">Report!X632</f>
        <v>FARINHA 3 IRMAOS - DEBORA</v>
      </c>
    </row>
    <row r="312" customFormat="false" ht="12.75" hidden="false" customHeight="true" outlineLevel="0" collapsed="false">
      <c r="A312" s="15" t="n">
        <f aca="false">Report!C634</f>
        <v>46189</v>
      </c>
      <c r="B312" s="1" t="str">
        <f aca="false">Report!E634</f>
        <v>RENATO DE O AZEVEDO E CIA LTDA - EPP</v>
      </c>
      <c r="C312" s="16" t="n">
        <f aca="false">Report!U634</f>
        <v>3238.73</v>
      </c>
      <c r="D312" s="1" t="str">
        <f aca="false">Report!X634</f>
        <v>FEIRA SR RENATO - DEBORA</v>
      </c>
    </row>
    <row r="313" customFormat="false" ht="12.75" hidden="false" customHeight="true" outlineLevel="0" collapsed="false">
      <c r="A313" s="15" t="n">
        <f aca="false">Report!C656</f>
        <v>46190</v>
      </c>
      <c r="B313" s="1" t="str">
        <f aca="false">Report!E656</f>
        <v>SB COMERCIO LTDA</v>
      </c>
      <c r="C313" s="16" t="n">
        <f aca="false">Report!U656</f>
        <v>2899.4</v>
      </c>
      <c r="D313" s="1" t="str">
        <f aca="false">Report!X656</f>
        <v>NF 1952294 -3 MILKA</v>
      </c>
    </row>
    <row r="314" customFormat="false" ht="12.75" hidden="false" customHeight="true" outlineLevel="0" collapsed="false">
      <c r="A314" s="15" t="n">
        <f aca="false">Report!C657</f>
        <v>46190</v>
      </c>
      <c r="B314" s="1" t="str">
        <f aca="false">Report!E657</f>
        <v>DISTRIBUIDORA LOPES LTDA</v>
      </c>
      <c r="C314" s="16" t="n">
        <f aca="false">Report!U657</f>
        <v>1593.66</v>
      </c>
      <c r="D314" s="1" t="str">
        <f aca="false">Report!X657</f>
        <v>NF 1658392 - MILKA</v>
      </c>
    </row>
    <row r="315" customFormat="false" ht="12.75" hidden="false" customHeight="true" outlineLevel="0" collapsed="false">
      <c r="A315" s="15" t="n">
        <f aca="false">Report!C658</f>
        <v>46190</v>
      </c>
      <c r="B315" s="1" t="str">
        <f aca="false">Report!E658</f>
        <v>BONNA VITTA INDUSTRIA E COMERCIO LTDA.</v>
      </c>
      <c r="C315" s="16" t="n">
        <f aca="false">Report!U658</f>
        <v>1398</v>
      </c>
      <c r="D315" s="1" t="str">
        <f aca="false">Report!X658</f>
        <v>NF 517179 - MILKA</v>
      </c>
    </row>
    <row r="316" customFormat="false" ht="12.75" hidden="false" customHeight="true" outlineLevel="0" collapsed="false">
      <c r="A316" s="15" t="n">
        <f aca="false">Report!C659</f>
        <v>46190</v>
      </c>
      <c r="B316" s="1" t="str">
        <f aca="false">Report!E659</f>
        <v>NATUREZA COMERCIO DE DESCARTAVEIS LTDA</v>
      </c>
      <c r="C316" s="16" t="n">
        <f aca="false">Report!U659</f>
        <v>105.48</v>
      </c>
      <c r="D316" s="1" t="str">
        <f aca="false">Report!X659</f>
        <v>NF 27274-003/003 MILKA</v>
      </c>
    </row>
    <row r="317" customFormat="false" ht="12.75" hidden="false" customHeight="true" outlineLevel="0" collapsed="false">
      <c r="A317" s="15" t="n">
        <f aca="false">Report!C660</f>
        <v>46190</v>
      </c>
      <c r="B317" s="1" t="str">
        <f aca="false">Report!E660</f>
        <v>L S M COMERCIO DE ALIMENTOS E NAVEGACAO</v>
      </c>
      <c r="C317" s="16" t="n">
        <f aca="false">Report!U660</f>
        <v>890</v>
      </c>
      <c r="D317" s="1" t="str">
        <f aca="false">Report!X660</f>
        <v>NF 302701 - 2 MILKA</v>
      </c>
    </row>
    <row r="318" customFormat="false" ht="12.75" hidden="false" customHeight="true" outlineLevel="0" collapsed="false">
      <c r="A318" s="15" t="n">
        <f aca="false">Report!C661</f>
        <v>46190</v>
      </c>
      <c r="B318" s="1" t="str">
        <f aca="false">Report!E661</f>
        <v>BRF S A</v>
      </c>
      <c r="C318" s="16" t="n">
        <f aca="false">Report!U661</f>
        <v>3011.77</v>
      </c>
      <c r="D318" s="1" t="str">
        <f aca="false">Report!X661</f>
        <v>NF1591358-02/02 MILKA</v>
      </c>
    </row>
    <row r="319" customFormat="false" ht="12.75" hidden="false" customHeight="true" outlineLevel="0" collapsed="false">
      <c r="A319" s="15" t="n">
        <f aca="false">Report!C662</f>
        <v>46190</v>
      </c>
      <c r="B319" s="1" t="str">
        <f aca="false">Report!E662</f>
        <v>FORTVET DISTRIBUIDORA LTDA</v>
      </c>
      <c r="C319" s="16" t="n">
        <f aca="false">Report!U662</f>
        <v>1751.27</v>
      </c>
      <c r="D319" s="1" t="str">
        <f aca="false">Report!X662</f>
        <v>NF 2069 - MILKA</v>
      </c>
    </row>
    <row r="320" customFormat="false" ht="12.75" hidden="false" customHeight="true" outlineLevel="0" collapsed="false">
      <c r="A320" s="15" t="n">
        <f aca="false">Report!C663</f>
        <v>46190</v>
      </c>
      <c r="B320" s="1" t="str">
        <f aca="false">Report!E663</f>
        <v>AMAZONIA INDUSTRIA E COMERCIO DE POLPAS</v>
      </c>
      <c r="C320" s="16" t="n">
        <f aca="false">Report!U663</f>
        <v>528</v>
      </c>
      <c r="D320" s="1" t="str">
        <f aca="false">Report!X663</f>
        <v>NF 269857 - MILKA</v>
      </c>
    </row>
    <row r="321" customFormat="false" ht="12.75" hidden="false" customHeight="true" outlineLevel="0" collapsed="false">
      <c r="A321" s="15" t="n">
        <f aca="false">Report!C664</f>
        <v>46190</v>
      </c>
      <c r="B321" s="1" t="str">
        <f aca="false">Report!E664</f>
        <v>SILVA E SANTOS FRIGORIFICO LTDA</v>
      </c>
      <c r="C321" s="16" t="n">
        <f aca="false">Report!U664</f>
        <v>3715</v>
      </c>
      <c r="D321" s="1" t="str">
        <f aca="false">Report!X664</f>
        <v>NF31021 - MILKA</v>
      </c>
    </row>
    <row r="322" customFormat="false" ht="12.75" hidden="false" customHeight="true" outlineLevel="0" collapsed="false">
      <c r="A322" s="15" t="n">
        <f aca="false">Report!C665</f>
        <v>46190</v>
      </c>
      <c r="B322" s="1" t="str">
        <f aca="false">Report!E665</f>
        <v>ADRIANO FEITOSA OLIVEIRA LTDA</v>
      </c>
      <c r="C322" s="16" t="n">
        <f aca="false">Report!U665</f>
        <v>2660</v>
      </c>
      <c r="D322" s="1" t="str">
        <f aca="false">Report!X665</f>
        <v>NF 298 - MILKA</v>
      </c>
    </row>
    <row r="323" customFormat="false" ht="12.75" hidden="false" customHeight="true" outlineLevel="0" collapsed="false">
      <c r="A323" s="15" t="n">
        <f aca="false">Report!C666</f>
        <v>46190</v>
      </c>
      <c r="B323" s="1" t="str">
        <f aca="false">Report!E666</f>
        <v>C. R. PARENTE ABREU</v>
      </c>
      <c r="C323" s="16" t="n">
        <f aca="false">Report!U666</f>
        <v>396.96</v>
      </c>
      <c r="D323" s="1" t="str">
        <f aca="false">Report!X666</f>
        <v>NF11267 -1 MILKA</v>
      </c>
    </row>
    <row r="324" customFormat="false" ht="12.75" hidden="false" customHeight="true" outlineLevel="0" collapsed="false">
      <c r="A324" s="15" t="n">
        <f aca="false">Report!C667</f>
        <v>46190</v>
      </c>
      <c r="B324" s="1" t="str">
        <f aca="false">Report!E667</f>
        <v>RENATO DE O AZEVEDO E CIA LTDA - EPP</v>
      </c>
      <c r="C324" s="16" t="n">
        <f aca="false">Report!U667</f>
        <v>1446</v>
      </c>
      <c r="D324" s="1" t="str">
        <f aca="false">Report!X667</f>
        <v>FEIRA CARLOS - DEBORA</v>
      </c>
    </row>
    <row r="325" customFormat="false" ht="12.75" hidden="false" customHeight="true" outlineLevel="0" collapsed="false">
      <c r="A325" s="15" t="n">
        <f aca="false">Report!C668</f>
        <v>46190</v>
      </c>
      <c r="B325" s="1" t="str">
        <f aca="false">Report!E668</f>
        <v>COMERCIO E TRANSPORTE BRANDAO LTDA</v>
      </c>
      <c r="C325" s="16" t="n">
        <f aca="false">Report!U668</f>
        <v>880</v>
      </c>
      <c r="D325" s="1" t="str">
        <f aca="false">Report!X668</f>
        <v>NF 14692 - DEBORA</v>
      </c>
    </row>
    <row r="326" customFormat="false" ht="12.75" hidden="false" customHeight="true" outlineLevel="0" collapsed="false">
      <c r="A326" s="15" t="n">
        <f aca="false">Report!C669</f>
        <v>46190</v>
      </c>
      <c r="B326" s="1" t="str">
        <f aca="false">Report!E669</f>
        <v>RENATO DE O AZEVEDO E CIA LTDA - EPP</v>
      </c>
      <c r="C326" s="16" t="n">
        <f aca="false">Report!U669</f>
        <v>1800</v>
      </c>
      <c r="D326" s="1" t="str">
        <f aca="false">Report!X669</f>
        <v>FARINHA 3 IRMAOS - JOSE: PIX 92995316619 - DEBORA</v>
      </c>
    </row>
    <row r="327" customFormat="false" ht="12.75" hidden="false" customHeight="true" outlineLevel="0" collapsed="false">
      <c r="A327" s="15" t="n">
        <f aca="false">Report!C670</f>
        <v>46190</v>
      </c>
      <c r="B327" s="1" t="str">
        <f aca="false">Report!E670</f>
        <v>RENATO DE O AZEVEDO E CIA LTDA - EPP</v>
      </c>
      <c r="C327" s="16" t="n">
        <f aca="false">Report!U670</f>
        <v>221</v>
      </c>
      <c r="D327" s="1" t="str">
        <f aca="false">Report!X670</f>
        <v>ACAI DE ANORI - DEBORA</v>
      </c>
    </row>
    <row r="328" customFormat="false" ht="12.75" hidden="false" customHeight="true" outlineLevel="0" collapsed="false">
      <c r="A328" s="15" t="n">
        <f aca="false">Report!C671</f>
        <v>46190</v>
      </c>
      <c r="B328" s="1" t="str">
        <f aca="false">Report!E671</f>
        <v>RENATO DE O AZEVEDO E CIA LTDA - EPP</v>
      </c>
      <c r="C328" s="16" t="n">
        <f aca="false">Report!U671</f>
        <v>325</v>
      </c>
      <c r="D328" s="1" t="str">
        <f aca="false">Report!X671</f>
        <v>ACAI DE ANORI - DEBORA</v>
      </c>
    </row>
    <row r="329" customFormat="false" ht="12.75" hidden="false" customHeight="true" outlineLevel="0" collapsed="false">
      <c r="A329" s="15" t="n">
        <f aca="false">Report!C672</f>
        <v>46190</v>
      </c>
      <c r="B329" s="1" t="str">
        <f aca="false">Report!E672</f>
        <v>NESTLÉ BRASIL LTDA.</v>
      </c>
      <c r="C329" s="16" t="n">
        <f aca="false">Report!U672</f>
        <v>1397.26</v>
      </c>
      <c r="D329" s="1" t="str">
        <f aca="false">Report!X672</f>
        <v>NF 1414636 -01 MILKA</v>
      </c>
    </row>
    <row r="330" customFormat="false" ht="12.75" hidden="false" customHeight="true" outlineLevel="0" collapsed="false">
      <c r="A330" s="15" t="n">
        <f aca="false">Report!C673</f>
        <v>46190</v>
      </c>
      <c r="B330" s="1" t="str">
        <f aca="false">Report!E673</f>
        <v>RENATO DE O AZEVEDO E CIA LTDA - EPP</v>
      </c>
      <c r="C330" s="16" t="n">
        <f aca="false">Report!U673</f>
        <v>390</v>
      </c>
      <c r="D330" s="1" t="str">
        <f aca="false">Report!X673</f>
        <v>ACAI DE ANORI - DEBORA</v>
      </c>
    </row>
    <row r="331" customFormat="false" ht="12.75" hidden="false" customHeight="true" outlineLevel="0" collapsed="false">
      <c r="A331" s="15" t="n">
        <f aca="false">Report!C674</f>
        <v>46190</v>
      </c>
      <c r="B331" s="1" t="str">
        <f aca="false">Report!E674</f>
        <v>RENATO DE O AZEVEDO E CIA LTDA - EPP</v>
      </c>
      <c r="C331" s="16" t="n">
        <f aca="false">Report!U674</f>
        <v>260</v>
      </c>
      <c r="D331" s="1" t="str">
        <f aca="false">Report!X674</f>
        <v>ACAI DE ANORI - DEBORA</v>
      </c>
    </row>
    <row r="332" customFormat="false" ht="12.75" hidden="false" customHeight="true" outlineLevel="0" collapsed="false">
      <c r="A332" s="15" t="n">
        <f aca="false">Report!C675</f>
        <v>46190</v>
      </c>
      <c r="B332" s="1" t="str">
        <f aca="false">Report!E675</f>
        <v>RENATO DE O AZEVEDO E CIA LTDA - EPP</v>
      </c>
      <c r="C332" s="16" t="n">
        <f aca="false">Report!U675</f>
        <v>260</v>
      </c>
      <c r="D332" s="1" t="str">
        <f aca="false">Report!X675</f>
        <v>ACAI DE ANORI - DEBORA</v>
      </c>
    </row>
    <row r="333" customFormat="false" ht="12.75" hidden="false" customHeight="true" outlineLevel="0" collapsed="false">
      <c r="A333" s="15" t="n">
        <f aca="false">Report!C676</f>
        <v>46190</v>
      </c>
      <c r="B333" s="1" t="str">
        <f aca="false">Report!E676</f>
        <v>RENATO DE O AZEVEDO E CIA LTDA - EPP</v>
      </c>
      <c r="C333" s="16" t="n">
        <f aca="false">Report!U676</f>
        <v>260</v>
      </c>
      <c r="D333" s="1" t="str">
        <f aca="false">Report!X676</f>
        <v>ACAI DE ANORI - DEBORA</v>
      </c>
    </row>
    <row r="334" customFormat="false" ht="12.75" hidden="false" customHeight="true" outlineLevel="0" collapsed="false">
      <c r="A334" s="15" t="n">
        <f aca="false">Report!C677</f>
        <v>46190</v>
      </c>
      <c r="B334" s="1" t="str">
        <f aca="false">Report!E677</f>
        <v>RENATO DE O AZEVEDO E CIA LTDA - EPP</v>
      </c>
      <c r="C334" s="16" t="n">
        <f aca="false">Report!U677</f>
        <v>325</v>
      </c>
      <c r="D334" s="1" t="str">
        <f aca="false">Report!X677</f>
        <v>ACAI DE ANORI - DEBORA</v>
      </c>
    </row>
    <row r="335" customFormat="false" ht="12.75" hidden="false" customHeight="true" outlineLevel="0" collapsed="false">
      <c r="A335" s="15" t="n">
        <f aca="false">Report!C678</f>
        <v>46190</v>
      </c>
      <c r="B335" s="1" t="str">
        <f aca="false">Report!E678</f>
        <v>RENATO DE O AZEVEDO E CIA LTDA - EPP</v>
      </c>
      <c r="C335" s="16" t="n">
        <f aca="false">Report!U678</f>
        <v>350</v>
      </c>
      <c r="D335" s="1" t="str">
        <f aca="false">Report!X678</f>
        <v>ACAI DE ANORI - DEBORA</v>
      </c>
    </row>
    <row r="336" customFormat="false" ht="12.75" hidden="false" customHeight="true" outlineLevel="0" collapsed="false">
      <c r="A336" s="15" t="n">
        <f aca="false">Report!C693</f>
        <v>46191</v>
      </c>
      <c r="B336" s="1" t="str">
        <f aca="false">Report!E693</f>
        <v>PRIME PET DISTRIBUIDORA LTDA</v>
      </c>
      <c r="C336" s="16" t="n">
        <f aca="false">Report!U693</f>
        <v>250.35</v>
      </c>
      <c r="D336" s="1" t="str">
        <f aca="false">Report!X693</f>
        <v>[NF 10336 -03 MILKA</v>
      </c>
    </row>
    <row r="337" customFormat="false" ht="12.75" hidden="false" customHeight="true" outlineLevel="0" collapsed="false">
      <c r="A337" s="15" t="n">
        <f aca="false">Report!C694</f>
        <v>46191</v>
      </c>
      <c r="B337" s="1" t="str">
        <f aca="false">Report!E694</f>
        <v>OPPORTUNITY ALIMENTOS PARA ANIMAIS LTDA</v>
      </c>
      <c r="C337" s="16" t="n">
        <f aca="false">Report!U694</f>
        <v>2792.58</v>
      </c>
      <c r="D337" s="1" t="str">
        <f aca="false">Report!X694</f>
        <v>NF 33621-3 MILKA</v>
      </c>
    </row>
    <row r="338" customFormat="false" ht="12.75" hidden="false" customHeight="true" outlineLevel="0" collapsed="false">
      <c r="A338" s="15" t="n">
        <f aca="false">Report!C695</f>
        <v>46191</v>
      </c>
      <c r="B338" s="1" t="str">
        <f aca="false">Report!E695</f>
        <v>RISADINHA LTDA</v>
      </c>
      <c r="C338" s="16" t="n">
        <f aca="false">Report!U695</f>
        <v>2249.86</v>
      </c>
      <c r="D338" s="1" t="str">
        <f aca="false">Report!X695</f>
        <v>NF 653787 - 3 MILKA</v>
      </c>
    </row>
    <row r="339" customFormat="false" ht="12.75" hidden="false" customHeight="true" outlineLevel="0" collapsed="false">
      <c r="A339" s="15" t="n">
        <f aca="false">Report!C696</f>
        <v>46191</v>
      </c>
      <c r="B339" s="1" t="str">
        <f aca="false">Report!E696</f>
        <v>DISTRIBUIDORA LOPES LTDA</v>
      </c>
      <c r="C339" s="16" t="n">
        <f aca="false">Report!U696</f>
        <v>1405.43</v>
      </c>
      <c r="D339" s="1" t="str">
        <f aca="false">Report!X696</f>
        <v>NF 1658555 - MILKA</v>
      </c>
    </row>
    <row r="340" customFormat="false" ht="12.75" hidden="false" customHeight="true" outlineLevel="0" collapsed="false">
      <c r="A340" s="15" t="n">
        <f aca="false">Report!C697</f>
        <v>46191</v>
      </c>
      <c r="B340" s="1" t="str">
        <f aca="false">Report!E697</f>
        <v>E. SALES DO NASCIMENTO</v>
      </c>
      <c r="C340" s="16" t="n">
        <f aca="false">Report!U697</f>
        <v>503.26</v>
      </c>
      <c r="D340" s="1" t="str">
        <f aca="false">Report!X697</f>
        <v>NF 573-04 MILKA</v>
      </c>
    </row>
    <row r="341" customFormat="false" ht="12.75" hidden="false" customHeight="true" outlineLevel="0" collapsed="false">
      <c r="A341" s="15" t="n">
        <f aca="false">Report!C698</f>
        <v>46191</v>
      </c>
      <c r="B341" s="1" t="str">
        <f aca="false">Report!E698</f>
        <v>DURAES DISTRIBUIDORA DE ESTIVAS LTDA</v>
      </c>
      <c r="C341" s="16" t="n">
        <f aca="false">Report!U698</f>
        <v>1890.87</v>
      </c>
      <c r="D341" s="1" t="str">
        <f aca="false">Report!X698</f>
        <v>NF 642821-2 MILKA</v>
      </c>
    </row>
    <row r="342" customFormat="false" ht="12.75" hidden="false" customHeight="true" outlineLevel="0" collapsed="false">
      <c r="A342" s="15" t="n">
        <f aca="false">Report!C699</f>
        <v>46191</v>
      </c>
      <c r="B342" s="1" t="str">
        <f aca="false">Report!E699</f>
        <v>OCIDENTAL COMERCIO DE FRIOS LTDA</v>
      </c>
      <c r="C342" s="16" t="n">
        <f aca="false">Report!U699</f>
        <v>853.29</v>
      </c>
      <c r="D342" s="1" t="str">
        <f aca="false">Report!X699</f>
        <v>NF 1231083 - MILKA</v>
      </c>
    </row>
    <row r="343" customFormat="false" ht="12.75" hidden="false" customHeight="true" outlineLevel="0" collapsed="false">
      <c r="A343" s="15" t="n">
        <f aca="false">Report!C700</f>
        <v>46191</v>
      </c>
      <c r="B343" s="1" t="str">
        <f aca="false">Report!E700</f>
        <v>MARTINS COM SERV DISTR SA</v>
      </c>
      <c r="C343" s="16" t="n">
        <f aca="false">Report!U700</f>
        <v>4056.85</v>
      </c>
      <c r="D343" s="1" t="str">
        <f aca="false">Report!X700</f>
        <v>NF1762478/NF1762479/NF1762480/NF1762481 - 03 MILKA</v>
      </c>
    </row>
    <row r="344" customFormat="false" ht="12.75" hidden="false" customHeight="true" outlineLevel="0" collapsed="false">
      <c r="A344" s="15" t="n">
        <f aca="false">Report!C701</f>
        <v>46191</v>
      </c>
      <c r="B344" s="1" t="str">
        <f aca="false">Report!E701</f>
        <v>FUNNY PET DISTRIBUIDORA DE ALIMENTOS PAR</v>
      </c>
      <c r="C344" s="16" t="n">
        <f aca="false">Report!U701</f>
        <v>4521.75</v>
      </c>
      <c r="D344" s="1" t="str">
        <f aca="false">Report!X701</f>
        <v>NF 20167 1- MILKA</v>
      </c>
    </row>
    <row r="345" customFormat="false" ht="12.75" hidden="false" customHeight="true" outlineLevel="0" collapsed="false">
      <c r="A345" s="15" t="n">
        <f aca="false">Report!C702</f>
        <v>46191</v>
      </c>
      <c r="B345" s="1" t="str">
        <f aca="false">Report!E702</f>
        <v>BRASIL NORTE BEBIDAS S/A</v>
      </c>
      <c r="C345" s="16" t="n">
        <f aca="false">Report!U702</f>
        <v>4277.67</v>
      </c>
      <c r="D345" s="1" t="str">
        <f aca="false">Report!X702</f>
        <v>NF 1863100 - MILKA</v>
      </c>
    </row>
    <row r="346" customFormat="false" ht="12.75" hidden="false" customHeight="true" outlineLevel="0" collapsed="false">
      <c r="A346" s="15" t="n">
        <f aca="false">Report!C703</f>
        <v>46191</v>
      </c>
      <c r="B346" s="1" t="str">
        <f aca="false">Report!E703</f>
        <v>BRASIL NORTE BEBIDAS S/A</v>
      </c>
      <c r="C346" s="16" t="n">
        <f aca="false">Report!U703</f>
        <v>4071.75</v>
      </c>
      <c r="D346" s="1" t="str">
        <f aca="false">Report!X703</f>
        <v>NF 1149037 - MILKA</v>
      </c>
    </row>
    <row r="347" customFormat="false" ht="12.75" hidden="false" customHeight="true" outlineLevel="0" collapsed="false">
      <c r="A347" s="15" t="n">
        <f aca="false">Report!C704</f>
        <v>46191</v>
      </c>
      <c r="B347" s="1" t="str">
        <f aca="false">Report!E704</f>
        <v>CB COMERCIO E DISTRIBUIDORA DE ALIMENTOS</v>
      </c>
      <c r="C347" s="16" t="n">
        <f aca="false">Report!U704</f>
        <v>220.27</v>
      </c>
      <c r="D347" s="1" t="str">
        <f aca="false">Report!X704</f>
        <v>938449-A/B  NF843140 - MILKA</v>
      </c>
    </row>
    <row r="348" customFormat="false" ht="12.75" hidden="false" customHeight="true" outlineLevel="0" collapsed="false">
      <c r="A348" s="15" t="n">
        <f aca="false">Report!C705</f>
        <v>46191</v>
      </c>
      <c r="B348" s="1" t="str">
        <f aca="false">Report!E705</f>
        <v>C. R. PARENTE ABREU</v>
      </c>
      <c r="C348" s="16" t="n">
        <f aca="false">Report!U705</f>
        <v>566.19</v>
      </c>
      <c r="D348" s="1" t="str">
        <f aca="false">Report!X705</f>
        <v>NF 11250 -2 MILKA</v>
      </c>
    </row>
    <row r="349" customFormat="false" ht="12.75" hidden="false" customHeight="true" outlineLevel="0" collapsed="false">
      <c r="A349" s="15" t="n">
        <f aca="false">Report!C706</f>
        <v>46191</v>
      </c>
      <c r="B349" s="1" t="str">
        <f aca="false">Report!E706</f>
        <v>RENATO DE O AZEVEDO E CIA LTDA - EPP</v>
      </c>
      <c r="C349" s="16" t="n">
        <f aca="false">Report!U706</f>
        <v>1100</v>
      </c>
      <c r="D349" s="1" t="str">
        <f aca="false">Report!X706</f>
        <v>JOSE CLAUDIO D. DA SILVA - CHAVE PIX: 92991326372 - DEBORA</v>
      </c>
    </row>
    <row r="350" customFormat="false" ht="12.75" hidden="false" customHeight="true" outlineLevel="0" collapsed="false">
      <c r="A350" s="15" t="n">
        <f aca="false">Report!C707</f>
        <v>46191</v>
      </c>
      <c r="B350" s="1" t="str">
        <f aca="false">Report!E707</f>
        <v>PANIFICADORA E CONFEITARIA REAL MADRI LTDA</v>
      </c>
      <c r="C350" s="16" t="n">
        <f aca="false">Report!U707</f>
        <v>851.65</v>
      </c>
      <c r="D350" s="1" t="str">
        <f aca="false">Report!X707</f>
        <v>NF 663 - MILKA</v>
      </c>
    </row>
    <row r="351" customFormat="false" ht="12.75" hidden="false" customHeight="true" outlineLevel="0" collapsed="false">
      <c r="A351" s="15" t="n">
        <f aca="false">Report!C709</f>
        <v>46191</v>
      </c>
      <c r="B351" s="1" t="str">
        <f aca="false">Report!E709</f>
        <v>REAL BEBIDAS DA AMAZONIA LTDA</v>
      </c>
      <c r="C351" s="16" t="n">
        <f aca="false">Report!U709</f>
        <v>829</v>
      </c>
      <c r="D351" s="1" t="str">
        <f aca="false">Report!X709</f>
        <v>NF 581434 - MILKA</v>
      </c>
    </row>
    <row r="352" customFormat="false" ht="12.75" hidden="false" customHeight="true" outlineLevel="0" collapsed="false">
      <c r="A352" s="15" t="n">
        <f aca="false">Report!C710</f>
        <v>46191</v>
      </c>
      <c r="B352" s="1" t="str">
        <f aca="false">Report!E710</f>
        <v>LIMA E BARANDA COMERCIO DE PRODUTOS REGI</v>
      </c>
      <c r="C352" s="16" t="n">
        <f aca="false">Report!U710</f>
        <v>493.5</v>
      </c>
      <c r="D352" s="1" t="str">
        <f aca="false">Report!X710</f>
        <v>NF 30919 - MILKA</v>
      </c>
    </row>
    <row r="353" customFormat="false" ht="12.75" hidden="false" customHeight="true" outlineLevel="0" collapsed="false">
      <c r="A353" s="15" t="n">
        <f aca="false">Report!C711</f>
        <v>46191</v>
      </c>
      <c r="B353" s="1" t="str">
        <f aca="false">Report!E711</f>
        <v>SILVA E SANTOS FRIGORIFICO LTDA</v>
      </c>
      <c r="C353" s="16" t="n">
        <f aca="false">Report!U711</f>
        <v>3542.5</v>
      </c>
      <c r="D353" s="1" t="str">
        <f aca="false">Report!X711</f>
        <v>NF31049 - MILKA</v>
      </c>
    </row>
    <row r="354" customFormat="false" ht="12.75" hidden="false" customHeight="true" outlineLevel="0" collapsed="false">
      <c r="A354" s="15" t="n">
        <f aca="false">Report!C712</f>
        <v>46191</v>
      </c>
      <c r="B354" s="1" t="str">
        <f aca="false">Report!E712</f>
        <v>ADICSO FABIAN GONZALEZ MONTILLA 70302186</v>
      </c>
      <c r="C354" s="16" t="n">
        <f aca="false">Report!U712</f>
        <v>540</v>
      </c>
      <c r="D354" s="1" t="str">
        <f aca="false">Report!X712</f>
        <v>NF 500 BLOOM - MILKA</v>
      </c>
    </row>
    <row r="355" customFormat="false" ht="12.75" hidden="false" customHeight="true" outlineLevel="0" collapsed="false">
      <c r="A355" s="15" t="n">
        <f aca="false">Report!C713</f>
        <v>46191</v>
      </c>
      <c r="B355" s="1" t="str">
        <f aca="false">Report!E713</f>
        <v>PANIFICADORA E CONFEITARIA REAL MADRI LTDA</v>
      </c>
      <c r="C355" s="16" t="n">
        <f aca="false">Report!U713</f>
        <v>750</v>
      </c>
      <c r="D355" s="1" t="str">
        <f aca="false">Report!X713</f>
        <v>NF 661 - MILKA</v>
      </c>
    </row>
    <row r="356" customFormat="false" ht="12.75" hidden="false" customHeight="true" outlineLevel="0" collapsed="false">
      <c r="A356" s="15" t="n">
        <f aca="false">Report!C717</f>
        <v>46192</v>
      </c>
      <c r="B356" s="1" t="str">
        <f aca="false">Report!E717</f>
        <v>SEM FORNECEDOR</v>
      </c>
      <c r="C356" s="16" t="n">
        <f aca="false">Report!U717</f>
        <v>260</v>
      </c>
      <c r="D356" s="1" t="str">
        <f aca="false">Report!X717</f>
        <v>COMPRA D E6,870 KG DE QUEIJO COALHO</v>
      </c>
    </row>
    <row r="357" customFormat="false" ht="12.75" hidden="false" customHeight="true" outlineLevel="0" collapsed="false">
      <c r="A357" s="15" t="n">
        <f aca="false">Report!C727</f>
        <v>46192</v>
      </c>
      <c r="B357" s="1" t="str">
        <f aca="false">Report!E727</f>
        <v>DISTRIBUIDORA LOPES LTDA</v>
      </c>
      <c r="C357" s="16" t="n">
        <f aca="false">Report!U727</f>
        <v>1761.42</v>
      </c>
      <c r="D357" s="1" t="str">
        <f aca="false">Report!X727</f>
        <v>NF 1655460-3 MILKA</v>
      </c>
    </row>
    <row r="358" customFormat="false" ht="12.75" hidden="false" customHeight="true" outlineLevel="0" collapsed="false">
      <c r="A358" s="15" t="n">
        <f aca="false">Report!C728</f>
        <v>46192</v>
      </c>
      <c r="B358" s="1" t="str">
        <f aca="false">Report!E728</f>
        <v>BRASIL NORTE BEBIDAS S/A</v>
      </c>
      <c r="C358" s="16" t="n">
        <f aca="false">Report!U728</f>
        <v>185.19</v>
      </c>
      <c r="D358" s="1" t="str">
        <f aca="false">Report!X728</f>
        <v>NF 1132868 C/TARIFA INCLUSA - MILKA</v>
      </c>
    </row>
    <row r="359" customFormat="false" ht="12.75" hidden="false" customHeight="true" outlineLevel="0" collapsed="false">
      <c r="A359" s="15" t="n">
        <f aca="false">Report!C729</f>
        <v>46192</v>
      </c>
      <c r="B359" s="1" t="str">
        <f aca="false">Report!E729</f>
        <v>J. A. F. DE LIMA</v>
      </c>
      <c r="C359" s="16" t="n">
        <f aca="false">Report!U729</f>
        <v>1118.57</v>
      </c>
      <c r="D359" s="1" t="str">
        <f aca="false">Report!X729</f>
        <v>NF 155121/2 MILKA</v>
      </c>
    </row>
    <row r="360" customFormat="false" ht="12.75" hidden="false" customHeight="true" outlineLevel="0" collapsed="false">
      <c r="A360" s="15" t="n">
        <f aca="false">Report!C730</f>
        <v>46192</v>
      </c>
      <c r="B360" s="1" t="str">
        <f aca="false">Report!E730</f>
        <v>L S M COMERCIO DE ALIMENTOS E NAVEGACAO</v>
      </c>
      <c r="C360" s="16" t="n">
        <f aca="false">Report!U730</f>
        <v>769.83</v>
      </c>
      <c r="D360" s="1" t="str">
        <f aca="false">Report!X730</f>
        <v>NF 302508 - 2 MILKA</v>
      </c>
    </row>
    <row r="361" customFormat="false" ht="12.75" hidden="false" customHeight="true" outlineLevel="0" collapsed="false">
      <c r="A361" s="15" t="n">
        <f aca="false">Report!C731</f>
        <v>46192</v>
      </c>
      <c r="B361" s="1" t="str">
        <f aca="false">Report!E731</f>
        <v>SOUZA CRUZ LTDA.</v>
      </c>
      <c r="C361" s="16" t="n">
        <f aca="false">Report!U731</f>
        <v>3991.79</v>
      </c>
      <c r="D361" s="1" t="str">
        <f aca="false">Report!X731</f>
        <v>NF 561905 -03 MILKA</v>
      </c>
    </row>
    <row r="362" customFormat="false" ht="12.75" hidden="false" customHeight="true" outlineLevel="0" collapsed="false">
      <c r="A362" s="15" t="n">
        <f aca="false">Report!C732</f>
        <v>46192</v>
      </c>
      <c r="B362" s="1" t="str">
        <f aca="false">Report!E732</f>
        <v>PRIME PET DISTRIBUIDORA LTDA</v>
      </c>
      <c r="C362" s="16" t="n">
        <f aca="false">Report!U732</f>
        <v>319.72</v>
      </c>
      <c r="D362" s="1" t="str">
        <f aca="false">Report!X732</f>
        <v>NF 10643-01/05 MILKA</v>
      </c>
    </row>
    <row r="363" customFormat="false" ht="12.75" hidden="false" customHeight="true" outlineLevel="0" collapsed="false">
      <c r="A363" s="15" t="n">
        <f aca="false">Report!C733</f>
        <v>46192</v>
      </c>
      <c r="B363" s="1" t="str">
        <f aca="false">Report!E733</f>
        <v>FORTVET DISTRIBUIDORA LTDA</v>
      </c>
      <c r="C363" s="16" t="n">
        <f aca="false">Report!U733</f>
        <v>1609.45</v>
      </c>
      <c r="D363" s="1" t="str">
        <f aca="false">Report!X733</f>
        <v>NF2068-2 MILKA</v>
      </c>
    </row>
    <row r="364" customFormat="false" ht="12.75" hidden="false" customHeight="true" outlineLevel="0" collapsed="false">
      <c r="A364" s="15" t="n">
        <f aca="false">Report!C734</f>
        <v>46192</v>
      </c>
      <c r="B364" s="1" t="str">
        <f aca="false">Report!E734</f>
        <v>DISTRIBUIDORA LOPES LTDA</v>
      </c>
      <c r="C364" s="16" t="n">
        <f aca="false">Report!U734</f>
        <v>2151.28</v>
      </c>
      <c r="D364" s="1" t="str">
        <f aca="false">Report!X734</f>
        <v>NF 1664084 - MILKA</v>
      </c>
    </row>
    <row r="365" customFormat="false" ht="12.75" hidden="false" customHeight="true" outlineLevel="0" collapsed="false">
      <c r="A365" s="15" t="n">
        <f aca="false">Report!C735</f>
        <v>46192</v>
      </c>
      <c r="B365" s="1" t="str">
        <f aca="false">Report!E735</f>
        <v>ORIENTE COM. ATACADISTA E REPRES. LTDA</v>
      </c>
      <c r="C365" s="16" t="n">
        <f aca="false">Report!U735</f>
        <v>1857.2</v>
      </c>
      <c r="D365" s="1" t="str">
        <f aca="false">Report!X735</f>
        <v>NF 1383 - MILKA</v>
      </c>
    </row>
    <row r="366" customFormat="false" ht="12.75" hidden="false" customHeight="true" outlineLevel="0" collapsed="false">
      <c r="A366" s="15" t="n">
        <f aca="false">Report!C736</f>
        <v>46192</v>
      </c>
      <c r="B366" s="1" t="str">
        <f aca="false">Report!E736</f>
        <v>J. S. MOREIRA ALVES LTDA</v>
      </c>
      <c r="C366" s="16" t="n">
        <f aca="false">Report!U736</f>
        <v>574.5</v>
      </c>
      <c r="D366" s="1" t="str">
        <f aca="false">Report!X736</f>
        <v>NF 2488 - MILKA</v>
      </c>
    </row>
    <row r="367" customFormat="false" ht="12.75" hidden="false" customHeight="true" outlineLevel="0" collapsed="false">
      <c r="A367" s="15" t="n">
        <f aca="false">Report!C737</f>
        <v>46192</v>
      </c>
      <c r="B367" s="1" t="str">
        <f aca="false">Report!E737</f>
        <v>L S M COMERCIO DE ALIMENTOS E NAVEGACAO</v>
      </c>
      <c r="C367" s="16" t="n">
        <f aca="false">Report!U737</f>
        <v>1037.83</v>
      </c>
      <c r="D367" s="1" t="str">
        <f aca="false">Report!X737</f>
        <v>NF 303409 -1 MILKA</v>
      </c>
    </row>
    <row r="368" customFormat="false" ht="12.75" hidden="false" customHeight="true" outlineLevel="0" collapsed="false">
      <c r="A368" s="15" t="n">
        <f aca="false">Report!C738</f>
        <v>46192</v>
      </c>
      <c r="B368" s="1" t="str">
        <f aca="false">Report!E738</f>
        <v>NT INDUSTRIA E COMERCIO DE PANIFICACAO L</v>
      </c>
      <c r="C368" s="16" t="n">
        <f aca="false">Report!U738</f>
        <v>3462.45</v>
      </c>
      <c r="D368" s="1" t="str">
        <f aca="false">Report!X738</f>
        <v>NF 37663 - MILKA</v>
      </c>
    </row>
    <row r="369" customFormat="false" ht="12.75" hidden="false" customHeight="true" outlineLevel="0" collapsed="false">
      <c r="A369" s="15" t="n">
        <f aca="false">Report!C739</f>
        <v>46192</v>
      </c>
      <c r="B369" s="1" t="str">
        <f aca="false">Report!E739</f>
        <v>DA FRUTA DISTRIBUIDORA LTDA</v>
      </c>
      <c r="C369" s="16" t="n">
        <f aca="false">Report!U739</f>
        <v>632.94</v>
      </c>
      <c r="D369" s="1" t="str">
        <f aca="false">Report!X739</f>
        <v>NF 195679 - MILKA</v>
      </c>
    </row>
    <row r="370" customFormat="false" ht="12.75" hidden="false" customHeight="true" outlineLevel="0" collapsed="false">
      <c r="A370" s="15" t="n">
        <f aca="false">Report!C740</f>
        <v>46192</v>
      </c>
      <c r="B370" s="1" t="str">
        <f aca="false">Report!E740</f>
        <v>J G COMERCIO DE PRODUTOS ALIMENTICIOS LTDA</v>
      </c>
      <c r="C370" s="16" t="n">
        <f aca="false">Report!U740</f>
        <v>1777.43</v>
      </c>
      <c r="D370" s="1" t="str">
        <f aca="false">Report!X740</f>
        <v>448617-B/C  NF385264 - MILKA</v>
      </c>
    </row>
    <row r="371" customFormat="false" ht="12.75" hidden="false" customHeight="true" outlineLevel="0" collapsed="false">
      <c r="A371" s="15" t="n">
        <f aca="false">Report!C741</f>
        <v>46192</v>
      </c>
      <c r="B371" s="1" t="str">
        <f aca="false">Report!E741</f>
        <v>NOVA FRIOS COMERCIO ATACADISTA DE LATICINIOS LTDA</v>
      </c>
      <c r="C371" s="16" t="n">
        <f aca="false">Report!U741</f>
        <v>290</v>
      </c>
      <c r="D371" s="1" t="str">
        <f aca="false">Report!X741</f>
        <v>NF 3756 BODEGA DO PAO  - MILKA</v>
      </c>
    </row>
    <row r="372" customFormat="false" ht="12.75" hidden="false" customHeight="true" outlineLevel="0" collapsed="false">
      <c r="A372" s="15" t="n">
        <f aca="false">Report!C742</f>
        <v>46192</v>
      </c>
      <c r="B372" s="1" t="str">
        <f aca="false">Report!E742</f>
        <v>VITAPAN COMERCIO VAREJISTA DE PRODUTOS ALIMENTICIOS LTDA</v>
      </c>
      <c r="C372" s="16" t="n">
        <f aca="false">Report!U742</f>
        <v>1458</v>
      </c>
      <c r="D372" s="1" t="str">
        <f aca="false">Report!X742</f>
        <v>NF 10085 - MILKA</v>
      </c>
    </row>
    <row r="373" customFormat="false" ht="12.75" hidden="false" customHeight="true" outlineLevel="0" collapsed="false">
      <c r="A373" s="15" t="n">
        <f aca="false">Report!C744</f>
        <v>46192</v>
      </c>
      <c r="B373" s="1" t="str">
        <f aca="false">Report!E744</f>
        <v>SAO JOSE COMERCIO DE LATICINIOS E FRIOS</v>
      </c>
      <c r="C373" s="16" t="n">
        <f aca="false">Report!U744</f>
        <v>1548.5</v>
      </c>
      <c r="D373" s="1" t="str">
        <f aca="false">Report!X744</f>
        <v>NF 3395 SABORE FATIADO - MILKA</v>
      </c>
    </row>
    <row r="374" customFormat="false" ht="12.75" hidden="false" customHeight="true" outlineLevel="0" collapsed="false">
      <c r="A374" s="15" t="n">
        <f aca="false">Report!C745</f>
        <v>46192</v>
      </c>
      <c r="B374" s="1" t="str">
        <f aca="false">Report!E745</f>
        <v>CRBS S/A</v>
      </c>
      <c r="C374" s="16" t="n">
        <f aca="false">Report!U745</f>
        <v>1234.22</v>
      </c>
      <c r="D374" s="1" t="str">
        <f aca="false">Report!X745</f>
        <v>NF 854458 - MILKA</v>
      </c>
    </row>
    <row r="375" customFormat="false" ht="12.75" hidden="false" customHeight="true" outlineLevel="0" collapsed="false">
      <c r="A375" s="15" t="n">
        <f aca="false">Report!C746</f>
        <v>46192</v>
      </c>
      <c r="B375" s="1" t="str">
        <f aca="false">Report!E746</f>
        <v>MAXFRI DISTRIUIDORA LTDA</v>
      </c>
      <c r="C375" s="16" t="n">
        <f aca="false">Report!U746</f>
        <v>5744.5</v>
      </c>
      <c r="D375" s="1" t="str">
        <f aca="false">Report!X746</f>
        <v>NF14472 - MILKA</v>
      </c>
    </row>
    <row r="376" customFormat="false" ht="12.75" hidden="false" customHeight="true" outlineLevel="0" collapsed="false">
      <c r="A376" s="15" t="n">
        <f aca="false">Report!C749</f>
        <v>46192</v>
      </c>
      <c r="B376" s="1" t="str">
        <f aca="false">Report!E749</f>
        <v>BROTHERS  INDUSTRIA DE ALIMENTOS LTDA</v>
      </c>
      <c r="C376" s="16" t="n">
        <f aca="false">Report!U749</f>
        <v>726.08</v>
      </c>
      <c r="D376" s="1" t="str">
        <f aca="false">Report!X749</f>
        <v>NF 1026816 - MILKA</v>
      </c>
    </row>
    <row r="377" customFormat="false" ht="12.75" hidden="false" customHeight="true" outlineLevel="0" collapsed="false">
      <c r="A377" s="15" t="n">
        <f aca="false">Report!C752</f>
        <v>46192</v>
      </c>
      <c r="B377" s="1" t="str">
        <f aca="false">Report!E752</f>
        <v>RENATO DE O AZEVEDO E CIA LTDA - EPP</v>
      </c>
      <c r="C377" s="16" t="n">
        <f aca="false">Report!U752</f>
        <v>3499.95</v>
      </c>
      <c r="D377" s="1" t="str">
        <f aca="false">Report!X752</f>
        <v>FEIRA SR RENATO - DEBORA</v>
      </c>
    </row>
    <row r="378" customFormat="false" ht="12.75" hidden="false" customHeight="true" outlineLevel="0" collapsed="false">
      <c r="A378" s="15" t="n">
        <f aca="false">Report!C753</f>
        <v>46192</v>
      </c>
      <c r="B378" s="1" t="str">
        <f aca="false">Report!E753</f>
        <v>D N COMERCIO ATACADISTA DE EMBALAGENS E</v>
      </c>
      <c r="C378" s="16" t="n">
        <f aca="false">Report!U753</f>
        <v>2485</v>
      </c>
      <c r="D378" s="1" t="str">
        <f aca="false">Report!X753</f>
        <v>NF 402/ PGTO P/ CARLINDO EM 19/06/26 - MILKA</v>
      </c>
    </row>
    <row r="379" customFormat="false" ht="12.75" hidden="false" customHeight="true" outlineLevel="0" collapsed="false">
      <c r="A379" s="15" t="n">
        <f aca="false">Report!C754</f>
        <v>46192</v>
      </c>
      <c r="B379" s="1" t="str">
        <f aca="false">Report!E754</f>
        <v>GELO DANGELO FABRICACAO DE GELO LTDA</v>
      </c>
      <c r="C379" s="16" t="n">
        <f aca="false">Report!U754</f>
        <v>494</v>
      </c>
      <c r="D379" s="1" t="str">
        <f aca="false">Report!X754</f>
        <v>NF 298 - DEBORA</v>
      </c>
    </row>
    <row r="380" customFormat="false" ht="12.75" hidden="false" customHeight="true" outlineLevel="0" collapsed="false">
      <c r="A380" s="15" t="n">
        <f aca="false">Report!C755</f>
        <v>46192</v>
      </c>
      <c r="B380" s="1" t="str">
        <f aca="false">Report!E755</f>
        <v>J W N DOS SANTOS</v>
      </c>
      <c r="C380" s="16" t="n">
        <f aca="false">Report!U755</f>
        <v>837</v>
      </c>
      <c r="D380" s="1" t="str">
        <f aca="false">Report!X755</f>
        <v>NF 314 - DEBORA</v>
      </c>
    </row>
    <row r="381" customFormat="false" ht="12.75" hidden="false" customHeight="true" outlineLevel="0" collapsed="false">
      <c r="A381" s="15" t="n">
        <f aca="false">Report!C779</f>
        <v>46193</v>
      </c>
      <c r="B381" s="1" t="str">
        <f aca="false">Report!E779</f>
        <v>TAPAJOS COM DE PERFUMARIA COSMETICOS E G</v>
      </c>
      <c r="C381" s="16" t="n">
        <f aca="false">Report!U779</f>
        <v>1703.51</v>
      </c>
      <c r="D381" s="1" t="str">
        <f aca="false">Report!X779</f>
        <v>NF 569357-4 MILKA</v>
      </c>
    </row>
    <row r="382" customFormat="false" ht="12.75" hidden="false" customHeight="true" outlineLevel="0" collapsed="false">
      <c r="A382" s="15" t="n">
        <f aca="false">Report!C781</f>
        <v>46193</v>
      </c>
      <c r="B382" s="1" t="str">
        <f aca="false">Report!E781</f>
        <v>ADRIANA DISTRIBUIDORA DE PRODUTOS ALIMEN</v>
      </c>
      <c r="C382" s="16" t="n">
        <f aca="false">Report!U781</f>
        <v>769.97</v>
      </c>
      <c r="D382" s="1" t="str">
        <f aca="false">Report!X781</f>
        <v>NF 875267-2 MILKA</v>
      </c>
    </row>
    <row r="383" customFormat="false" ht="12.75" hidden="false" customHeight="true" outlineLevel="0" collapsed="false">
      <c r="A383" s="15" t="n">
        <f aca="false">Report!C783</f>
        <v>46193</v>
      </c>
      <c r="B383" s="1" t="str">
        <f aca="false">Report!E783</f>
        <v>BRAGA TABACARIA EIRELI ME</v>
      </c>
      <c r="C383" s="16" t="n">
        <f aca="false">Report!U783</f>
        <v>807.41</v>
      </c>
      <c r="D383" s="1" t="str">
        <f aca="false">Report!X783</f>
        <v>NF 18532-02 MILKA</v>
      </c>
    </row>
    <row r="384" customFormat="false" ht="12.75" hidden="false" customHeight="true" outlineLevel="0" collapsed="false">
      <c r="A384" s="15" t="n">
        <f aca="false">Report!C787</f>
        <v>46193</v>
      </c>
      <c r="B384" s="1" t="str">
        <f aca="false">Report!E787</f>
        <v>RENATO DE O AZEVEDO E CIA LTDA - EPP</v>
      </c>
      <c r="C384" s="16" t="n">
        <f aca="false">Report!U787</f>
        <v>3182</v>
      </c>
      <c r="D384" s="1" t="str">
        <f aca="false">Report!X787</f>
        <v>FEIRA CARLOS - DEBORA</v>
      </c>
    </row>
    <row r="385" customFormat="false" ht="12.75" hidden="false" customHeight="true" outlineLevel="0" collapsed="false">
      <c r="A385" s="15" t="n">
        <f aca="false">Report!C788</f>
        <v>46193</v>
      </c>
      <c r="B385" s="1" t="str">
        <f aca="false">Report!E788</f>
        <v>COMERCIO E TRANSPORTE BRANDAO LTDA</v>
      </c>
      <c r="C385" s="16" t="n">
        <f aca="false">Report!U788</f>
        <v>870</v>
      </c>
      <c r="D385" s="1" t="str">
        <f aca="false">Report!X788</f>
        <v>NF 14713 - DEBORA</v>
      </c>
    </row>
    <row r="386" customFormat="false" ht="12.75" hidden="false" customHeight="true" outlineLevel="0" collapsed="false">
      <c r="A386" s="15" t="n">
        <f aca="false">Report!C789</f>
        <v>46193</v>
      </c>
      <c r="B386" s="1" t="str">
        <f aca="false">Report!E789</f>
        <v>RENATO DE O AZEVEDO E CIA LTDA - EPP</v>
      </c>
      <c r="C386" s="16" t="n">
        <f aca="false">Report!U789</f>
        <v>160</v>
      </c>
      <c r="D386" s="1" t="str">
        <f aca="false">Report!X789</f>
        <v>CAMARAO COM E SEM CASCA - FEIRA CARLOS - DEBORA</v>
      </c>
    </row>
    <row r="387" customFormat="false" ht="12.75" hidden="false" customHeight="true" outlineLevel="0" collapsed="false">
      <c r="A387" s="15" t="n">
        <f aca="false">Report!C805</f>
        <v>46194</v>
      </c>
      <c r="B387" s="1" t="str">
        <f aca="false">Report!E805</f>
        <v>ADF DISTRIBUIDORA DE BEBIDAS LTDA</v>
      </c>
      <c r="C387" s="16" t="n">
        <f aca="false">Report!U805</f>
        <v>472.36</v>
      </c>
      <c r="D387" s="1" t="str">
        <f aca="false">Report!X805</f>
        <v>NF 462083 - MILKA</v>
      </c>
    </row>
    <row r="388" customFormat="false" ht="12.75" hidden="false" customHeight="true" outlineLevel="0" collapsed="false">
      <c r="A388" s="15" t="n">
        <f aca="false">Report!C807</f>
        <v>46195</v>
      </c>
      <c r="B388" s="1" t="str">
        <f aca="false">Report!E807</f>
        <v>SEM FORNECEDOR</v>
      </c>
      <c r="C388" s="16" t="n">
        <f aca="false">Report!U807</f>
        <v>244</v>
      </c>
      <c r="D388" s="1" t="str">
        <f aca="false">Report!X807</f>
        <v>COMPRA DE 6,445 KG DE QUEIJO</v>
      </c>
    </row>
    <row r="389" customFormat="false" ht="12.75" hidden="false" customHeight="true" outlineLevel="0" collapsed="false">
      <c r="A389" s="15" t="n">
        <f aca="false">Report!C818</f>
        <v>46195</v>
      </c>
      <c r="B389" s="1" t="str">
        <f aca="false">Report!E818</f>
        <v>DUNORTE DISTRIBUIDORA DE PRODUTOS DE CONSUMO LTDA</v>
      </c>
      <c r="C389" s="16" t="n">
        <f aca="false">Report!U818</f>
        <v>1181.23</v>
      </c>
      <c r="D389" s="1" t="str">
        <f aca="false">Report!X818</f>
        <v>NF 3189025 -3 C/TARIFA INCLUSA MILKA</v>
      </c>
    </row>
    <row r="390" customFormat="false" ht="12.75" hidden="false" customHeight="true" outlineLevel="0" collapsed="false">
      <c r="A390" s="15" t="n">
        <f aca="false">Report!C819</f>
        <v>46195</v>
      </c>
      <c r="B390" s="1" t="str">
        <f aca="false">Report!E819</f>
        <v>ROCHA E PAIVA LTDA</v>
      </c>
      <c r="C390" s="16" t="n">
        <f aca="false">Report!U819</f>
        <v>889.02</v>
      </c>
      <c r="D390" s="1" t="str">
        <f aca="false">Report!X819</f>
        <v>NF 206086 - MILKA</v>
      </c>
    </row>
    <row r="391" customFormat="false" ht="12.75" hidden="false" customHeight="true" outlineLevel="0" collapsed="false">
      <c r="A391" s="15" t="n">
        <f aca="false">Report!C820</f>
        <v>46195</v>
      </c>
      <c r="B391" s="1" t="str">
        <f aca="false">Report!E820</f>
        <v>ATACADAO S.A.</v>
      </c>
      <c r="C391" s="16" t="n">
        <f aca="false">Report!U820</f>
        <v>1769.94</v>
      </c>
      <c r="D391" s="1" t="str">
        <f aca="false">Report!X820</f>
        <v>NF 1882653 - MILKA</v>
      </c>
    </row>
    <row r="392" customFormat="false" ht="12.75" hidden="false" customHeight="true" outlineLevel="0" collapsed="false">
      <c r="A392" s="15" t="n">
        <f aca="false">Report!C821</f>
        <v>46195</v>
      </c>
      <c r="B392" s="1" t="str">
        <f aca="false">Report!E821</f>
        <v>PIARARA COMERCIO, IMPORTACAO E EXPORTACAO LTDA</v>
      </c>
      <c r="C392" s="16" t="n">
        <f aca="false">Report!U821</f>
        <v>1864.49</v>
      </c>
      <c r="D392" s="1" t="str">
        <f aca="false">Report!X821</f>
        <v>NF 192998 - MILKA</v>
      </c>
    </row>
    <row r="393" customFormat="false" ht="12.75" hidden="false" customHeight="true" outlineLevel="0" collapsed="false">
      <c r="A393" s="15" t="n">
        <f aca="false">Report!C822</f>
        <v>46195</v>
      </c>
      <c r="B393" s="1" t="str">
        <f aca="false">Report!E822</f>
        <v>FENNIX BRASIL DISTRIBUIDORA DE PRODUTOS</v>
      </c>
      <c r="C393" s="16" t="n">
        <f aca="false">Report!U822</f>
        <v>903.06</v>
      </c>
      <c r="D393" s="1" t="str">
        <f aca="false">Report!X822</f>
        <v>NF 394340 C/TARIFA INCLUSA - MILKA</v>
      </c>
    </row>
    <row r="394" customFormat="false" ht="12.75" hidden="false" customHeight="true" outlineLevel="0" collapsed="false">
      <c r="A394" s="15" t="n">
        <f aca="false">Report!C823</f>
        <v>46195</v>
      </c>
      <c r="B394" s="1" t="str">
        <f aca="false">Report!E823</f>
        <v>ADRIANA DISTRIBUIDORA DE PRODUTOS ALIMEN</v>
      </c>
      <c r="C394" s="16" t="n">
        <f aca="false">Report!U823</f>
        <v>584.19</v>
      </c>
      <c r="D394" s="1" t="str">
        <f aca="false">Report!X823</f>
        <v>NF 876740 -1 MILKA</v>
      </c>
    </row>
    <row r="395" customFormat="false" ht="12.75" hidden="false" customHeight="true" outlineLevel="0" collapsed="false">
      <c r="A395" s="15" t="n">
        <f aca="false">Report!C824</f>
        <v>46195</v>
      </c>
      <c r="B395" s="1" t="str">
        <f aca="false">Report!E824</f>
        <v>SOUZA CRUZ LTDA.</v>
      </c>
      <c r="C395" s="16" t="n">
        <f aca="false">Report!U824</f>
        <v>4347.21</v>
      </c>
      <c r="D395" s="1" t="str">
        <f aca="false">Report!X824</f>
        <v>NF 562604 -01 MILKA</v>
      </c>
    </row>
    <row r="396" customFormat="false" ht="12.75" hidden="false" customHeight="true" outlineLevel="0" collapsed="false">
      <c r="A396" s="15" t="n">
        <f aca="false">Report!C825</f>
        <v>46195</v>
      </c>
      <c r="B396" s="1" t="str">
        <f aca="false">Report!E825</f>
        <v>NSB COMERCIO ATACADISTA E VAREJISTA DE P</v>
      </c>
      <c r="C396" s="16" t="n">
        <f aca="false">Report!U825</f>
        <v>287.8</v>
      </c>
      <c r="D396" s="1" t="str">
        <f aca="false">Report!X825</f>
        <v>NF 7726 -02 MILKA</v>
      </c>
    </row>
    <row r="397" customFormat="false" ht="12.75" hidden="false" customHeight="true" outlineLevel="0" collapsed="false">
      <c r="A397" s="15" t="n">
        <f aca="false">Report!C828</f>
        <v>46195</v>
      </c>
      <c r="B397" s="1" t="str">
        <f aca="false">Report!E828</f>
        <v>C. R. PARENTE ABREU</v>
      </c>
      <c r="C397" s="16" t="n">
        <f aca="false">Report!U828</f>
        <v>396.96</v>
      </c>
      <c r="D397" s="1" t="str">
        <f aca="false">Report!X828</f>
        <v>NF11267 -2 MILKA</v>
      </c>
    </row>
    <row r="398" customFormat="false" ht="12.75" hidden="false" customHeight="true" outlineLevel="0" collapsed="false">
      <c r="A398" s="15" t="n">
        <f aca="false">Report!C829</f>
        <v>46195</v>
      </c>
      <c r="B398" s="1" t="str">
        <f aca="false">Report!E829</f>
        <v>NOVA FRIOS COMERCIO ATACADISTA DE LATICINIOS LTDA</v>
      </c>
      <c r="C398" s="16" t="n">
        <f aca="false">Report!U829</f>
        <v>213</v>
      </c>
      <c r="D398" s="1" t="str">
        <f aca="false">Report!X829</f>
        <v>NF 3784 BODEGA - MILKA</v>
      </c>
    </row>
    <row r="399" customFormat="false" ht="12.75" hidden="false" customHeight="true" outlineLevel="0" collapsed="false">
      <c r="A399" s="15" t="n">
        <f aca="false">Report!C831</f>
        <v>46195</v>
      </c>
      <c r="B399" s="1" t="str">
        <f aca="false">Report!E831</f>
        <v>PANIFICADORA E CONFEITARIA REAL MADRI LTDA</v>
      </c>
      <c r="C399" s="16" t="n">
        <f aca="false">Report!U831</f>
        <v>1400</v>
      </c>
      <c r="D399" s="1" t="str">
        <f aca="false">Report!X831</f>
        <v>NF 667 - MILKA</v>
      </c>
    </row>
    <row r="400" customFormat="false" ht="12.75" hidden="false" customHeight="true" outlineLevel="0" collapsed="false">
      <c r="A400" s="15" t="n">
        <f aca="false">Report!C832</f>
        <v>46195</v>
      </c>
      <c r="B400" s="1" t="str">
        <f aca="false">Report!E832</f>
        <v>PANIFICADORA E CONFEITARIA REAL MADRI LTDA</v>
      </c>
      <c r="C400" s="16" t="n">
        <f aca="false">Report!U832</f>
        <v>319.63</v>
      </c>
      <c r="D400" s="1" t="str">
        <f aca="false">Report!X832</f>
        <v>NF 665 - MILKA</v>
      </c>
    </row>
    <row r="401" customFormat="false" ht="12.75" hidden="false" customHeight="true" outlineLevel="0" collapsed="false">
      <c r="A401" s="15" t="n">
        <f aca="false">Report!C833</f>
        <v>46195</v>
      </c>
      <c r="B401" s="1" t="str">
        <f aca="false">Report!E833</f>
        <v>J. R. L. NASCIMENTO PANIFICADORA</v>
      </c>
      <c r="C401" s="16" t="n">
        <f aca="false">Report!U833</f>
        <v>990</v>
      </c>
      <c r="D401" s="1" t="str">
        <f aca="false">Report!X833</f>
        <v>NF 954 CASA ITALIA - MILKA</v>
      </c>
    </row>
    <row r="402" customFormat="false" ht="12.75" hidden="false" customHeight="true" outlineLevel="0" collapsed="false">
      <c r="A402" s="15" t="n">
        <f aca="false">Report!C834</f>
        <v>46195</v>
      </c>
      <c r="B402" s="1" t="str">
        <f aca="false">Report!E834</f>
        <v>T. M. L. DA SILVA LTDA</v>
      </c>
      <c r="C402" s="16" t="n">
        <f aca="false">Report!U834</f>
        <v>614.59</v>
      </c>
      <c r="D402" s="1" t="str">
        <f aca="false">Report!X834</f>
        <v>NF 15024 AMAZONGURT - MILKA</v>
      </c>
    </row>
    <row r="403" customFormat="false" ht="12.75" hidden="false" customHeight="true" outlineLevel="0" collapsed="false">
      <c r="A403" s="15" t="n">
        <f aca="false">Report!C835</f>
        <v>46195</v>
      </c>
      <c r="B403" s="1" t="str">
        <f aca="false">Report!E835</f>
        <v>FRUTAL INDUSTRIA E COMERCIO LTDA</v>
      </c>
      <c r="C403" s="16" t="n">
        <f aca="false">Report!U835</f>
        <v>590.84</v>
      </c>
      <c r="D403" s="1" t="str">
        <f aca="false">Report!X835</f>
        <v>NF 223520 - MILKA</v>
      </c>
    </row>
    <row r="404" customFormat="false" ht="12.75" hidden="false" customHeight="true" outlineLevel="0" collapsed="false">
      <c r="A404" s="15" t="n">
        <f aca="false">Report!C836</f>
        <v>46195</v>
      </c>
      <c r="B404" s="1" t="str">
        <f aca="false">Report!E836</f>
        <v>ADRIANO FEITOSA OLIVEIRA LTDA</v>
      </c>
      <c r="C404" s="16" t="n">
        <f aca="false">Report!U836</f>
        <v>1850</v>
      </c>
      <c r="D404" s="1" t="str">
        <f aca="false">Report!X836</f>
        <v>NF 302 - MILKA</v>
      </c>
    </row>
    <row r="405" customFormat="false" ht="12.75" hidden="false" customHeight="true" outlineLevel="0" collapsed="false">
      <c r="A405" s="15" t="n">
        <f aca="false">Report!C839</f>
        <v>46195</v>
      </c>
      <c r="B405" s="1" t="str">
        <f aca="false">Report!E839</f>
        <v>C. R. PARENTE ABREU</v>
      </c>
      <c r="C405" s="16" t="n">
        <f aca="false">Report!U839</f>
        <v>516.96</v>
      </c>
      <c r="D405" s="1" t="str">
        <f aca="false">Report!X839</f>
        <v>NF 11292-1 MILKA</v>
      </c>
    </row>
    <row r="406" customFormat="false" ht="12.75" hidden="false" customHeight="true" outlineLevel="0" collapsed="false">
      <c r="A406" s="15" t="n">
        <f aca="false">Report!C845</f>
        <v>46195</v>
      </c>
      <c r="B406" s="1" t="str">
        <f aca="false">Report!E845</f>
        <v>RENATO DE O AZEVEDO E CIA LTDA - EPP</v>
      </c>
      <c r="C406" s="16" t="n">
        <f aca="false">Report!U845</f>
        <v>360</v>
      </c>
      <c r="D406" s="1" t="str">
        <f aca="false">Report!X845</f>
        <v>COMPRA DE PITAYA - DEBORA</v>
      </c>
    </row>
    <row r="407" customFormat="false" ht="12.75" hidden="false" customHeight="true" outlineLevel="0" collapsed="false">
      <c r="A407" s="15" t="n">
        <f aca="false">Report!C846</f>
        <v>46195</v>
      </c>
      <c r="B407" s="1" t="str">
        <f aca="false">Report!E846</f>
        <v>GELO DANGELO FABRICACAO DE GELO LTDA</v>
      </c>
      <c r="C407" s="16" t="n">
        <f aca="false">Report!U846</f>
        <v>405.5</v>
      </c>
      <c r="D407" s="1" t="str">
        <f aca="false">Report!X846</f>
        <v>NF 305 - DEBORA</v>
      </c>
    </row>
    <row r="408" customFormat="false" ht="12.75" hidden="false" customHeight="true" outlineLevel="0" collapsed="false">
      <c r="A408" s="15" t="n">
        <f aca="false">Report!C847</f>
        <v>46195</v>
      </c>
      <c r="B408" s="1" t="str">
        <f aca="false">Report!E847</f>
        <v>66.356.670 FRANCISCO CARLOS FERNANDES COSTA</v>
      </c>
      <c r="C408" s="16" t="n">
        <f aca="false">Report!U847</f>
        <v>240</v>
      </c>
      <c r="D408" s="1" t="str">
        <f aca="false">Report!X847</f>
        <v>NF 9 - DEBORA</v>
      </c>
    </row>
    <row r="409" customFormat="false" ht="12.75" hidden="false" customHeight="true" outlineLevel="0" collapsed="false">
      <c r="A409" s="15" t="n">
        <f aca="false">Report!C848</f>
        <v>46195</v>
      </c>
      <c r="B409" s="1" t="str">
        <f aca="false">Report!E848</f>
        <v>66.356.670 FRANCISCO CARLOS FERNANDES COSTA</v>
      </c>
      <c r="C409" s="16" t="n">
        <f aca="false">Report!U848</f>
        <v>640</v>
      </c>
      <c r="D409" s="1" t="str">
        <f aca="false">Report!X848</f>
        <v>NF 8 - DEBORA</v>
      </c>
    </row>
    <row r="410" customFormat="false" ht="12.75" hidden="false" customHeight="true" outlineLevel="0" collapsed="false">
      <c r="A410" s="15" t="n">
        <f aca="false">Report!C849</f>
        <v>46195</v>
      </c>
      <c r="B410" s="1" t="str">
        <f aca="false">Report!E849</f>
        <v>66.356.670 FRANCISCO CARLOS FERNANDES COSTA</v>
      </c>
      <c r="C410" s="16" t="n">
        <f aca="false">Report!U849</f>
        <v>340</v>
      </c>
      <c r="D410" s="1" t="str">
        <f aca="false">Report!X849</f>
        <v>NF 7 - DEBORA</v>
      </c>
    </row>
    <row r="411" customFormat="false" ht="12.75" hidden="false" customHeight="true" outlineLevel="0" collapsed="false">
      <c r="A411" s="15" t="n">
        <f aca="false">Report!C850</f>
        <v>46195</v>
      </c>
      <c r="B411" s="1" t="str">
        <f aca="false">Report!E850</f>
        <v>66.356.670 FRANCISCO CARLOS FERNANDES COSTA</v>
      </c>
      <c r="C411" s="16" t="n">
        <f aca="false">Report!U850</f>
        <v>280</v>
      </c>
      <c r="D411" s="1" t="str">
        <f aca="false">Report!X850</f>
        <v>NF 6 - DEBORA</v>
      </c>
    </row>
    <row r="412" customFormat="false" ht="12.75" hidden="false" customHeight="true" outlineLevel="0" collapsed="false">
      <c r="A412" s="15" t="n">
        <f aca="false">Report!C867</f>
        <v>46196</v>
      </c>
      <c r="B412" s="1" t="str">
        <f aca="false">Report!E867</f>
        <v>PRIME PET DISTRIBUIDORA LTDA</v>
      </c>
      <c r="C412" s="16" t="n">
        <f aca="false">Report!U867</f>
        <v>2195.35</v>
      </c>
      <c r="D412" s="1" t="str">
        <f aca="false">Report!X867</f>
        <v>NF 9409 - 10/10 MILKA</v>
      </c>
    </row>
    <row r="413" customFormat="false" ht="12.75" hidden="false" customHeight="true" outlineLevel="0" collapsed="false">
      <c r="A413" s="15" t="n">
        <f aca="false">Report!C869</f>
        <v>46196</v>
      </c>
      <c r="B413" s="1" t="str">
        <f aca="false">Report!E869</f>
        <v>OPPORTUNITY ALIMENTOS PARA ANIMAIS LTDA</v>
      </c>
      <c r="C413" s="16" t="n">
        <f aca="false">Report!U869</f>
        <v>1326</v>
      </c>
      <c r="D413" s="1" t="str">
        <f aca="false">Report!X869</f>
        <v>NF 33622 - 3 MILKA</v>
      </c>
    </row>
    <row r="414" customFormat="false" ht="12.75" hidden="false" customHeight="true" outlineLevel="0" collapsed="false">
      <c r="A414" s="15" t="n">
        <f aca="false">Report!C870</f>
        <v>46196</v>
      </c>
      <c r="B414" s="1" t="str">
        <f aca="false">Report!E870</f>
        <v>EDMARA COMERCIO DE HIGIENE PESSOAL LTDA</v>
      </c>
      <c r="C414" s="16" t="n">
        <f aca="false">Report!U870</f>
        <v>1695.9</v>
      </c>
      <c r="D414" s="1" t="str">
        <f aca="false">Report!X870</f>
        <v>4496-C/D NF7862 - MILKA</v>
      </c>
    </row>
    <row r="415" customFormat="false" ht="12.75" hidden="false" customHeight="true" outlineLevel="0" collapsed="false">
      <c r="A415" s="15" t="n">
        <f aca="false">Report!C871</f>
        <v>46196</v>
      </c>
      <c r="B415" s="1" t="str">
        <f aca="false">Report!E871</f>
        <v>NT INDUSTRIA E COMERCIO DE PANIFICACAO L</v>
      </c>
      <c r="C415" s="16" t="n">
        <f aca="false">Report!U871</f>
        <v>5799.6</v>
      </c>
      <c r="D415" s="1" t="str">
        <f aca="false">Report!X871</f>
        <v>NF 37950 - MILKA</v>
      </c>
    </row>
    <row r="416" customFormat="false" ht="12.75" hidden="false" customHeight="true" outlineLevel="0" collapsed="false">
      <c r="A416" s="15" t="n">
        <f aca="false">Report!C873</f>
        <v>46196</v>
      </c>
      <c r="B416" s="1" t="str">
        <f aca="false">Report!E873</f>
        <v>TRES CORACOES ALIMENTOS S.A.</v>
      </c>
      <c r="C416" s="16" t="n">
        <f aca="false">Report!U873</f>
        <v>1199.99</v>
      </c>
      <c r="D416" s="1" t="str">
        <f aca="false">Report!X873</f>
        <v>NF346214 -01 MILKA</v>
      </c>
    </row>
    <row r="417" customFormat="false" ht="12.75" hidden="false" customHeight="true" outlineLevel="0" collapsed="false">
      <c r="A417" s="15" t="n">
        <f aca="false">Report!C874</f>
        <v>46196</v>
      </c>
      <c r="B417" s="1" t="str">
        <f aca="false">Report!E874</f>
        <v>COMERCIO DE FRIOS MANAUS LTDA</v>
      </c>
      <c r="C417" s="16" t="n">
        <f aca="false">Report!U874</f>
        <v>9050.8</v>
      </c>
      <c r="D417" s="1" t="str">
        <f aca="false">Report!X874</f>
        <v> NF171508 - MILKA</v>
      </c>
    </row>
    <row r="418" customFormat="false" ht="12.75" hidden="false" customHeight="true" outlineLevel="0" collapsed="false">
      <c r="A418" s="15" t="n">
        <f aca="false">Report!C875</f>
        <v>46196</v>
      </c>
      <c r="B418" s="1" t="str">
        <f aca="false">Report!E875</f>
        <v>J G COMERCIO DE PRODUTOS ALIMENTICIOS LTDA</v>
      </c>
      <c r="C418" s="16" t="n">
        <f aca="false">Report!U875</f>
        <v>1107.75</v>
      </c>
      <c r="D418" s="1" t="str">
        <f aca="false">Report!X875</f>
        <v>451009-A/C  NF387396 - MILKA</v>
      </c>
    </row>
    <row r="419" customFormat="false" ht="12.75" hidden="false" customHeight="true" outlineLevel="0" collapsed="false">
      <c r="A419" s="15" t="n">
        <f aca="false">Report!C876</f>
        <v>46196</v>
      </c>
      <c r="B419" s="1" t="str">
        <f aca="false">Report!E876</f>
        <v>BROTHERS  INDUSTRIA DE ALIMENTOS LTDA</v>
      </c>
      <c r="C419" s="16" t="n">
        <f aca="false">Report!U876</f>
        <v>516.15</v>
      </c>
      <c r="D419" s="1" t="str">
        <f aca="false">Report!X876</f>
        <v>NF 1027236 - MILKA</v>
      </c>
    </row>
    <row r="420" customFormat="false" ht="12.75" hidden="false" customHeight="true" outlineLevel="0" collapsed="false">
      <c r="A420" s="15" t="n">
        <f aca="false">Report!C877</f>
        <v>46196</v>
      </c>
      <c r="B420" s="1" t="str">
        <f aca="false">Report!E877</f>
        <v>VITAPAN COMERCIO VAREJISTA DE PRODUTOS ALIMENTICIOS LTDA</v>
      </c>
      <c r="C420" s="16" t="n">
        <f aca="false">Report!U877</f>
        <v>864</v>
      </c>
      <c r="D420" s="1" t="str">
        <f aca="false">Report!X877</f>
        <v> NF 10108 - MILKA</v>
      </c>
    </row>
    <row r="421" customFormat="false" ht="12.75" hidden="false" customHeight="true" outlineLevel="0" collapsed="false">
      <c r="A421" s="15" t="n">
        <f aca="false">Report!C878</f>
        <v>46196</v>
      </c>
      <c r="B421" s="1" t="str">
        <f aca="false">Report!E878</f>
        <v>NESTLÉ BRASIL LTDA.</v>
      </c>
      <c r="C421" s="16" t="n">
        <f aca="false">Report!U878</f>
        <v>414.93</v>
      </c>
      <c r="D421" s="1" t="str">
        <f aca="false">Report!X878</f>
        <v>NF 1414215 - MILKA</v>
      </c>
    </row>
    <row r="422" customFormat="false" ht="12.75" hidden="false" customHeight="true" outlineLevel="0" collapsed="false">
      <c r="A422" s="15" t="n">
        <f aca="false">Report!C879</f>
        <v>46196</v>
      </c>
      <c r="B422" s="1" t="str">
        <f aca="false">Report!E879</f>
        <v>NESTLÉ BRASIL LTDA.</v>
      </c>
      <c r="C422" s="16" t="n">
        <f aca="false">Report!U879</f>
        <v>1685.95</v>
      </c>
      <c r="D422" s="1" t="str">
        <f aca="false">Report!X879</f>
        <v>NF 1414432 - MILKA</v>
      </c>
    </row>
    <row r="423" customFormat="false" ht="12.75" hidden="false" customHeight="true" outlineLevel="0" collapsed="false">
      <c r="A423" s="15" t="n">
        <f aca="false">Report!C880</f>
        <v>46196</v>
      </c>
      <c r="B423" s="1" t="str">
        <f aca="false">Report!E880</f>
        <v>PANIFICADORA E CONFEITARIA REAL MADRI LTDA</v>
      </c>
      <c r="C423" s="16" t="n">
        <f aca="false">Report!U880</f>
        <v>362</v>
      </c>
      <c r="D423" s="1" t="str">
        <f aca="false">Report!X880</f>
        <v>NF 668 - MILKA</v>
      </c>
    </row>
    <row r="424" customFormat="false" ht="12.75" hidden="false" customHeight="true" outlineLevel="0" collapsed="false">
      <c r="A424" s="15" t="n">
        <f aca="false">Report!C881</f>
        <v>46196</v>
      </c>
      <c r="B424" s="1" t="str">
        <f aca="false">Report!E881</f>
        <v>SAO JOSE COMERCIO DE LATICINIOS E FRIOS</v>
      </c>
      <c r="C424" s="16" t="n">
        <f aca="false">Report!U881</f>
        <v>1444</v>
      </c>
      <c r="D424" s="1" t="str">
        <f aca="false">Report!X881</f>
        <v>NF 3413 SABORE FATIADO - MILKA</v>
      </c>
    </row>
    <row r="425" customFormat="false" ht="12.75" hidden="false" customHeight="true" outlineLevel="0" collapsed="false">
      <c r="A425" s="15" t="n">
        <f aca="false">Report!C882</f>
        <v>46196</v>
      </c>
      <c r="B425" s="1" t="str">
        <f aca="false">Report!E882</f>
        <v>ADICSO FABIAN GONZALEZ MONTILLA 70302186</v>
      </c>
      <c r="C425" s="16" t="n">
        <f aca="false">Report!U882</f>
        <v>900</v>
      </c>
      <c r="D425" s="1" t="str">
        <f aca="false">Report!X882</f>
        <v>NF 503 BLOOM - MILKA</v>
      </c>
    </row>
    <row r="426" customFormat="false" ht="12.75" hidden="false" customHeight="true" outlineLevel="0" collapsed="false">
      <c r="A426" s="15" t="n">
        <f aca="false">Report!C883</f>
        <v>46196</v>
      </c>
      <c r="B426" s="1" t="str">
        <f aca="false">Report!E883</f>
        <v>PANIFICADORA E CONFEITARIA REAL MADRI LTDA</v>
      </c>
      <c r="C426" s="16" t="n">
        <f aca="false">Report!U883</f>
        <v>384.5</v>
      </c>
      <c r="D426" s="1" t="str">
        <f aca="false">Report!X883</f>
        <v>NF 670 - MILKA</v>
      </c>
    </row>
    <row r="427" customFormat="false" ht="12.75" hidden="false" customHeight="true" outlineLevel="0" collapsed="false">
      <c r="A427" s="15" t="n">
        <f aca="false">Report!C885</f>
        <v>46196</v>
      </c>
      <c r="B427" s="1" t="str">
        <f aca="false">Report!E885</f>
        <v>RENATO DE O AZEVEDO E CIA LTDA - EPP</v>
      </c>
      <c r="C427" s="16" t="n">
        <f aca="false">Report!U885</f>
        <v>2460</v>
      </c>
      <c r="D427" s="1" t="str">
        <f aca="false">Report!X885</f>
        <v>FEIRA SR RENATO - DEBORA</v>
      </c>
    </row>
    <row r="428" customFormat="false" ht="12.75" hidden="false" customHeight="true" outlineLevel="0" collapsed="false">
      <c r="A428" s="15" t="n">
        <f aca="false">Report!C887</f>
        <v>46196</v>
      </c>
      <c r="B428" s="1" t="str">
        <f aca="false">Report!E887</f>
        <v>66.356.670 FRANCISCO CARLOS FERNANDES COSTA</v>
      </c>
      <c r="C428" s="16" t="n">
        <f aca="false">Report!U887</f>
        <v>240</v>
      </c>
      <c r="D428" s="1" t="str">
        <f aca="false">Report!X887</f>
        <v>NF 32 - DEBORA</v>
      </c>
    </row>
    <row r="429" customFormat="false" ht="12.75" hidden="false" customHeight="true" outlineLevel="0" collapsed="false">
      <c r="A429" s="15" t="n">
        <f aca="false">Report!C905</f>
        <v>46197</v>
      </c>
      <c r="B429" s="1" t="str">
        <f aca="false">Report!E905</f>
        <v>SB COMERCIO LTDA</v>
      </c>
      <c r="C429" s="16" t="n">
        <f aca="false">Report!U905</f>
        <v>2899.41</v>
      </c>
      <c r="D429" s="1" t="str">
        <f aca="false">Report!X905</f>
        <v>NF 1952294 -4 MILKA</v>
      </c>
    </row>
    <row r="430" customFormat="false" ht="12.75" hidden="false" customHeight="true" outlineLevel="0" collapsed="false">
      <c r="A430" s="15" t="n">
        <f aca="false">Report!C906</f>
        <v>46197</v>
      </c>
      <c r="B430" s="1" t="str">
        <f aca="false">Report!E906</f>
        <v>DISTRIBUIDORA LOPES LTDA</v>
      </c>
      <c r="C430" s="16" t="n">
        <f aca="false">Report!U906</f>
        <v>1176.19</v>
      </c>
      <c r="D430" s="1" t="str">
        <f aca="false">Report!X906</f>
        <v>NF 1662315 - MILKA</v>
      </c>
    </row>
    <row r="431" customFormat="false" ht="12.75" hidden="false" customHeight="true" outlineLevel="0" collapsed="false">
      <c r="A431" s="15" t="n">
        <f aca="false">Report!C908</f>
        <v>46197</v>
      </c>
      <c r="B431" s="1" t="str">
        <f aca="false">Report!E908</f>
        <v>NATUREZA COMERCIO DE DESCARTAVEIS LTDA</v>
      </c>
      <c r="C431" s="16" t="n">
        <f aca="false">Report!U908</f>
        <v>393.31</v>
      </c>
      <c r="D431" s="1" t="str">
        <f aca="false">Report!X908</f>
        <v>NF 722978 - MILKA</v>
      </c>
    </row>
    <row r="432" customFormat="false" ht="12.75" hidden="false" customHeight="true" outlineLevel="0" collapsed="false">
      <c r="A432" s="15" t="n">
        <f aca="false">Report!C909</f>
        <v>46197</v>
      </c>
      <c r="B432" s="1" t="str">
        <f aca="false">Report!E909</f>
        <v>PRIME PET DISTRIBUIDORA LTDA</v>
      </c>
      <c r="C432" s="16" t="n">
        <f aca="false">Report!U909</f>
        <v>1060.9</v>
      </c>
      <c r="D432" s="1" t="str">
        <f aca="false">Report!X909</f>
        <v>NF 10589-02/05 MILKA</v>
      </c>
    </row>
    <row r="433" customFormat="false" ht="12.75" hidden="false" customHeight="true" outlineLevel="0" collapsed="false">
      <c r="A433" s="15" t="n">
        <f aca="false">Report!C910</f>
        <v>46197</v>
      </c>
      <c r="B433" s="1" t="str">
        <f aca="false">Report!E910</f>
        <v>DISTRIBUIDORA LOPES LTDA</v>
      </c>
      <c r="C433" s="16" t="n">
        <f aca="false">Report!U910</f>
        <v>1541.96</v>
      </c>
      <c r="D433" s="1" t="str">
        <f aca="false">Report!X910</f>
        <v>NF 1667674 - MILKA</v>
      </c>
    </row>
    <row r="434" customFormat="false" ht="12.75" hidden="false" customHeight="true" outlineLevel="0" collapsed="false">
      <c r="A434" s="15" t="n">
        <f aca="false">Report!C911</f>
        <v>46197</v>
      </c>
      <c r="B434" s="1" t="str">
        <f aca="false">Report!E911</f>
        <v>EMPRESA BRASILEIRA DE DISTRIBUICAO LTDA</v>
      </c>
      <c r="C434" s="16" t="n">
        <f aca="false">Report!U911</f>
        <v>1303.9</v>
      </c>
      <c r="D434" s="1" t="str">
        <f aca="false">Report!X911</f>
        <v>NF 2290278 - MILKA</v>
      </c>
    </row>
    <row r="435" customFormat="false" ht="12.75" hidden="false" customHeight="true" outlineLevel="0" collapsed="false">
      <c r="A435" s="15" t="n">
        <f aca="false">Report!C912</f>
        <v>46197</v>
      </c>
      <c r="B435" s="1" t="str">
        <f aca="false">Report!E912</f>
        <v>EMPRESA BRASILEIRA DE DISTRIBUICAO LTDA</v>
      </c>
      <c r="C435" s="16" t="n">
        <f aca="false">Report!U912</f>
        <v>786.11</v>
      </c>
      <c r="D435" s="1" t="str">
        <f aca="false">Report!X912</f>
        <v>NF 2291498-1 MILKA</v>
      </c>
    </row>
    <row r="436" customFormat="false" ht="12.75" hidden="false" customHeight="true" outlineLevel="0" collapsed="false">
      <c r="A436" s="15" t="n">
        <f aca="false">Report!C913</f>
        <v>46197</v>
      </c>
      <c r="B436" s="1" t="str">
        <f aca="false">Report!E913</f>
        <v>BRF S A</v>
      </c>
      <c r="C436" s="16" t="n">
        <f aca="false">Report!U913</f>
        <v>5942.06</v>
      </c>
      <c r="D436" s="1" t="str">
        <f aca="false">Report!X913</f>
        <v>NF 1595987-01/02 - MILKA</v>
      </c>
    </row>
    <row r="437" customFormat="false" ht="12.75" hidden="false" customHeight="true" outlineLevel="0" collapsed="false">
      <c r="A437" s="15" t="n">
        <f aca="false">Report!C914</f>
        <v>46197</v>
      </c>
      <c r="B437" s="1" t="str">
        <f aca="false">Report!E914</f>
        <v>NESTLÉ BRASIL LTDA.</v>
      </c>
      <c r="C437" s="16" t="n">
        <f aca="false">Report!U914</f>
        <v>1356.17</v>
      </c>
      <c r="D437" s="1" t="str">
        <f aca="false">Report!X914</f>
        <v>NF 1414636 -02 MILKA</v>
      </c>
    </row>
    <row r="438" customFormat="false" ht="12.75" hidden="false" customHeight="true" outlineLevel="0" collapsed="false">
      <c r="A438" s="15" t="n">
        <f aca="false">Report!C915</f>
        <v>46197</v>
      </c>
      <c r="B438" s="1" t="str">
        <f aca="false">Report!E915</f>
        <v>64.225.624 ROBERTO REIS AROUCHE</v>
      </c>
      <c r="C438" s="16" t="n">
        <f aca="false">Report!U915</f>
        <v>144</v>
      </c>
      <c r="D438" s="1" t="str">
        <f aca="false">Report!X915</f>
        <v>NF 58 AROUCHE - MILKA </v>
      </c>
    </row>
    <row r="439" customFormat="false" ht="12.75" hidden="false" customHeight="true" outlineLevel="0" collapsed="false">
      <c r="A439" s="15" t="n">
        <f aca="false">Report!C916</f>
        <v>46197</v>
      </c>
      <c r="B439" s="1" t="str">
        <f aca="false">Report!E916</f>
        <v>JAB COMERCIO DE PRODUTOS ALIMENTICIOS LT</v>
      </c>
      <c r="C439" s="16" t="n">
        <f aca="false">Report!U916</f>
        <v>310</v>
      </c>
      <c r="D439" s="1" t="str">
        <f aca="false">Report!X916</f>
        <v>NF 3394 SANTO PAO - MILKA</v>
      </c>
    </row>
    <row r="440" customFormat="false" ht="12.75" hidden="false" customHeight="true" outlineLevel="0" collapsed="false">
      <c r="A440" s="15" t="n">
        <f aca="false">Report!C917</f>
        <v>46197</v>
      </c>
      <c r="B440" s="1" t="str">
        <f aca="false">Report!E917</f>
        <v>LELE FABRICACAO DE MASSAS LTDA</v>
      </c>
      <c r="C440" s="16" t="n">
        <f aca="false">Report!U917</f>
        <v>480</v>
      </c>
      <c r="D440" s="1" t="str">
        <f aca="false">Report!X917</f>
        <v>NF16062 - MILKA</v>
      </c>
    </row>
    <row r="441" customFormat="false" ht="12.75" hidden="false" customHeight="true" outlineLevel="0" collapsed="false">
      <c r="A441" s="15" t="n">
        <f aca="false">Report!C918</f>
        <v>46197</v>
      </c>
      <c r="B441" s="1" t="str">
        <f aca="false">Report!E918</f>
        <v>PANIFICADORA E CONFEITARIA REAL MADRI LTDA</v>
      </c>
      <c r="C441" s="16" t="n">
        <f aca="false">Report!U918</f>
        <v>750</v>
      </c>
      <c r="D441" s="1" t="str">
        <f aca="false">Report!X918</f>
        <v>NF 671 - MILKA</v>
      </c>
    </row>
    <row r="442" customFormat="false" ht="12.75" hidden="false" customHeight="true" outlineLevel="0" collapsed="false">
      <c r="A442" s="15" t="n">
        <f aca="false">Report!C919</f>
        <v>46197</v>
      </c>
      <c r="B442" s="1" t="str">
        <f aca="false">Report!E919</f>
        <v>C. R. PARENTE ABREU</v>
      </c>
      <c r="C442" s="16" t="n">
        <f aca="false">Report!U919</f>
        <v>364.8</v>
      </c>
      <c r="D442" s="1" t="str">
        <f aca="false">Report!X919</f>
        <v>NF11298-1 MILKA</v>
      </c>
    </row>
    <row r="443" customFormat="false" ht="12.75" hidden="false" customHeight="true" outlineLevel="0" collapsed="false">
      <c r="A443" s="15" t="n">
        <f aca="false">Report!C920</f>
        <v>46197</v>
      </c>
      <c r="B443" s="1" t="str">
        <f aca="false">Report!E920</f>
        <v>RENATO DE O AZEVEDO E CIA LTDA - EPP</v>
      </c>
      <c r="C443" s="16" t="n">
        <f aca="false">Report!U920</f>
        <v>1323</v>
      </c>
      <c r="D443" s="1" t="str">
        <f aca="false">Report!X920</f>
        <v>FEIRA CARLOS - DEBORA</v>
      </c>
    </row>
    <row r="444" customFormat="false" ht="12.75" hidden="false" customHeight="true" outlineLevel="0" collapsed="false">
      <c r="A444" s="15" t="n">
        <f aca="false">Report!C921</f>
        <v>46197</v>
      </c>
      <c r="B444" s="1" t="str">
        <f aca="false">Report!E921</f>
        <v>COMERCIO E TRANSPORTE BRANDAO LTDA</v>
      </c>
      <c r="C444" s="16" t="n">
        <f aca="false">Report!U921</f>
        <v>390</v>
      </c>
      <c r="D444" s="1" t="str">
        <f aca="false">Report!X921</f>
        <v>NF 14736 - DEBORA</v>
      </c>
    </row>
    <row r="445" customFormat="false" ht="12.75" hidden="false" customHeight="true" outlineLevel="0" collapsed="false">
      <c r="A445" s="15" t="n">
        <f aca="false">Report!C923</f>
        <v>46197</v>
      </c>
      <c r="B445" s="1" t="str">
        <f aca="false">Report!E923</f>
        <v>66.356.670 FRANCISCO CARLOS FERNANDES COSTA</v>
      </c>
      <c r="C445" s="16" t="n">
        <f aca="false">Report!U923</f>
        <v>320</v>
      </c>
      <c r="D445" s="1" t="str">
        <f aca="false">Report!X923</f>
        <v>NF 35 - DEBORA</v>
      </c>
    </row>
    <row r="446" customFormat="false" ht="12.75" hidden="false" customHeight="true" outlineLevel="0" collapsed="false">
      <c r="A446" s="15" t="n">
        <f aca="false">Report!C935</f>
        <v>46198</v>
      </c>
      <c r="B446" s="1" t="str">
        <f aca="false">Report!E935</f>
        <v>A C DUARTE DE CASTRO EPP.</v>
      </c>
      <c r="C446" s="16" t="n">
        <f aca="false">Report!U935</f>
        <v>666.67</v>
      </c>
      <c r="D446" s="1" t="str">
        <f aca="false">Report!X935</f>
        <v>NF 6277 / PARC 05/06 - MILKA</v>
      </c>
    </row>
    <row r="447" customFormat="false" ht="12.75" hidden="false" customHeight="true" outlineLevel="0" collapsed="false">
      <c r="A447" s="15" t="n">
        <f aca="false">Report!C938</f>
        <v>46198</v>
      </c>
      <c r="B447" s="1" t="str">
        <f aca="false">Report!E938</f>
        <v>M.R.G COMERCIO DE MAQUINAS EIRELI.</v>
      </c>
      <c r="C447" s="16" t="n">
        <f aca="false">Report!U938</f>
        <v>233.33</v>
      </c>
      <c r="D447" s="1" t="str">
        <f aca="false">Report!X938</f>
        <v>NF 14298 / 3PARC / REFORMA PADARIA  - MILKA</v>
      </c>
    </row>
    <row r="448" customFormat="false" ht="12.75" hidden="false" customHeight="true" outlineLevel="0" collapsed="false">
      <c r="A448" s="15" t="n">
        <f aca="false">Report!C941</f>
        <v>46198</v>
      </c>
      <c r="B448" s="1" t="str">
        <f aca="false">Report!E941</f>
        <v>E. SALES DO NASCIMENTO</v>
      </c>
      <c r="C448" s="16" t="n">
        <f aca="false">Report!U941</f>
        <v>503.26</v>
      </c>
      <c r="D448" s="1" t="str">
        <f aca="false">Report!X941</f>
        <v>NF 573-05 MILKA</v>
      </c>
    </row>
    <row r="449" customFormat="false" ht="12.75" hidden="false" customHeight="true" outlineLevel="0" collapsed="false">
      <c r="A449" s="15" t="n">
        <f aca="false">Report!C942</f>
        <v>46198</v>
      </c>
      <c r="B449" s="1" t="str">
        <f aca="false">Report!E942</f>
        <v>SOUZA CRUZ LTDA.</v>
      </c>
      <c r="C449" s="16" t="n">
        <f aca="false">Report!U942</f>
        <v>4347.22</v>
      </c>
      <c r="D449" s="1" t="str">
        <f aca="false">Report!X942</f>
        <v>NF 562604 -02 MILKA</v>
      </c>
    </row>
    <row r="450" customFormat="false" ht="12.75" hidden="false" customHeight="true" outlineLevel="0" collapsed="false">
      <c r="A450" s="15" t="n">
        <f aca="false">Report!C943</f>
        <v>46198</v>
      </c>
      <c r="B450" s="1" t="str">
        <f aca="false">Report!E943</f>
        <v>CB COMERCIO E DISTRIBUIDORA DE ALIMENTOS</v>
      </c>
      <c r="C450" s="16" t="n">
        <f aca="false">Report!U943</f>
        <v>220.27</v>
      </c>
      <c r="D450" s="1" t="str">
        <f aca="false">Report!X943</f>
        <v>938449-B/B  NF843140 - MILKA</v>
      </c>
    </row>
    <row r="451" customFormat="false" ht="12.75" hidden="false" customHeight="true" outlineLevel="0" collapsed="false">
      <c r="A451" s="15" t="n">
        <f aca="false">Report!C944</f>
        <v>46198</v>
      </c>
      <c r="B451" s="1" t="str">
        <f aca="false">Report!E944</f>
        <v>COMERCIO DE FRIOS MANAUS LTDA</v>
      </c>
      <c r="C451" s="16" t="n">
        <f aca="false">Report!U944</f>
        <v>5792</v>
      </c>
      <c r="D451" s="1" t="str">
        <f aca="false">Report!X944</f>
        <v>NF171572 - MILKA</v>
      </c>
    </row>
    <row r="452" customFormat="false" ht="12.75" hidden="false" customHeight="true" outlineLevel="0" collapsed="false">
      <c r="A452" s="15" t="n">
        <f aca="false">Report!C945</f>
        <v>46198</v>
      </c>
      <c r="B452" s="1" t="str">
        <f aca="false">Report!E945</f>
        <v>CRBS S/A</v>
      </c>
      <c r="C452" s="16" t="n">
        <f aca="false">Report!U945</f>
        <v>4715.67</v>
      </c>
      <c r="D452" s="1" t="str">
        <f aca="false">Report!X945</f>
        <v>NF 863939 - MILKA</v>
      </c>
    </row>
    <row r="453" customFormat="false" ht="12.75" hidden="false" customHeight="true" outlineLevel="0" collapsed="false">
      <c r="A453" s="15" t="n">
        <f aca="false">Report!C946</f>
        <v>46198</v>
      </c>
      <c r="B453" s="1" t="str">
        <f aca="false">Report!E946</f>
        <v>MAXFRI DISTRIUIDORA LTDA</v>
      </c>
      <c r="C453" s="16" t="n">
        <f aca="false">Report!U946</f>
        <v>7700.86</v>
      </c>
      <c r="D453" s="1" t="str">
        <f aca="false">Report!X946</f>
        <v>NF14506 -  MILKA</v>
      </c>
    </row>
    <row r="454" customFormat="false" ht="12.75" hidden="false" customHeight="true" outlineLevel="0" collapsed="false">
      <c r="A454" s="15" t="n">
        <f aca="false">Report!C947</f>
        <v>46198</v>
      </c>
      <c r="B454" s="1" t="str">
        <f aca="false">Report!E947</f>
        <v>PANIFICADORA E CONFEITARIA REAL MADRI LTDA</v>
      </c>
      <c r="C454" s="16" t="n">
        <f aca="false">Report!U947</f>
        <v>991.55</v>
      </c>
      <c r="D454" s="1" t="str">
        <f aca="false">Report!X947</f>
        <v>NF 673 - MILKA</v>
      </c>
    </row>
    <row r="455" customFormat="false" ht="12.75" hidden="false" customHeight="true" outlineLevel="0" collapsed="false">
      <c r="A455" s="15" t="n">
        <f aca="false">Report!C948</f>
        <v>46198</v>
      </c>
      <c r="B455" s="1" t="str">
        <f aca="false">Report!E948</f>
        <v>KAROLINY RODRIGUES SOUZA VENANCIO 915783</v>
      </c>
      <c r="C455" s="16" t="n">
        <f aca="false">Report!U948</f>
        <v>450</v>
      </c>
      <c r="D455" s="1" t="str">
        <f aca="false">Report!X948</f>
        <v>NF 1693 DONA MARIA  - MILKA</v>
      </c>
    </row>
    <row r="456" customFormat="false" ht="12.75" hidden="false" customHeight="true" outlineLevel="0" collapsed="false">
      <c r="A456" s="15" t="n">
        <f aca="false">Report!C949</f>
        <v>46198</v>
      </c>
      <c r="B456" s="1" t="str">
        <f aca="false">Report!E949</f>
        <v>FALCAO INDUSTRIA DE ALIMENTOS LTDA</v>
      </c>
      <c r="C456" s="16" t="n">
        <f aca="false">Report!U949</f>
        <v>3066.5</v>
      </c>
      <c r="D456" s="1" t="str">
        <f aca="false">Report!X949</f>
        <v>77054/1  NF30443 - MILKA</v>
      </c>
    </row>
    <row r="457" customFormat="false" ht="12.75" hidden="false" customHeight="true" outlineLevel="0" collapsed="false">
      <c r="A457" s="15" t="n">
        <f aca="false">Report!C950</f>
        <v>46198</v>
      </c>
      <c r="B457" s="1" t="str">
        <f aca="false">Report!E950</f>
        <v>H. L. DO NASCIMENTO</v>
      </c>
      <c r="C457" s="16" t="n">
        <f aca="false">Report!U950</f>
        <v>567.3</v>
      </c>
      <c r="D457" s="1" t="str">
        <f aca="false">Report!X950</f>
        <v>NF 5675 FAZENDINHA - MILKA</v>
      </c>
    </row>
    <row r="458" customFormat="false" ht="12.75" hidden="false" customHeight="true" outlineLevel="0" collapsed="false">
      <c r="A458" s="15" t="n">
        <f aca="false">Report!C951</f>
        <v>46198</v>
      </c>
      <c r="B458" s="1" t="str">
        <f aca="false">Report!E951</f>
        <v>LIMA E BARANDA COMERCIO DE PRODUTOS REGI</v>
      </c>
      <c r="C458" s="16" t="n">
        <f aca="false">Report!U951</f>
        <v>233.5</v>
      </c>
      <c r="D458" s="1" t="str">
        <f aca="false">Report!X951</f>
        <v>NF 31034 - MILKA</v>
      </c>
    </row>
    <row r="459" customFormat="false" ht="12.75" hidden="false" customHeight="true" outlineLevel="0" collapsed="false">
      <c r="A459" s="15" t="n">
        <f aca="false">Report!C952</f>
        <v>46198</v>
      </c>
      <c r="B459" s="1" t="str">
        <f aca="false">Report!E952</f>
        <v>ADICSO FABIAN GONZALEZ MONTILLA 70302186</v>
      </c>
      <c r="C459" s="16" t="n">
        <f aca="false">Report!U952</f>
        <v>660</v>
      </c>
      <c r="D459" s="1" t="str">
        <f aca="false">Report!X952</f>
        <v>NF 508 BLOOM - MILKA</v>
      </c>
    </row>
    <row r="460" customFormat="false" ht="12.75" hidden="false" customHeight="true" outlineLevel="0" collapsed="false">
      <c r="A460" s="15" t="n">
        <f aca="false">Report!C954</f>
        <v>46198</v>
      </c>
      <c r="B460" s="1" t="str">
        <f aca="false">Report!E954</f>
        <v>A. CORREA JUNIOR</v>
      </c>
      <c r="C460" s="16" t="n">
        <f aca="false">Report!U954</f>
        <v>2564.18</v>
      </c>
      <c r="D460" s="1" t="str">
        <f aca="false">Report!X954</f>
        <v>MP JRACESSORIOS 01/3-ANDREZA</v>
      </c>
    </row>
    <row r="461" customFormat="false" ht="12.75" hidden="false" customHeight="true" outlineLevel="0" collapsed="false">
      <c r="A461" s="15" t="n">
        <f aca="false">Report!C957</f>
        <v>46198</v>
      </c>
      <c r="B461" s="1" t="str">
        <f aca="false">Report!E957</f>
        <v>GELO DANGELO FABRICACAO DE GELO LTDA</v>
      </c>
      <c r="C461" s="16" t="n">
        <f aca="false">Report!U957</f>
        <v>416.5</v>
      </c>
      <c r="D461" s="1" t="str">
        <f aca="false">Report!X957</f>
        <v>NF 318 - DEBORA</v>
      </c>
    </row>
    <row r="462" customFormat="false" ht="12.75" hidden="false" customHeight="true" outlineLevel="0" collapsed="false">
      <c r="A462" s="15" t="n">
        <f aca="false">Report!C958</f>
        <v>46198</v>
      </c>
      <c r="B462" s="1" t="str">
        <f aca="false">Report!E958</f>
        <v>MELISSA COMERCIO E DISTRIBUIDORA DE GAS</v>
      </c>
      <c r="C462" s="16" t="n">
        <f aca="false">Report!U958</f>
        <v>180</v>
      </c>
      <c r="D462" s="1" t="str">
        <f aca="false">Report!X958</f>
        <v>NF 1020 - DEBORA</v>
      </c>
    </row>
    <row r="463" customFormat="false" ht="12.75" hidden="false" customHeight="true" outlineLevel="0" collapsed="false">
      <c r="A463" s="15" t="n">
        <f aca="false">Report!C959</f>
        <v>46198</v>
      </c>
      <c r="B463" s="1" t="str">
        <f aca="false">Report!E959</f>
        <v>66.356.670 FRANCISCO CARLOS FERNANDES COSTA</v>
      </c>
      <c r="C463" s="16" t="n">
        <f aca="false">Report!U959</f>
        <v>640</v>
      </c>
      <c r="D463" s="1" t="str">
        <f aca="false">Report!X959</f>
        <v>NF 47 - DEBORA</v>
      </c>
    </row>
    <row r="464" customFormat="false" ht="12.75" hidden="false" customHeight="true" outlineLevel="0" collapsed="false">
      <c r="A464" s="15" t="n">
        <f aca="false">Report!C975</f>
        <v>46199</v>
      </c>
      <c r="B464" s="1" t="str">
        <f aca="false">Report!E975</f>
        <v>SEM FORNECEDOR</v>
      </c>
      <c r="C464" s="16" t="n">
        <f aca="false">Report!U975</f>
        <v>297</v>
      </c>
      <c r="D464" s="1" t="str">
        <f aca="false">Report!X975</f>
        <v>COMPRA DE 7,825 KG DE QUEIJO COALHO</v>
      </c>
    </row>
    <row r="465" customFormat="false" ht="12.75" hidden="false" customHeight="true" outlineLevel="0" collapsed="false">
      <c r="A465" s="15" t="n">
        <f aca="false">Report!C979</f>
        <v>46199</v>
      </c>
      <c r="B465" s="1" t="str">
        <f aca="false">Report!E979</f>
        <v>PRIME PET DISTRIBUIDORA LTDA</v>
      </c>
      <c r="C465" s="16" t="n">
        <f aca="false">Report!U979</f>
        <v>1488.3</v>
      </c>
      <c r="D465" s="1" t="str">
        <f aca="false">Report!X979</f>
        <v>NF 10262 -04/09 MILKA</v>
      </c>
    </row>
    <row r="466" customFormat="false" ht="12.75" hidden="false" customHeight="true" outlineLevel="0" collapsed="false">
      <c r="A466" s="15" t="n">
        <f aca="false">Report!C980</f>
        <v>46199</v>
      </c>
      <c r="B466" s="1" t="str">
        <f aca="false">Report!E980</f>
        <v>J. A. F. DE LIMA</v>
      </c>
      <c r="C466" s="16" t="n">
        <f aca="false">Report!U980</f>
        <v>1118.57</v>
      </c>
      <c r="D466" s="1" t="str">
        <f aca="false">Report!X980</f>
        <v>NF 155121/3 MILKA</v>
      </c>
    </row>
    <row r="467" customFormat="false" ht="12.75" hidden="false" customHeight="true" outlineLevel="0" collapsed="false">
      <c r="A467" s="15" t="n">
        <f aca="false">Report!C981</f>
        <v>46199</v>
      </c>
      <c r="B467" s="1" t="str">
        <f aca="false">Report!E981</f>
        <v>L S M COMERCIO DE ALIMENTOS E NAVEGACAO</v>
      </c>
      <c r="C467" s="16" t="n">
        <f aca="false">Report!U981</f>
        <v>769.84</v>
      </c>
      <c r="D467" s="1" t="str">
        <f aca="false">Report!X981</f>
        <v>NF 302508 - 3 MILKA</v>
      </c>
    </row>
    <row r="468" customFormat="false" ht="12.75" hidden="false" customHeight="true" outlineLevel="0" collapsed="false">
      <c r="A468" s="15" t="n">
        <f aca="false">Report!C982</f>
        <v>46199</v>
      </c>
      <c r="B468" s="1" t="str">
        <f aca="false">Report!E982</f>
        <v>FORTVET DISTRIBUIDORA LTDA</v>
      </c>
      <c r="C468" s="16" t="n">
        <f aca="false">Report!U982</f>
        <v>1609.45</v>
      </c>
      <c r="D468" s="1" t="str">
        <f aca="false">Report!X982</f>
        <v>NF2068-3 MILKA</v>
      </c>
    </row>
    <row r="469" customFormat="false" ht="12.75" hidden="false" customHeight="true" outlineLevel="0" collapsed="false">
      <c r="A469" s="15" t="n">
        <f aca="false">Report!C983</f>
        <v>46199</v>
      </c>
      <c r="B469" s="1" t="str">
        <f aca="false">Report!E983</f>
        <v>OCIDENTAL COMERCIO DE FRIOS LTDA</v>
      </c>
      <c r="C469" s="16" t="n">
        <f aca="false">Report!U983</f>
        <v>1105.12</v>
      </c>
      <c r="D469" s="1" t="str">
        <f aca="false">Report!X983</f>
        <v>NF1233736 - MILKA</v>
      </c>
    </row>
    <row r="470" customFormat="false" ht="12.75" hidden="false" customHeight="true" outlineLevel="0" collapsed="false">
      <c r="A470" s="15" t="n">
        <f aca="false">Report!C984</f>
        <v>46199</v>
      </c>
      <c r="B470" s="1" t="str">
        <f aca="false">Report!E984</f>
        <v>L S M COMERCIO DE ALIMENTOS E NAVEGACAO</v>
      </c>
      <c r="C470" s="16" t="n">
        <f aca="false">Report!U984</f>
        <v>1037.83</v>
      </c>
      <c r="D470" s="1" t="str">
        <f aca="false">Report!X984</f>
        <v>NF 303409 -2 MILKA</v>
      </c>
    </row>
    <row r="471" customFormat="false" ht="12.75" hidden="false" customHeight="true" outlineLevel="0" collapsed="false">
      <c r="A471" s="15" t="n">
        <f aca="false">Report!C985</f>
        <v>46199</v>
      </c>
      <c r="B471" s="1" t="str">
        <f aca="false">Report!E985</f>
        <v>FENNIX BRASIL DISTRIBUIDORA DE PRODUTOS</v>
      </c>
      <c r="C471" s="16" t="n">
        <f aca="false">Report!U985</f>
        <v>2826.62</v>
      </c>
      <c r="D471" s="1" t="str">
        <f aca="false">Report!X985</f>
        <v>NF 308378 - MILKA</v>
      </c>
    </row>
    <row r="472" customFormat="false" ht="12.75" hidden="false" customHeight="true" outlineLevel="0" collapsed="false">
      <c r="A472" s="15" t="n">
        <f aca="false">Report!C986</f>
        <v>46199</v>
      </c>
      <c r="B472" s="1" t="str">
        <f aca="false">Report!E986</f>
        <v>J G COMERCIO DE PRODUTOS ALIMENTICIOS LTDA</v>
      </c>
      <c r="C472" s="16" t="n">
        <f aca="false">Report!U986</f>
        <v>1777.44</v>
      </c>
      <c r="D472" s="1" t="str">
        <f aca="false">Report!X986</f>
        <v>448617-C/C  NF385264 - MILKA</v>
      </c>
    </row>
    <row r="473" customFormat="false" ht="12.75" hidden="false" customHeight="true" outlineLevel="0" collapsed="false">
      <c r="A473" s="15" t="n">
        <f aca="false">Report!C987</f>
        <v>46199</v>
      </c>
      <c r="B473" s="1" t="str">
        <f aca="false">Report!E987</f>
        <v>NT INDUSTRIA E COMERCIO DE PANIFICACAO L</v>
      </c>
      <c r="C473" s="16" t="n">
        <f aca="false">Report!U987</f>
        <v>5589.49</v>
      </c>
      <c r="D473" s="1" t="str">
        <f aca="false">Report!X987</f>
        <v>NF 38246 - MILKA</v>
      </c>
    </row>
    <row r="474" customFormat="false" ht="12.75" hidden="false" customHeight="true" outlineLevel="0" collapsed="false">
      <c r="A474" s="15" t="n">
        <f aca="false">Report!C988</f>
        <v>46199</v>
      </c>
      <c r="B474" s="1" t="str">
        <f aca="false">Report!E988</f>
        <v>SOUZA CRUZ LTDA.</v>
      </c>
      <c r="C474" s="16" t="n">
        <f aca="false">Report!U988</f>
        <v>5018.57</v>
      </c>
      <c r="D474" s="1" t="str">
        <f aca="false">Report!X988</f>
        <v>NF 563233 -01 MILKA</v>
      </c>
    </row>
    <row r="475" customFormat="false" ht="12.75" hidden="false" customHeight="true" outlineLevel="0" collapsed="false">
      <c r="A475" s="15" t="n">
        <f aca="false">Report!C989</f>
        <v>46199</v>
      </c>
      <c r="B475" s="1" t="str">
        <f aca="false">Report!E989</f>
        <v>PIARARA COMERCIO, IMPORTACAO E EXPORTACAO LTDA</v>
      </c>
      <c r="C475" s="16" t="n">
        <f aca="false">Report!U989</f>
        <v>372.1</v>
      </c>
      <c r="D475" s="1" t="str">
        <f aca="false">Report!X989</f>
        <v>NF193354-1 MILKA</v>
      </c>
    </row>
    <row r="476" customFormat="false" ht="12.75" hidden="false" customHeight="true" outlineLevel="0" collapsed="false">
      <c r="A476" s="15" t="n">
        <f aca="false">Report!C990</f>
        <v>46199</v>
      </c>
      <c r="B476" s="1" t="str">
        <f aca="false">Report!E990</f>
        <v>COMERCIO DE FRIOS MANAUS LTDA</v>
      </c>
      <c r="C476" s="16" t="n">
        <f aca="false">Report!U990</f>
        <v>5975.8</v>
      </c>
      <c r="D476" s="1" t="str">
        <f aca="false">Report!X990</f>
        <v>NF171594 - MILKA</v>
      </c>
    </row>
    <row r="477" customFormat="false" ht="12.75" hidden="false" customHeight="true" outlineLevel="0" collapsed="false">
      <c r="A477" s="15" t="n">
        <f aca="false">Report!C991</f>
        <v>46199</v>
      </c>
      <c r="B477" s="1" t="str">
        <f aca="false">Report!E991</f>
        <v>C. R. PARENTE ABREU</v>
      </c>
      <c r="C477" s="16" t="n">
        <f aca="false">Report!U991</f>
        <v>516.96</v>
      </c>
      <c r="D477" s="1" t="str">
        <f aca="false">Report!X991</f>
        <v>NF 11292-2 MILKA</v>
      </c>
    </row>
    <row r="478" customFormat="false" ht="12.75" hidden="false" customHeight="true" outlineLevel="0" collapsed="false">
      <c r="A478" s="15" t="n">
        <f aca="false">Report!C992</f>
        <v>46199</v>
      </c>
      <c r="B478" s="1" t="str">
        <f aca="false">Report!E992</f>
        <v>MAXFRI DISTRIUIDORA LTDA</v>
      </c>
      <c r="C478" s="16" t="n">
        <f aca="false">Report!U992</f>
        <v>9768.9</v>
      </c>
      <c r="D478" s="1" t="str">
        <f aca="false">Report!X992</f>
        <v>NF14516 - MILKA</v>
      </c>
    </row>
    <row r="479" customFormat="false" ht="12.75" hidden="false" customHeight="true" outlineLevel="0" collapsed="false">
      <c r="A479" s="15" t="n">
        <f aca="false">Report!C993</f>
        <v>46199</v>
      </c>
      <c r="B479" s="1" t="str">
        <f aca="false">Report!E993</f>
        <v>JAB COMERCIO DE PRODUTOS ALIMENTICIOS LT</v>
      </c>
      <c r="C479" s="16" t="n">
        <f aca="false">Report!U993</f>
        <v>320</v>
      </c>
      <c r="D479" s="1" t="str">
        <f aca="false">Report!X993</f>
        <v>NF 3405 SANTO PAO - MILKA</v>
      </c>
    </row>
    <row r="480" customFormat="false" ht="12.75" hidden="false" customHeight="true" outlineLevel="0" collapsed="false">
      <c r="A480" s="15" t="n">
        <f aca="false">Report!C994</f>
        <v>46199</v>
      </c>
      <c r="B480" s="1" t="str">
        <f aca="false">Report!E994</f>
        <v>VITAPAN COMERCIO VAREJISTA DE PRODUTOS ALIMENTICIOS LTDA</v>
      </c>
      <c r="C480" s="16" t="n">
        <f aca="false">Report!U994</f>
        <v>1134</v>
      </c>
      <c r="D480" s="1" t="str">
        <f aca="false">Report!X994</f>
        <v>NF 10134 -MILKA</v>
      </c>
    </row>
    <row r="481" customFormat="false" ht="12.75" hidden="false" customHeight="true" outlineLevel="0" collapsed="false">
      <c r="A481" s="15" t="n">
        <f aca="false">Report!C995</f>
        <v>46199</v>
      </c>
      <c r="B481" s="1" t="str">
        <f aca="false">Report!E995</f>
        <v>SAO JOSE COMERCIO DE LATICINIOS E FRIOS</v>
      </c>
      <c r="C481" s="16" t="n">
        <f aca="false">Report!U995</f>
        <v>854.5</v>
      </c>
      <c r="D481" s="1" t="str">
        <f aca="false">Report!X995</f>
        <v>6756787  NF3442 - MILKA</v>
      </c>
    </row>
    <row r="482" customFormat="false" ht="12.75" hidden="false" customHeight="true" outlineLevel="0" collapsed="false">
      <c r="A482" s="15" t="n">
        <f aca="false">Report!C996</f>
        <v>46199</v>
      </c>
      <c r="B482" s="1" t="str">
        <f aca="false">Report!E996</f>
        <v>BRAGA TABACARIA EIRELI ME</v>
      </c>
      <c r="C482" s="16" t="n">
        <f aca="false">Report!U996</f>
        <v>467.2</v>
      </c>
      <c r="D482" s="1" t="str">
        <f aca="false">Report!X996</f>
        <v>NF 18761-01 MILKA</v>
      </c>
    </row>
    <row r="483" customFormat="false" ht="12.75" hidden="false" customHeight="true" outlineLevel="0" collapsed="false">
      <c r="A483" s="15" t="n">
        <f aca="false">Report!C997</f>
        <v>46199</v>
      </c>
      <c r="B483" s="1" t="str">
        <f aca="false">Report!E997</f>
        <v>FORT COMERCIO DE BEBIDA LTDA</v>
      </c>
      <c r="C483" s="16" t="n">
        <f aca="false">Report!U997</f>
        <v>953.9</v>
      </c>
      <c r="D483" s="1" t="str">
        <f aca="false">Report!X997</f>
        <v>NF 141086 - MILKA</v>
      </c>
    </row>
    <row r="484" customFormat="false" ht="12.75" hidden="false" customHeight="true" outlineLevel="0" collapsed="false">
      <c r="A484" s="15" t="n">
        <f aca="false">Report!C998</f>
        <v>46199</v>
      </c>
      <c r="B484" s="1" t="str">
        <f aca="false">Report!E998</f>
        <v>NOVA FRIOS COMERCIO ATACADISTA DE LATICINIOS LTDA</v>
      </c>
      <c r="C484" s="16" t="n">
        <f aca="false">Report!U998</f>
        <v>226.4</v>
      </c>
      <c r="D484" s="1" t="str">
        <f aca="false">Report!X998</f>
        <v>NF 3830 BODEGA DO PAO - MILKA</v>
      </c>
    </row>
    <row r="485" customFormat="false" ht="12.75" hidden="false" customHeight="true" outlineLevel="0" collapsed="false">
      <c r="A485" s="15" t="n">
        <f aca="false">Report!C1000</f>
        <v>46199</v>
      </c>
      <c r="B485" s="1" t="str">
        <f aca="false">Report!E1000</f>
        <v>ADRIANO FEITOSA OLIVEIRA LTDA</v>
      </c>
      <c r="C485" s="16" t="n">
        <f aca="false">Report!U1000</f>
        <v>2945</v>
      </c>
      <c r="D485" s="1" t="str">
        <f aca="false">Report!X1000</f>
        <v>NF 312 - MILKA</v>
      </c>
    </row>
    <row r="486" customFormat="false" ht="12.75" hidden="false" customHeight="true" outlineLevel="0" collapsed="false">
      <c r="A486" s="15" t="n">
        <f aca="false">Report!C1002</f>
        <v>46199</v>
      </c>
      <c r="B486" s="1" t="str">
        <f aca="false">Report!E1002</f>
        <v>RENATO DE O AZEVEDO E CIA LTDA - EPP</v>
      </c>
      <c r="C486" s="16" t="n">
        <f aca="false">Report!U1002</f>
        <v>4132.55</v>
      </c>
      <c r="D486" s="1" t="str">
        <f aca="false">Report!X1002</f>
        <v>FEIRA SR RENATO - DEBORA</v>
      </c>
    </row>
    <row r="487" customFormat="false" ht="12.75" hidden="false" customHeight="true" outlineLevel="0" collapsed="false">
      <c r="A487" s="15" t="n">
        <f aca="false">Report!C1003</f>
        <v>46199</v>
      </c>
      <c r="B487" s="1" t="str">
        <f aca="false">Report!E1003</f>
        <v>LOURIVAL ALMEIDA DA SILVA 17128784845</v>
      </c>
      <c r="C487" s="16" t="n">
        <f aca="false">Report!U1003</f>
        <v>160.32</v>
      </c>
      <c r="D487" s="1" t="str">
        <f aca="false">Report!X1003</f>
        <v>NF 508 - DEBORA</v>
      </c>
    </row>
    <row r="488" customFormat="false" ht="12.75" hidden="false" customHeight="true" outlineLevel="0" collapsed="false">
      <c r="A488" s="15" t="n">
        <f aca="false">Report!C1021</f>
        <v>46200</v>
      </c>
      <c r="B488" s="1" t="str">
        <f aca="false">Report!E1021</f>
        <v>ADRIANA DISTRIBUIDORA DE PRODUTOS ALIMEN</v>
      </c>
      <c r="C488" s="16" t="n">
        <f aca="false">Report!U1021</f>
        <v>769.97</v>
      </c>
      <c r="D488" s="1" t="str">
        <f aca="false">Report!X1021</f>
        <v>NF 875267-3 MILKA</v>
      </c>
    </row>
    <row r="489" customFormat="false" ht="12.75" hidden="false" customHeight="true" outlineLevel="0" collapsed="false">
      <c r="A489" s="15" t="n">
        <f aca="false">Report!C1022</f>
        <v>46200</v>
      </c>
      <c r="B489" s="1" t="str">
        <f aca="false">Report!E1022</f>
        <v>BRAGA TABACARIA EIRELI ME</v>
      </c>
      <c r="C489" s="16" t="n">
        <f aca="false">Report!U1022</f>
        <v>807.4</v>
      </c>
      <c r="D489" s="1" t="str">
        <f aca="false">Report!X1022</f>
        <v>NF 18532-03 MILKA</v>
      </c>
    </row>
    <row r="490" customFormat="false" ht="12.75" hidden="false" customHeight="true" outlineLevel="0" collapsed="false">
      <c r="A490" s="15" t="n">
        <f aca="false">Report!C1023</f>
        <v>46200</v>
      </c>
      <c r="B490" s="1" t="str">
        <f aca="false">Report!E1023</f>
        <v>DISTRIBUIDORA LOPES LTDA</v>
      </c>
      <c r="C490" s="16" t="n">
        <f aca="false">Report!U1023</f>
        <v>2209.54</v>
      </c>
      <c r="D490" s="1" t="str">
        <f aca="false">Report!X1023</f>
        <v>NF 1669083</v>
      </c>
    </row>
    <row r="491" customFormat="false" ht="12.75" hidden="false" customHeight="true" outlineLevel="0" collapsed="false">
      <c r="A491" s="15" t="n">
        <f aca="false">Report!C1024</f>
        <v>46200</v>
      </c>
      <c r="B491" s="1" t="str">
        <f aca="false">Report!E1024</f>
        <v>ADRIANA DISTRIBUIDORA DE PRODUTOS ALIMEN</v>
      </c>
      <c r="C491" s="16" t="n">
        <f aca="false">Report!U1024</f>
        <v>456.25</v>
      </c>
      <c r="D491" s="1" t="str">
        <f aca="false">Report!X1024</f>
        <v>NF 877771 - MILKA</v>
      </c>
    </row>
    <row r="492" customFormat="false" ht="12.75" hidden="false" customHeight="true" outlineLevel="0" collapsed="false">
      <c r="A492" s="15" t="n">
        <f aca="false">Report!C1025</f>
        <v>46200</v>
      </c>
      <c r="B492" s="1" t="str">
        <f aca="false">Report!E1025</f>
        <v>ADRIANA DISTRIBUIDORA DE PRODUTOS ALIMEN</v>
      </c>
      <c r="C492" s="16" t="n">
        <f aca="false">Report!U1025</f>
        <v>376.07</v>
      </c>
      <c r="D492" s="1" t="str">
        <f aca="false">Report!X1025</f>
        <v>NF 877772-1 MILKA</v>
      </c>
    </row>
    <row r="493" customFormat="false" ht="12.75" hidden="false" customHeight="true" outlineLevel="0" collapsed="false">
      <c r="A493" s="15" t="n">
        <f aca="false">Report!C1026</f>
        <v>46200</v>
      </c>
      <c r="B493" s="1" t="str">
        <f aca="false">Report!E1026</f>
        <v>MARE DISTRIBUIDORA DE BEBIDAS E DE PRODUTOS ALIMENTICIOS LTDA</v>
      </c>
      <c r="C493" s="16" t="n">
        <f aca="false">Report!U1026</f>
        <v>954</v>
      </c>
      <c r="D493" s="1" t="str">
        <f aca="false">Report!X1026</f>
        <v>NF 1366480 - MILKA</v>
      </c>
    </row>
    <row r="494" customFormat="false" ht="12.75" hidden="false" customHeight="true" outlineLevel="0" collapsed="false">
      <c r="A494" s="15" t="n">
        <f aca="false">Report!C1027</f>
        <v>46200</v>
      </c>
      <c r="B494" s="1" t="str">
        <f aca="false">Report!E1027</f>
        <v>MARE DISTRIBUIDORA DE BEBIDAS E DE PRODUTOS ALIMENTICIOS LTDA</v>
      </c>
      <c r="C494" s="16" t="n">
        <f aca="false">Report!U1027</f>
        <v>2200.3</v>
      </c>
      <c r="D494" s="1" t="str">
        <f aca="false">Report!X1027</f>
        <v>NF 1367200 - MILKA</v>
      </c>
    </row>
    <row r="495" customFormat="false" ht="12.75" hidden="false" customHeight="true" outlineLevel="0" collapsed="false">
      <c r="A495" s="15" t="n">
        <f aca="false">Report!C1028</f>
        <v>46200</v>
      </c>
      <c r="B495" s="1" t="str">
        <f aca="false">Report!E1028</f>
        <v>A K LIMA DE ANDRADE</v>
      </c>
      <c r="C495" s="16" t="n">
        <f aca="false">Report!U1028</f>
        <v>434.5</v>
      </c>
      <c r="D495" s="1" t="str">
        <f aca="false">Report!X1028</f>
        <v>NF 2720 SP CEREAL - MILKA</v>
      </c>
    </row>
    <row r="496" customFormat="false" ht="12.75" hidden="false" customHeight="true" outlineLevel="0" collapsed="false">
      <c r="A496" s="15" t="n">
        <f aca="false">Report!C1029</f>
        <v>46200</v>
      </c>
      <c r="B496" s="1" t="str">
        <f aca="false">Report!E1029</f>
        <v>BRASIL NORTE BEBIDAS S/A</v>
      </c>
      <c r="C496" s="16" t="n">
        <f aca="false">Report!U1029</f>
        <v>5794.4</v>
      </c>
      <c r="D496" s="1" t="str">
        <f aca="false">Report!X1029</f>
        <v>NF 1879436 - MILKA</v>
      </c>
    </row>
    <row r="497" customFormat="false" ht="12.75" hidden="false" customHeight="true" outlineLevel="0" collapsed="false">
      <c r="A497" s="15" t="n">
        <f aca="false">Report!C1030</f>
        <v>46200</v>
      </c>
      <c r="B497" s="1" t="str">
        <f aca="false">Report!E1030</f>
        <v>SILVA E SANTOS FRIGORIFICO LTDA</v>
      </c>
      <c r="C497" s="16" t="n">
        <f aca="false">Report!U1030</f>
        <v>1840</v>
      </c>
      <c r="D497" s="1" t="str">
        <f aca="false">Report!X1030</f>
        <v>NF 31244 - MILKA</v>
      </c>
    </row>
    <row r="498" customFormat="false" ht="12.75" hidden="false" customHeight="true" outlineLevel="0" collapsed="false">
      <c r="A498" s="15" t="n">
        <f aca="false">Report!C1031</f>
        <v>46200</v>
      </c>
      <c r="B498" s="1" t="str">
        <f aca="false">Report!E1031</f>
        <v>SILVA E SANTOS FRIGORIFICO LTDA</v>
      </c>
      <c r="C498" s="16" t="n">
        <f aca="false">Report!U1031</f>
        <v>3337.5</v>
      </c>
      <c r="D498" s="1" t="str">
        <f aca="false">Report!X1031</f>
        <v>NF 31245 - MILKA</v>
      </c>
    </row>
    <row r="499" customFormat="false" ht="12.75" hidden="false" customHeight="true" outlineLevel="0" collapsed="false">
      <c r="A499" s="15" t="n">
        <f aca="false">Report!C1032</f>
        <v>46200</v>
      </c>
      <c r="B499" s="1" t="str">
        <f aca="false">Report!E1032</f>
        <v>MAXFRI DISTRIUIDORA LTDA</v>
      </c>
      <c r="C499" s="16" t="n">
        <f aca="false">Report!U1032</f>
        <v>8271.06</v>
      </c>
      <c r="D499" s="1" t="str">
        <f aca="false">Report!X1032</f>
        <v>NF14526 - MILKA</v>
      </c>
    </row>
    <row r="500" customFormat="false" ht="12.75" hidden="false" customHeight="true" outlineLevel="0" collapsed="false">
      <c r="A500" s="15" t="n">
        <f aca="false">Report!C1033</f>
        <v>46200</v>
      </c>
      <c r="B500" s="1" t="str">
        <f aca="false">Report!E1033</f>
        <v>RENATO DE O AZEVEDO E CIA LTDA - EPP</v>
      </c>
      <c r="C500" s="16" t="n">
        <f aca="false">Report!U1033</f>
        <v>2596</v>
      </c>
      <c r="D500" s="1" t="str">
        <f aca="false">Report!X1033</f>
        <v>FEIRA CARLOS - DEBORA</v>
      </c>
    </row>
    <row r="501" customFormat="false" ht="12.75" hidden="false" customHeight="true" outlineLevel="0" collapsed="false">
      <c r="A501" s="15" t="n">
        <f aca="false">Report!C1034</f>
        <v>46200</v>
      </c>
      <c r="B501" s="1" t="str">
        <f aca="false">Report!E1034</f>
        <v>COMERCIO E TRANSPORTE BRANDAO LTDA</v>
      </c>
      <c r="C501" s="16" t="n">
        <f aca="false">Report!U1034</f>
        <v>1000</v>
      </c>
      <c r="D501" s="1" t="str">
        <f aca="false">Report!X1034</f>
        <v>NF 14752 - DEBORA</v>
      </c>
    </row>
    <row r="502" customFormat="false" ht="12.75" hidden="false" customHeight="true" outlineLevel="0" collapsed="false">
      <c r="A502" s="15" t="n">
        <f aca="false">Report!C1035</f>
        <v>46200</v>
      </c>
      <c r="B502" s="1" t="str">
        <f aca="false">Report!E1035</f>
        <v>RENATO DE O AZEVEDO E CIA LTDA - EPP</v>
      </c>
      <c r="C502" s="16" t="n">
        <f aca="false">Report!U1035</f>
        <v>160</v>
      </c>
      <c r="D502" s="1" t="str">
        <f aca="false">Report!X1035</f>
        <v>CAMARAO COM E SEM CASCA - FEIRA CARLOS - DEBORA</v>
      </c>
    </row>
    <row r="503" customFormat="false" ht="12.75" hidden="false" customHeight="true" outlineLevel="0" collapsed="false">
      <c r="A503" s="15" t="n">
        <f aca="false">Report!C1036</f>
        <v>46200</v>
      </c>
      <c r="B503" s="1" t="str">
        <f aca="false">Report!E1036</f>
        <v>GELO DANGELO FABRICACAO DE GELO LTDA</v>
      </c>
      <c r="C503" s="16" t="n">
        <f aca="false">Report!U1036</f>
        <v>380</v>
      </c>
      <c r="D503" s="1" t="str">
        <f aca="false">Report!X1036</f>
        <v>NF 325 - DEBORA</v>
      </c>
    </row>
    <row r="504" customFormat="false" ht="12.75" hidden="false" customHeight="true" outlineLevel="0" collapsed="false">
      <c r="A504" s="15" t="n">
        <f aca="false">Report!C1037</f>
        <v>46200</v>
      </c>
      <c r="B504" s="1" t="str">
        <f aca="false">Report!E1037</f>
        <v>JACKSON ROCHA NUNES</v>
      </c>
      <c r="C504" s="16" t="n">
        <f aca="false">Report!U1037</f>
        <v>750</v>
      </c>
      <c r="D504" s="1" t="str">
        <f aca="false">Report!X1037</f>
        <v>NF 225 - DEBORA</v>
      </c>
    </row>
    <row r="505" customFormat="false" ht="12.75" hidden="false" customHeight="true" outlineLevel="0" collapsed="false">
      <c r="A505" s="15" t="n">
        <f aca="false">Report!C1055</f>
        <v>46201</v>
      </c>
      <c r="B505" s="1" t="str">
        <f aca="false">Report!E1055</f>
        <v>PRIME PET DISTRIBUIDORA LTDA</v>
      </c>
      <c r="C505" s="16" t="n">
        <f aca="false">Report!U1055</f>
        <v>250.35</v>
      </c>
      <c r="D505" s="1" t="str">
        <f aca="false">Report!X1055</f>
        <v>NF 10336 -04 MILKA</v>
      </c>
    </row>
    <row r="506" customFormat="false" ht="12.75" hidden="false" customHeight="true" outlineLevel="0" collapsed="false">
      <c r="A506" s="15" t="n">
        <f aca="false">Report!C1056</f>
        <v>46201</v>
      </c>
      <c r="B506" s="1" t="str">
        <f aca="false">Report!E1056</f>
        <v>OPPORTUNITY ALIMENTOS PARA ANIMAIS LTDA</v>
      </c>
      <c r="C506" s="16" t="n">
        <f aca="false">Report!U1056</f>
        <v>2792.58</v>
      </c>
      <c r="D506" s="1" t="str">
        <f aca="false">Report!X1056</f>
        <v>NF 33621-4 MILKA</v>
      </c>
    </row>
    <row r="507" customFormat="false" ht="12.75" hidden="false" customHeight="true" outlineLevel="0" collapsed="false">
      <c r="A507" s="15" t="n">
        <f aca="false">Report!C1057</f>
        <v>46201</v>
      </c>
      <c r="B507" s="1" t="str">
        <f aca="false">Report!E1057</f>
        <v>FUNNY PET DISTRIBUIDORA DE ALIMENTOS PAR</v>
      </c>
      <c r="C507" s="16" t="n">
        <f aca="false">Report!U1057</f>
        <v>4521.75</v>
      </c>
      <c r="D507" s="1" t="str">
        <f aca="false">Report!X1057</f>
        <v>NF 20167 2- MILKA</v>
      </c>
    </row>
    <row r="508" customFormat="false" ht="12.75" hidden="false" customHeight="true" outlineLevel="0" collapsed="false">
      <c r="A508" s="15" t="n">
        <f aca="false">Report!C1058</f>
        <v>46201</v>
      </c>
      <c r="B508" s="1" t="str">
        <f aca="false">Report!E1058</f>
        <v>TAPAJOS COM DE PERFUMARIA COSMETICOS E G</v>
      </c>
      <c r="C508" s="16" t="n">
        <f aca="false">Report!U1058</f>
        <v>372.96</v>
      </c>
      <c r="D508" s="1" t="str">
        <f aca="false">Report!X1058</f>
        <v>NF 574740 - KEILA</v>
      </c>
    </row>
    <row r="509" customFormat="false" ht="12.75" hidden="false" customHeight="true" outlineLevel="0" collapsed="false">
      <c r="A509" s="15" t="n">
        <f aca="false">Report!C1059</f>
        <v>46201</v>
      </c>
      <c r="B509" s="1" t="str">
        <f aca="false">Report!E1059</f>
        <v>BRF S A</v>
      </c>
      <c r="C509" s="16" t="n">
        <f aca="false">Report!U1059</f>
        <v>607.27</v>
      </c>
      <c r="D509" s="1" t="str">
        <f aca="false">Report!X1059</f>
        <v>NF 1597184-01/02 MILKA</v>
      </c>
    </row>
    <row r="510" customFormat="false" ht="12.75" hidden="false" customHeight="true" outlineLevel="0" collapsed="false">
      <c r="A510" s="15" t="n">
        <f aca="false">Report!C1060</f>
        <v>46201</v>
      </c>
      <c r="B510" s="1" t="str">
        <f aca="false">Report!E1060</f>
        <v>COARI DISTRIBUIDORA DE BEBIDAS LTDA</v>
      </c>
      <c r="C510" s="16" t="n">
        <f aca="false">Report!U1060</f>
        <v>498.13</v>
      </c>
      <c r="D510" s="1" t="str">
        <f aca="false">Report!X1060</f>
        <v>NF 253 - MILKA</v>
      </c>
    </row>
    <row r="511" customFormat="false" ht="12.75" hidden="false" customHeight="true" outlineLevel="0" collapsed="false">
      <c r="A511" s="15" t="n">
        <f aca="false">Report!C1071</f>
        <v>46202</v>
      </c>
      <c r="B511" s="1" t="str">
        <f aca="false">Report!E1071</f>
        <v>SEM FORNECEDOR</v>
      </c>
      <c r="C511" s="16" t="n">
        <f aca="false">Report!U1071</f>
        <v>254</v>
      </c>
      <c r="D511" s="1" t="str">
        <f aca="false">Report!X1071</f>
        <v>COMPRA DE 6,705 KG DE QUEIJO COALHO</v>
      </c>
    </row>
    <row r="512" customFormat="false" ht="12.75" hidden="false" customHeight="true" outlineLevel="0" collapsed="false">
      <c r="A512" s="15" t="n">
        <f aca="false">Report!C1077</f>
        <v>46202</v>
      </c>
      <c r="B512" s="1" t="str">
        <f aca="false">Report!E1077</f>
        <v>PRIME PET DISTRIBUIDORA LTDA</v>
      </c>
      <c r="C512" s="16" t="n">
        <f aca="false">Report!U1077</f>
        <v>319.72</v>
      </c>
      <c r="D512" s="1" t="str">
        <f aca="false">Report!X1077</f>
        <v>NF 10643-02/05 MILKA</v>
      </c>
    </row>
    <row r="513" customFormat="false" ht="12.75" hidden="false" customHeight="true" outlineLevel="0" collapsed="false">
      <c r="A513" s="15" t="n">
        <f aca="false">Report!C1078</f>
        <v>46202</v>
      </c>
      <c r="B513" s="1" t="str">
        <f aca="false">Report!E1078</f>
        <v>ADRIANA DISTRIBUIDORA DE PRODUTOS ALIMEN</v>
      </c>
      <c r="C513" s="16" t="n">
        <f aca="false">Report!U1078</f>
        <v>584.18</v>
      </c>
      <c r="D513" s="1" t="str">
        <f aca="false">Report!X1078</f>
        <v>NF 876740 -2 MILKA</v>
      </c>
    </row>
    <row r="514" customFormat="false" ht="12.75" hidden="false" customHeight="true" outlineLevel="0" collapsed="false">
      <c r="A514" s="15" t="n">
        <f aca="false">Report!C1079</f>
        <v>46202</v>
      </c>
      <c r="B514" s="1" t="str">
        <f aca="false">Report!E1079</f>
        <v>SOUZA CRUZ LTDA.</v>
      </c>
      <c r="C514" s="16" t="n">
        <f aca="false">Report!U1079</f>
        <v>4478.95</v>
      </c>
      <c r="D514" s="1" t="str">
        <f aca="false">Report!X1079</f>
        <v>NF 562604 -03 MILKA</v>
      </c>
    </row>
    <row r="515" customFormat="false" ht="12.75" hidden="false" customHeight="true" outlineLevel="0" collapsed="false">
      <c r="A515" s="15" t="n">
        <f aca="false">Report!C1080</f>
        <v>46202</v>
      </c>
      <c r="B515" s="1" t="str">
        <f aca="false">Report!E1080</f>
        <v>NSB COMERCIO ATACADISTA E VAREJISTA DE P</v>
      </c>
      <c r="C515" s="16" t="n">
        <f aca="false">Report!U1080</f>
        <v>287.8</v>
      </c>
      <c r="D515" s="1" t="str">
        <f aca="false">Report!X1080</f>
        <v>NF 7726 -03 MILKA</v>
      </c>
    </row>
    <row r="516" customFormat="false" ht="12.75" hidden="false" customHeight="true" outlineLevel="0" collapsed="false">
      <c r="A516" s="15" t="n">
        <f aca="false">Report!C1081</f>
        <v>46202</v>
      </c>
      <c r="B516" s="1" t="str">
        <f aca="false">Report!E1081</f>
        <v>E. D. SENA &amp; CIA LTDA</v>
      </c>
      <c r="C516" s="16" t="n">
        <f aca="false">Report!U1081</f>
        <v>543</v>
      </c>
      <c r="D516" s="1" t="str">
        <f aca="false">Report!X1081</f>
        <v>NF 5372 - MILKA</v>
      </c>
    </row>
    <row r="517" customFormat="false" ht="12.75" hidden="false" customHeight="true" outlineLevel="0" collapsed="false">
      <c r="A517" s="15" t="n">
        <f aca="false">Report!C1082</f>
        <v>46202</v>
      </c>
      <c r="B517" s="1" t="str">
        <f aca="false">Report!E1082</f>
        <v>ATACADAO S.A.</v>
      </c>
      <c r="C517" s="16" t="n">
        <f aca="false">Report!U1082</f>
        <v>1599.9</v>
      </c>
      <c r="D517" s="1" t="str">
        <f aca="false">Report!X1082</f>
        <v>NF 1888443 - MILKA</v>
      </c>
    </row>
    <row r="518" customFormat="false" ht="12.75" hidden="false" customHeight="true" outlineLevel="0" collapsed="false">
      <c r="A518" s="15" t="n">
        <f aca="false">Report!C1083</f>
        <v>46202</v>
      </c>
      <c r="B518" s="1" t="str">
        <f aca="false">Report!E1083</f>
        <v>AGM COMERCIO E DISTRIBUIDORA DE MATERIAS DE PERFUMARIA E LIMPEZA LTDA</v>
      </c>
      <c r="C518" s="16" t="n">
        <f aca="false">Report!U1083</f>
        <v>465.5</v>
      </c>
      <c r="D518" s="1" t="str">
        <f aca="false">Report!X1083</f>
        <v>NF 160841 - MILKA</v>
      </c>
    </row>
    <row r="519" customFormat="false" ht="12.75" hidden="false" customHeight="true" outlineLevel="0" collapsed="false">
      <c r="A519" s="15" t="n">
        <f aca="false">Report!C1084</f>
        <v>46202</v>
      </c>
      <c r="B519" s="1" t="str">
        <f aca="false">Report!E1084</f>
        <v>VICTORIA COMERCIO INTERNACIONAL DE ALIME</v>
      </c>
      <c r="C519" s="16" t="n">
        <f aca="false">Report!U1084</f>
        <v>642.15</v>
      </c>
      <c r="D519" s="1" t="str">
        <f aca="false">Report!X1084</f>
        <v>12298-A/B  NF11722 - MILKA</v>
      </c>
    </row>
    <row r="520" customFormat="false" ht="12.75" hidden="false" customHeight="true" outlineLevel="0" collapsed="false">
      <c r="A520" s="15" t="n">
        <f aca="false">Report!C1085</f>
        <v>46202</v>
      </c>
      <c r="B520" s="1" t="str">
        <f aca="false">Report!E1085</f>
        <v>L S M COMERCIO DE ALIMENTOS E NAVEGACAO</v>
      </c>
      <c r="C520" s="16" t="n">
        <f aca="false">Report!U1085</f>
        <v>375.5</v>
      </c>
      <c r="D520" s="1" t="str">
        <f aca="false">Report!X1085</f>
        <v>NF 304778 -1 MILKA</v>
      </c>
    </row>
    <row r="521" customFormat="false" ht="12.75" hidden="false" customHeight="true" outlineLevel="0" collapsed="false">
      <c r="A521" s="15" t="n">
        <f aca="false">Report!C1086</f>
        <v>46202</v>
      </c>
      <c r="B521" s="1" t="str">
        <f aca="false">Report!E1086</f>
        <v>NT INDUSTRIA E COMERCIO DE PANIFICACAO L</v>
      </c>
      <c r="C521" s="16" t="n">
        <f aca="false">Report!U1086</f>
        <v>3756.4</v>
      </c>
      <c r="D521" s="1" t="str">
        <f aca="false">Report!X1086</f>
        <v>NF 38499 - MILKA</v>
      </c>
    </row>
    <row r="522" customFormat="false" ht="12.75" hidden="false" customHeight="true" outlineLevel="0" collapsed="false">
      <c r="A522" s="15" t="n">
        <f aca="false">Report!C1087</f>
        <v>46202</v>
      </c>
      <c r="B522" s="1" t="str">
        <f aca="false">Report!E1087</f>
        <v>NT INDUSTRIA E COMERCIO DE PANIFICACAO L</v>
      </c>
      <c r="C522" s="16" t="n">
        <f aca="false">Report!U1087</f>
        <v>338.58</v>
      </c>
      <c r="D522" s="1" t="str">
        <f aca="false">Report!X1087</f>
        <v>NF 38498 - MILKA</v>
      </c>
    </row>
    <row r="523" customFormat="false" ht="12.75" hidden="false" customHeight="true" outlineLevel="0" collapsed="false">
      <c r="A523" s="15" t="n">
        <f aca="false">Report!C1088</f>
        <v>46202</v>
      </c>
      <c r="B523" s="1" t="str">
        <f aca="false">Report!E1088</f>
        <v>ESDRAS COMERCIO DE MATERIAIS ELETRICOS E</v>
      </c>
      <c r="C523" s="16" t="n">
        <f aca="false">Report!U1088</f>
        <v>280</v>
      </c>
      <c r="D523" s="1" t="str">
        <f aca="false">Report!X1088</f>
        <v>NF 1324 - MILKA</v>
      </c>
    </row>
    <row r="524" customFormat="false" ht="12.75" hidden="false" customHeight="true" outlineLevel="0" collapsed="false">
      <c r="A524" s="15" t="n">
        <f aca="false">Report!C1089</f>
        <v>46202</v>
      </c>
      <c r="B524" s="1" t="str">
        <f aca="false">Report!E1089</f>
        <v>C. R. PARENTE ABREU</v>
      </c>
      <c r="C524" s="16" t="n">
        <f aca="false">Report!U1089</f>
        <v>364.8</v>
      </c>
      <c r="D524" s="1" t="str">
        <f aca="false">Report!X1089</f>
        <v>NF11298-2 MILKA</v>
      </c>
    </row>
    <row r="525" customFormat="false" ht="12.75" hidden="false" customHeight="true" outlineLevel="0" collapsed="false">
      <c r="A525" s="15" t="n">
        <f aca="false">Report!C1090</f>
        <v>46202</v>
      </c>
      <c r="B525" s="1" t="str">
        <f aca="false">Report!E1090</f>
        <v>T. M. L. DA SILVA LTDA</v>
      </c>
      <c r="C525" s="16" t="n">
        <f aca="false">Report!U1090</f>
        <v>642.79</v>
      </c>
      <c r="D525" s="1" t="str">
        <f aca="false">Report!X1090</f>
        <v>NF 15045 AMAZONGURT - MILKA</v>
      </c>
    </row>
    <row r="526" customFormat="false" ht="12.75" hidden="false" customHeight="true" outlineLevel="0" collapsed="false">
      <c r="A526" s="15" t="n">
        <f aca="false">Report!C1091</f>
        <v>46202</v>
      </c>
      <c r="B526" s="1" t="str">
        <f aca="false">Report!E1091</f>
        <v>RENATO DE O AZEVEDO E CIA LTDA - EPP</v>
      </c>
      <c r="C526" s="16" t="n">
        <f aca="false">Report!U1091</f>
        <v>1380</v>
      </c>
      <c r="D526" s="1" t="str">
        <f aca="false">Report!X1091</f>
        <v>NF 200626 / PGTO P/ JOSE CLAUDIO - MILKA</v>
      </c>
    </row>
    <row r="527" customFormat="false" ht="12.75" hidden="false" customHeight="true" outlineLevel="0" collapsed="false">
      <c r="A527" s="15" t="n">
        <f aca="false">Report!C1092</f>
        <v>46202</v>
      </c>
      <c r="B527" s="1" t="str">
        <f aca="false">Report!E1092</f>
        <v>SILVA E SANTOS FRIGORIFICO LTDA</v>
      </c>
      <c r="C527" s="16" t="n">
        <f aca="false">Report!U1092</f>
        <v>1278.8</v>
      </c>
      <c r="D527" s="1" t="str">
        <f aca="false">Report!X1092</f>
        <v>NF 31278 - MILKA</v>
      </c>
    </row>
    <row r="528" customFormat="false" ht="12.75" hidden="false" customHeight="true" outlineLevel="0" collapsed="false">
      <c r="A528" s="15" t="n">
        <f aca="false">Report!C1093</f>
        <v>46202</v>
      </c>
      <c r="B528" s="1" t="str">
        <f aca="false">Report!E1093</f>
        <v>C. R. PARENTE ABREU</v>
      </c>
      <c r="C528" s="16" t="n">
        <f aca="false">Report!U1093</f>
        <v>459.6</v>
      </c>
      <c r="D528" s="1" t="str">
        <f aca="false">Report!X1093</f>
        <v>NF 11315-01 MILKA</v>
      </c>
    </row>
    <row r="529" customFormat="false" ht="12.75" hidden="false" customHeight="true" outlineLevel="0" collapsed="false">
      <c r="A529" s="15" t="n">
        <f aca="false">Report!C1094</f>
        <v>46202</v>
      </c>
      <c r="B529" s="1" t="str">
        <f aca="false">Report!E1094</f>
        <v>PANIFICADORA E CONFEITARIA REAL MADRI LTDA</v>
      </c>
      <c r="C529" s="16" t="n">
        <f aca="false">Report!U1094</f>
        <v>1400</v>
      </c>
      <c r="D529" s="1" t="str">
        <f aca="false">Report!X1094</f>
        <v>NF 675 - MILKA</v>
      </c>
    </row>
    <row r="530" customFormat="false" ht="12.75" hidden="false" customHeight="true" outlineLevel="0" collapsed="false">
      <c r="A530" s="15" t="n">
        <f aca="false">Report!C1095</f>
        <v>46202</v>
      </c>
      <c r="B530" s="1" t="str">
        <f aca="false">Report!E1095</f>
        <v>PANIFICADORA E CONFEITARIA REAL MADRI LTDA</v>
      </c>
      <c r="C530" s="16" t="n">
        <f aca="false">Report!U1095</f>
        <v>304.75</v>
      </c>
      <c r="D530" s="1" t="str">
        <f aca="false">Report!X1095</f>
        <v>NF 680 - MILKA</v>
      </c>
    </row>
    <row r="531" customFormat="false" ht="12.75" hidden="false" customHeight="true" outlineLevel="0" collapsed="false">
      <c r="A531" s="15" t="n">
        <f aca="false">Report!C1096</f>
        <v>46202</v>
      </c>
      <c r="B531" s="1" t="str">
        <f aca="false">Report!E1096</f>
        <v>FRUTAL INDUSTRIA E COMERCIO LTDA</v>
      </c>
      <c r="C531" s="16" t="n">
        <f aca="false">Report!U1096</f>
        <v>1167.14</v>
      </c>
      <c r="D531" s="1" t="str">
        <f aca="false">Report!X1096</f>
        <v>NF 224078 - MILKA</v>
      </c>
    </row>
    <row r="532" customFormat="false" ht="12.75" hidden="false" customHeight="true" outlineLevel="0" collapsed="false">
      <c r="A532" s="15" t="n">
        <f aca="false">Report!C1097</f>
        <v>46202</v>
      </c>
      <c r="B532" s="1" t="str">
        <f aca="false">Report!E1097</f>
        <v>J W N DOS SANTOS</v>
      </c>
      <c r="C532" s="16" t="n">
        <f aca="false">Report!U1097</f>
        <v>850</v>
      </c>
      <c r="D532" s="1" t="str">
        <f aca="false">Report!X1097</f>
        <v>NF 326 - DEBORA</v>
      </c>
    </row>
    <row r="533" customFormat="false" ht="12.75" hidden="false" customHeight="true" outlineLevel="0" collapsed="false">
      <c r="A533" s="15" t="n">
        <f aca="false">Report!C1098</f>
        <v>46202</v>
      </c>
      <c r="B533" s="1" t="str">
        <f aca="false">Report!E1098</f>
        <v>GELO DANGELO FABRICACAO DE GELO LTDA</v>
      </c>
      <c r="C533" s="16" t="n">
        <f aca="false">Report!U1098</f>
        <v>398</v>
      </c>
      <c r="D533" s="1" t="str">
        <f aca="false">Report!X1098</f>
        <v>NF 328 - DEBORA</v>
      </c>
    </row>
    <row r="534" customFormat="false" ht="12.75" hidden="false" customHeight="true" outlineLevel="0" collapsed="false">
      <c r="A534" s="15" t="n">
        <f aca="false">Report!C1118</f>
        <v>46203</v>
      </c>
      <c r="B534" s="1" t="str">
        <f aca="false">Report!E1118</f>
        <v>VOVO DIZA COMERCIO VAREJISTA DE HORTALICAS LTDA</v>
      </c>
      <c r="C534" s="16" t="n">
        <f aca="false">Report!U1118</f>
        <v>105</v>
      </c>
      <c r="D534" s="1" t="str">
        <f aca="false">Report!X1118</f>
        <v>NF 3454 - DEBORA</v>
      </c>
    </row>
    <row r="535" customFormat="false" ht="12.75" hidden="false" customHeight="true" outlineLevel="0" collapsed="false">
      <c r="A535" s="15" t="n">
        <f aca="false">Report!C1119</f>
        <v>46203</v>
      </c>
      <c r="B535" s="1" t="str">
        <f aca="false">Report!E1119</f>
        <v>EDMARA COMERCIO DE HIGIENE PESSOAL LTDA</v>
      </c>
      <c r="C535" s="16" t="n">
        <f aca="false">Report!U1119</f>
        <v>1695.88</v>
      </c>
      <c r="D535" s="1" t="str">
        <f aca="false">Report!X1119</f>
        <v>4496-D/D NF7862 - MILKA</v>
      </c>
    </row>
    <row r="536" customFormat="false" ht="12.75" hidden="false" customHeight="true" outlineLevel="0" collapsed="false">
      <c r="A536" s="15" t="n">
        <f aca="false">Report!C1120</f>
        <v>46203</v>
      </c>
      <c r="B536" s="1" t="str">
        <f aca="false">Report!E1120</f>
        <v>VOVO DIZA COMERCIO VAREJISTA DE HORTALICAS LTDA</v>
      </c>
      <c r="C536" s="16" t="n">
        <f aca="false">Report!U1120</f>
        <v>52.5</v>
      </c>
      <c r="D536" s="1" t="str">
        <f aca="false">Report!X1120</f>
        <v>NF 3477 - DEBORA</v>
      </c>
    </row>
    <row r="537" customFormat="false" ht="12.75" hidden="false" customHeight="true" outlineLevel="0" collapsed="false">
      <c r="A537" s="15" t="n">
        <f aca="false">Report!C1121</f>
        <v>46203</v>
      </c>
      <c r="B537" s="1" t="str">
        <f aca="false">Report!E1121</f>
        <v>VOVO DIZA COMERCIO VAREJISTA DE HORTALICAS LTDA</v>
      </c>
      <c r="C537" s="16" t="n">
        <f aca="false">Report!U1121</f>
        <v>140</v>
      </c>
      <c r="D537" s="1" t="str">
        <f aca="false">Report!X1121</f>
        <v>NF 3504 - DEBORA</v>
      </c>
    </row>
    <row r="538" customFormat="false" ht="12.75" hidden="false" customHeight="true" outlineLevel="0" collapsed="false">
      <c r="A538" s="15" t="n">
        <f aca="false">Report!C1122</f>
        <v>46203</v>
      </c>
      <c r="B538" s="1" t="str">
        <f aca="false">Report!E1122</f>
        <v>VOVO DIZA COMERCIO VAREJISTA DE HORTALICAS LTDA</v>
      </c>
      <c r="C538" s="16" t="n">
        <f aca="false">Report!U1122</f>
        <v>105</v>
      </c>
      <c r="D538" s="1" t="str">
        <f aca="false">Report!X1122</f>
        <v>NF 3515 - DEBORA</v>
      </c>
    </row>
    <row r="539" customFormat="false" ht="12.75" hidden="false" customHeight="true" outlineLevel="0" collapsed="false">
      <c r="A539" s="15" t="n">
        <f aca="false">Report!C1125</f>
        <v>46203</v>
      </c>
      <c r="B539" s="1" t="str">
        <f aca="false">Report!E1125</f>
        <v>TRES CORACOES ALIMENTOS S.A.</v>
      </c>
      <c r="C539" s="16" t="n">
        <f aca="false">Report!U1125</f>
        <v>1199.99</v>
      </c>
      <c r="D539" s="1" t="str">
        <f aca="false">Report!X1125</f>
        <v>NF346214 -02 MILKA</v>
      </c>
    </row>
    <row r="540" customFormat="false" ht="12.75" hidden="false" customHeight="true" outlineLevel="0" collapsed="false">
      <c r="A540" s="15" t="n">
        <f aca="false">Report!C1127</f>
        <v>46203</v>
      </c>
      <c r="B540" s="1" t="str">
        <f aca="false">Report!E1127</f>
        <v>VOVO DIZA COMERCIO VAREJISTA DE HORTALICAS LTDA</v>
      </c>
      <c r="C540" s="16" t="n">
        <f aca="false">Report!U1127</f>
        <v>87.5</v>
      </c>
      <c r="D540" s="1" t="str">
        <f aca="false">Report!X1127</f>
        <v>NF 3555 - DEBORA</v>
      </c>
    </row>
    <row r="541" customFormat="false" ht="12.75" hidden="false" customHeight="true" outlineLevel="0" collapsed="false">
      <c r="A541" s="15" t="n">
        <f aca="false">Report!C1128</f>
        <v>46203</v>
      </c>
      <c r="B541" s="1" t="str">
        <f aca="false">Report!E1128</f>
        <v>VOVO DIZA COMERCIO VAREJISTA DE HORTALICAS LTDA</v>
      </c>
      <c r="C541" s="16" t="n">
        <f aca="false">Report!U1128</f>
        <v>105</v>
      </c>
      <c r="D541" s="1" t="str">
        <f aca="false">Report!X1128</f>
        <v>NF 3538 - DEBORA</v>
      </c>
    </row>
    <row r="542" customFormat="false" ht="12.75" hidden="false" customHeight="true" outlineLevel="0" collapsed="false">
      <c r="A542" s="15" t="n">
        <f aca="false">Report!C1129</f>
        <v>46203</v>
      </c>
      <c r="B542" s="1" t="str">
        <f aca="false">Report!E1129</f>
        <v>J G COMERCIO DE PRODUTOS ALIMENTICIOS LTDA</v>
      </c>
      <c r="C542" s="16" t="n">
        <f aca="false">Report!U1129</f>
        <v>1107.75</v>
      </c>
      <c r="D542" s="1" t="str">
        <f aca="false">Report!X1129</f>
        <v>451009-B/C  NF387396 - MILKA</v>
      </c>
    </row>
    <row r="543" customFormat="false" ht="12.75" hidden="false" customHeight="true" outlineLevel="0" collapsed="false">
      <c r="A543" s="15" t="n">
        <f aca="false">Report!C1130</f>
        <v>46203</v>
      </c>
      <c r="B543" s="1" t="str">
        <f aca="false">Report!E1130</f>
        <v>ORIENTE COM. ATACADISTA E REPRES. LTDA</v>
      </c>
      <c r="C543" s="16" t="n">
        <f aca="false">Report!U1130</f>
        <v>1143.6</v>
      </c>
      <c r="D543" s="1" t="str">
        <f aca="false">Report!X1130</f>
        <v>2087/1  NF1774 - MILKA</v>
      </c>
    </row>
    <row r="544" customFormat="false" ht="12.75" hidden="false" customHeight="true" outlineLevel="0" collapsed="false">
      <c r="A544" s="15" t="n">
        <f aca="false">Report!C1131</f>
        <v>46203</v>
      </c>
      <c r="B544" s="1" t="str">
        <f aca="false">Report!E1131</f>
        <v>NESTLÉ BRASIL LTDA.</v>
      </c>
      <c r="C544" s="16" t="n">
        <f aca="false">Report!U1131</f>
        <v>1464.55</v>
      </c>
      <c r="D544" s="1" t="str">
        <f aca="false">Report!X1131</f>
        <v>NF 1414551 - MILKA</v>
      </c>
    </row>
    <row r="545" customFormat="false" ht="12.75" hidden="false" customHeight="true" outlineLevel="0" collapsed="false">
      <c r="A545" s="15" t="n">
        <f aca="false">Report!C1132</f>
        <v>46203</v>
      </c>
      <c r="B545" s="1" t="str">
        <f aca="false">Report!E1132</f>
        <v>BRF S A</v>
      </c>
      <c r="C545" s="16" t="n">
        <f aca="false">Report!U1132</f>
        <v>2103</v>
      </c>
      <c r="D545" s="1" t="str">
        <f aca="false">Report!X1132</f>
        <v>NF 1598074-01/02 MILKA</v>
      </c>
    </row>
    <row r="546" customFormat="false" ht="12.75" hidden="false" customHeight="true" outlineLevel="0" collapsed="false">
      <c r="A546" s="15" t="n">
        <f aca="false">Report!C1136</f>
        <v>46203</v>
      </c>
      <c r="B546" s="1" t="str">
        <f aca="false">Report!E1136</f>
        <v>SILVA E SANTOS FRIGORIFICO LTDA</v>
      </c>
      <c r="C546" s="16" t="n">
        <f aca="false">Report!U1136</f>
        <v>3075</v>
      </c>
      <c r="D546" s="1" t="str">
        <f aca="false">Report!X1136</f>
        <v>NF31315 - MILKA</v>
      </c>
    </row>
    <row r="547" customFormat="false" ht="12.75" hidden="false" customHeight="true" outlineLevel="0" collapsed="false">
      <c r="A547" s="15" t="n">
        <f aca="false">Report!C1137</f>
        <v>46203</v>
      </c>
      <c r="B547" s="1" t="str">
        <f aca="false">Report!E1137</f>
        <v>NOVA FRIOS COMERCIO ATACADISTA DE LATICINIOS LTDA</v>
      </c>
      <c r="C547" s="16" t="n">
        <f aca="false">Report!U1137</f>
        <v>241.6</v>
      </c>
      <c r="D547" s="1" t="str">
        <f aca="false">Report!X1137</f>
        <v>NF 3863 BODEGA DO PAO - MILKA</v>
      </c>
    </row>
    <row r="548" customFormat="false" ht="12.75" hidden="false" customHeight="true" outlineLevel="0" collapsed="false">
      <c r="A548" s="15" t="n">
        <f aca="false">Report!C1138</f>
        <v>46203</v>
      </c>
      <c r="B548" s="1" t="str">
        <f aca="false">Report!E1138</f>
        <v>JAB COMERCIO DE PRODUTOS ALIMENTICIOS LT</v>
      </c>
      <c r="C548" s="16" t="n">
        <f aca="false">Report!U1138</f>
        <v>405</v>
      </c>
      <c r="D548" s="1" t="str">
        <f aca="false">Report!X1138</f>
        <v>NF 3422 SANTO PAO - MILKA</v>
      </c>
    </row>
    <row r="549" customFormat="false" ht="12.75" hidden="false" customHeight="true" outlineLevel="0" collapsed="false">
      <c r="A549" s="15" t="n">
        <f aca="false">Report!C1139</f>
        <v>46203</v>
      </c>
      <c r="B549" s="1" t="str">
        <f aca="false">Report!E1139</f>
        <v>BROTHERS  INDUSTRIA DE ALIMENTOS LTDA</v>
      </c>
      <c r="C549" s="16" t="n">
        <f aca="false">Report!U1139</f>
        <v>675.17</v>
      </c>
      <c r="D549" s="1" t="str">
        <f aca="false">Report!X1139</f>
        <v>NF 1028313 - MILKA</v>
      </c>
    </row>
    <row r="550" customFormat="false" ht="12.75" hidden="false" customHeight="true" outlineLevel="0" collapsed="false">
      <c r="A550" s="15" t="n">
        <f aca="false">Report!C1140</f>
        <v>46203</v>
      </c>
      <c r="B550" s="1" t="str">
        <f aca="false">Report!E1140</f>
        <v>PANIFICADORA E CONFEITARIA REAL MADRI LTDA</v>
      </c>
      <c r="C550" s="16" t="n">
        <f aca="false">Report!U1140</f>
        <v>357.1</v>
      </c>
      <c r="D550" s="1" t="str">
        <f aca="false">Report!X1140</f>
        <v>NF 683 - MILKA</v>
      </c>
    </row>
    <row r="551" customFormat="false" ht="12.75" hidden="false" customHeight="true" outlineLevel="0" collapsed="false">
      <c r="A551" s="15" t="n">
        <f aca="false">Report!C1141</f>
        <v>46203</v>
      </c>
      <c r="B551" s="1" t="str">
        <f aca="false">Report!E1141</f>
        <v>LELE FABRICACAO DE MASSAS LTDA</v>
      </c>
      <c r="C551" s="16" t="n">
        <f aca="false">Report!U1141</f>
        <v>240</v>
      </c>
      <c r="D551" s="1" t="str">
        <f aca="false">Report!X1141</f>
        <v>NF 16177 - MILKA</v>
      </c>
    </row>
    <row r="552" customFormat="false" ht="12.75" hidden="false" customHeight="true" outlineLevel="0" collapsed="false">
      <c r="A552" s="15" t="n">
        <f aca="false">Report!C1142</f>
        <v>46203</v>
      </c>
      <c r="B552" s="1" t="str">
        <f aca="false">Report!E1142</f>
        <v>VITAPAN COMERCIO VAREJISTA DE PRODUTOS ALIMENTICIOS LTDA</v>
      </c>
      <c r="C552" s="16" t="n">
        <f aca="false">Report!U1142</f>
        <v>1026</v>
      </c>
      <c r="D552" s="1" t="str">
        <f aca="false">Report!X1142</f>
        <v>NF 10158 - MILKA</v>
      </c>
    </row>
    <row r="553" customFormat="false" ht="12.75" hidden="false" customHeight="true" outlineLevel="0" collapsed="false">
      <c r="A553" s="15" t="n">
        <f aca="false">Report!C1143</f>
        <v>46203</v>
      </c>
      <c r="B553" s="1" t="str">
        <f aca="false">Report!E1143</f>
        <v>VOVO DIZA COMERCIO VAREJISTA DE HORTALICAS LTDA</v>
      </c>
      <c r="C553" s="16" t="n">
        <f aca="false">Report!U1143</f>
        <v>135</v>
      </c>
      <c r="D553" s="1" t="str">
        <f aca="false">Report!X1143</f>
        <v>NF 3650 - DEBORA</v>
      </c>
    </row>
    <row r="554" customFormat="false" ht="12.75" hidden="false" customHeight="true" outlineLevel="0" collapsed="false">
      <c r="A554" s="15" t="n">
        <f aca="false">Report!C1144</f>
        <v>46203</v>
      </c>
      <c r="B554" s="1" t="str">
        <f aca="false">Report!E1144</f>
        <v>VOVO DIZA COMERCIO VAREJISTA DE HORTALICAS LTDA</v>
      </c>
      <c r="C554" s="16" t="n">
        <f aca="false">Report!U1144</f>
        <v>90</v>
      </c>
      <c r="D554" s="1" t="str">
        <f aca="false">Report!X1144</f>
        <v>NF 3582 - DEBORA</v>
      </c>
    </row>
    <row r="555" customFormat="false" ht="12.75" hidden="false" customHeight="true" outlineLevel="0" collapsed="false">
      <c r="A555" s="15" t="n">
        <f aca="false">Report!C1145</f>
        <v>46203</v>
      </c>
      <c r="B555" s="1" t="str">
        <f aca="false">Report!E1145</f>
        <v>VOVO DIZA COMERCIO VAREJISTA DE HORTALICAS LTDA</v>
      </c>
      <c r="C555" s="16" t="n">
        <f aca="false">Report!U1145</f>
        <v>135</v>
      </c>
      <c r="D555" s="1" t="str">
        <f aca="false">Report!X1145</f>
        <v>NF 3630 - DEBORA</v>
      </c>
    </row>
    <row r="556" customFormat="false" ht="12.75" hidden="false" customHeight="true" outlineLevel="0" collapsed="false">
      <c r="A556" s="15" t="n">
        <f aca="false">Report!C1147</f>
        <v>46203</v>
      </c>
      <c r="B556" s="1" t="str">
        <f aca="false">Report!E1147</f>
        <v>ADRIANO FEITOSA OLIVEIRA LTDA</v>
      </c>
      <c r="C556" s="16" t="n">
        <f aca="false">Report!U1147</f>
        <v>899.95</v>
      </c>
      <c r="D556" s="1" t="str">
        <f aca="false">Report!X1147</f>
        <v>NF 317 - MILKA</v>
      </c>
    </row>
    <row r="557" customFormat="false" ht="12.75" hidden="false" customHeight="true" outlineLevel="0" collapsed="false">
      <c r="A557" s="15" t="n">
        <f aca="false">Report!C1148</f>
        <v>46203</v>
      </c>
      <c r="B557" s="1" t="str">
        <f aca="false">Report!E1148</f>
        <v>RENATO DE O AZEVEDO E CIA LTDA - EPP</v>
      </c>
      <c r="C557" s="16" t="n">
        <f aca="false">Report!U1148</f>
        <v>1250</v>
      </c>
      <c r="D557" s="1" t="str">
        <f aca="false">Report!X1148</f>
        <v>NF 230626 FARINHA 3 IRMAOS - MILKA</v>
      </c>
    </row>
    <row r="558" customFormat="false" ht="12.75" hidden="false" customHeight="true" outlineLevel="0" collapsed="false">
      <c r="A558" s="15" t="n">
        <f aca="false">Report!C1149</f>
        <v>46203</v>
      </c>
      <c r="B558" s="1" t="str">
        <f aca="false">Report!E1149</f>
        <v>EDSON AGUIAR DE SOUZA</v>
      </c>
      <c r="C558" s="16" t="n">
        <f aca="false">Report!U1149</f>
        <v>276</v>
      </c>
      <c r="D558" s="1" t="str">
        <f aca="false">Report!X1149</f>
        <v>NF 1633522 - DEBORA</v>
      </c>
    </row>
    <row r="559" customFormat="false" ht="12.75" hidden="false" customHeight="true" outlineLevel="0" collapsed="false">
      <c r="A559" s="15" t="n">
        <f aca="false">Report!C1150</f>
        <v>46203</v>
      </c>
      <c r="B559" s="1" t="str">
        <f aca="false">Report!E1150</f>
        <v>VOVO DIZA COMERCIO VAREJISTA DE HORTALICAS LTDA</v>
      </c>
      <c r="C559" s="16" t="n">
        <f aca="false">Report!U1150</f>
        <v>90</v>
      </c>
      <c r="D559" s="1" t="str">
        <f aca="false">Report!X1150</f>
        <v>NF 3668 - DEBORA</v>
      </c>
    </row>
    <row r="560" customFormat="false" ht="12.75" hidden="false" customHeight="true" outlineLevel="0" collapsed="false">
      <c r="A560" s="15" t="n">
        <f aca="false">Report!C1151</f>
        <v>46203</v>
      </c>
      <c r="B560" s="1" t="str">
        <f aca="false">Report!E1151</f>
        <v>PANIFICADORA E CONFEITARIA REAL MADRI LTDA</v>
      </c>
      <c r="C560" s="16" t="n">
        <f aca="false">Report!U1151</f>
        <v>825</v>
      </c>
      <c r="D560" s="1" t="str">
        <f aca="false">Report!X1151</f>
        <v>NF 681 - MILKA</v>
      </c>
    </row>
    <row r="561" customFormat="false" ht="12.75" hidden="false" customHeight="true" outlineLevel="0" collapsed="false">
      <c r="A561" s="15" t="n">
        <f aca="false">Report!C1152</f>
        <v>46203</v>
      </c>
      <c r="B561" s="1" t="str">
        <f aca="false">Report!E1152</f>
        <v>EDSON AGUIAR DE SOUZA</v>
      </c>
      <c r="C561" s="16" t="n">
        <f aca="false">Report!U1152</f>
        <v>180</v>
      </c>
      <c r="D561" s="1" t="str">
        <f aca="false">Report!X1152</f>
        <v>NF 1638595 - DEBORA</v>
      </c>
    </row>
    <row r="562" customFormat="false" ht="12.75" hidden="false" customHeight="true" outlineLevel="0" collapsed="false">
      <c r="A562" s="15" t="n">
        <f aca="false">Report!C1153</f>
        <v>46203</v>
      </c>
      <c r="B562" s="1" t="str">
        <f aca="false">Report!E1153</f>
        <v>EDSON AGUIAR DE SOUZA</v>
      </c>
      <c r="C562" s="16" t="n">
        <f aca="false">Report!U1153</f>
        <v>276</v>
      </c>
      <c r="D562" s="1" t="str">
        <f aca="false">Report!X1153</f>
        <v>NF 1638591 - DEBORA</v>
      </c>
    </row>
    <row r="563" customFormat="false" ht="12.75" hidden="false" customHeight="true" outlineLevel="0" collapsed="false">
      <c r="A563" s="15" t="n">
        <f aca="false">Report!C1154</f>
        <v>46203</v>
      </c>
      <c r="B563" s="1" t="str">
        <f aca="false">Report!E1154</f>
        <v>EDSON AGUIAR DE SOUZA</v>
      </c>
      <c r="C563" s="16" t="n">
        <f aca="false">Report!U1154</f>
        <v>189</v>
      </c>
      <c r="D563" s="1" t="str">
        <f aca="false">Report!X1154</f>
        <v>NF 1638586 - DEBORA</v>
      </c>
    </row>
    <row r="564" customFormat="false" ht="12.75" hidden="false" customHeight="true" outlineLevel="0" collapsed="false">
      <c r="A564" s="15" t="n">
        <f aca="false">Report!C1155</f>
        <v>46203</v>
      </c>
      <c r="B564" s="1" t="str">
        <f aca="false">Report!E1155</f>
        <v>EDSON AGUIAR DE SOUZA</v>
      </c>
      <c r="C564" s="16" t="n">
        <f aca="false">Report!U1155</f>
        <v>246</v>
      </c>
      <c r="D564" s="1" t="str">
        <f aca="false">Report!X1155</f>
        <v>NF 1638582 - DEBORA</v>
      </c>
    </row>
    <row r="565" customFormat="false" ht="12.75" hidden="false" customHeight="true" outlineLevel="0" collapsed="false">
      <c r="A565" s="15" t="n">
        <f aca="false">Report!C1156</f>
        <v>46203</v>
      </c>
      <c r="B565" s="1" t="str">
        <f aca="false">Report!E1156</f>
        <v>EDSON AGUIAR DE SOUZA</v>
      </c>
      <c r="C565" s="16" t="n">
        <f aca="false">Report!U1156</f>
        <v>174</v>
      </c>
      <c r="D565" s="1" t="str">
        <f aca="false">Report!X1156</f>
        <v>NF 1638578 - DEBORA</v>
      </c>
    </row>
    <row r="566" customFormat="false" ht="12.75" hidden="false" customHeight="true" outlineLevel="0" collapsed="false">
      <c r="A566" s="15" t="n">
        <f aca="false">Report!C1157</f>
        <v>46203</v>
      </c>
      <c r="B566" s="1" t="str">
        <f aca="false">Report!E1157</f>
        <v>VOVO DIZA COMERCIO VAREJISTA DE HORTALICAS LTDA</v>
      </c>
      <c r="C566" s="16" t="n">
        <f aca="false">Report!U1157</f>
        <v>200</v>
      </c>
      <c r="D566" s="1" t="str">
        <f aca="false">Report!X1157</f>
        <v>NF 3680 - DEBORA</v>
      </c>
    </row>
    <row r="567" customFormat="false" ht="12.75" hidden="false" customHeight="true" outlineLevel="0" collapsed="false">
      <c r="A567" s="15" t="n">
        <f aca="false">Report!C1158</f>
        <v>46203</v>
      </c>
      <c r="B567" s="1" t="str">
        <f aca="false">Report!E1158</f>
        <v>ADICSO FABIAN GONZALEZ MONTILLA 70302186</v>
      </c>
      <c r="C567" s="16" t="n">
        <f aca="false">Report!U1158</f>
        <v>960</v>
      </c>
      <c r="D567" s="1" t="str">
        <f aca="false">Report!X1158</f>
        <v>NF 511 BLOOM - MILKA</v>
      </c>
    </row>
    <row r="568" customFormat="false" ht="12.75" hidden="false" customHeight="true" outlineLevel="0" collapsed="false">
      <c r="A568" s="15" t="n">
        <f aca="false">Report!C1159</f>
        <v>46203</v>
      </c>
      <c r="B568" s="1" t="str">
        <f aca="false">Report!E1159</f>
        <v>EDSON AGUIAR DE SOUZA</v>
      </c>
      <c r="C568" s="16" t="n">
        <f aca="false">Report!U1159</f>
        <v>300</v>
      </c>
      <c r="D568" s="1" t="str">
        <f aca="false">Report!X1159</f>
        <v>NF 1638981 - DEBORA</v>
      </c>
    </row>
    <row r="569" customFormat="false" ht="12.75" hidden="false" customHeight="true" outlineLevel="0" collapsed="false">
      <c r="A569" s="15" t="n">
        <f aca="false">Report!C1160</f>
        <v>46203</v>
      </c>
      <c r="B569" s="1" t="str">
        <f aca="false">Report!E1160</f>
        <v>EDSON AGUIAR DE SOUZA</v>
      </c>
      <c r="C569" s="16" t="n">
        <f aca="false">Report!U1160</f>
        <v>180</v>
      </c>
      <c r="D569" s="1" t="str">
        <f aca="false">Report!X1160</f>
        <v>NF 1639492 - DEBORA</v>
      </c>
    </row>
    <row r="570" customFormat="false" ht="12.75" hidden="false" customHeight="true" outlineLevel="0" collapsed="false">
      <c r="A570" s="15" t="n">
        <f aca="false">Report!C1161</f>
        <v>46203</v>
      </c>
      <c r="B570" s="1" t="str">
        <f aca="false">Report!E1161</f>
        <v>RENATO DE O AZEVEDO E CIA LTDA - EPP</v>
      </c>
      <c r="C570" s="16" t="n">
        <f aca="false">Report!U1161</f>
        <v>280</v>
      </c>
      <c r="D570" s="1" t="str">
        <f aca="false">Report!X1161</f>
        <v>ACAI DE ANORI - DEBORA</v>
      </c>
    </row>
    <row r="571" customFormat="false" ht="12.75" hidden="false" customHeight="true" outlineLevel="0" collapsed="false">
      <c r="A571" s="15" t="n">
        <f aca="false">Report!C1162</f>
        <v>46203</v>
      </c>
      <c r="B571" s="1" t="str">
        <f aca="false">Report!E1162</f>
        <v>RENATO DE O AZEVEDO E CIA LTDA - EPP</v>
      </c>
      <c r="C571" s="16" t="n">
        <f aca="false">Report!U1162</f>
        <v>266</v>
      </c>
      <c r="D571" s="1" t="str">
        <f aca="false">Report!X1162</f>
        <v>ACAI DE ANORI - DEBORA</v>
      </c>
    </row>
    <row r="572" customFormat="false" ht="12.75" hidden="false" customHeight="true" outlineLevel="0" collapsed="false">
      <c r="A572" s="15" t="n">
        <f aca="false">Report!C1163</f>
        <v>46203</v>
      </c>
      <c r="B572" s="1" t="str">
        <f aca="false">Report!E1163</f>
        <v>RENATO DE O AZEVEDO E CIA LTDA - EPP</v>
      </c>
      <c r="C572" s="16" t="n">
        <f aca="false">Report!U1163</f>
        <v>420</v>
      </c>
      <c r="D572" s="1" t="str">
        <f aca="false">Report!X1163</f>
        <v>ACAI DE ANORI - DEBORA</v>
      </c>
    </row>
    <row r="573" customFormat="false" ht="12.75" hidden="false" customHeight="true" outlineLevel="0" collapsed="false">
      <c r="A573" s="15" t="n">
        <f aca="false">Report!C1164</f>
        <v>46203</v>
      </c>
      <c r="B573" s="1" t="str">
        <f aca="false">Report!E1164</f>
        <v>RENATO DE O AZEVEDO E CIA LTDA - EPP</v>
      </c>
      <c r="C573" s="16" t="n">
        <f aca="false">Report!U1164</f>
        <v>2907.29</v>
      </c>
      <c r="D573" s="1" t="str">
        <f aca="false">Report!X1164</f>
        <v>ACAI DE ANORI - DEBORA</v>
      </c>
    </row>
    <row r="574" customFormat="false" ht="12.75" hidden="false" customHeight="true" outlineLevel="0" collapsed="false">
      <c r="A574" s="15" t="n">
        <f aca="false">Report!C1165</f>
        <v>46203</v>
      </c>
      <c r="B574" s="1" t="str">
        <f aca="false">Report!E1165</f>
        <v>VOVO DIZA COMERCIO VAREJISTA DE HORTALICAS LTDA</v>
      </c>
      <c r="C574" s="16" t="n">
        <f aca="false">Report!U1165</f>
        <v>120</v>
      </c>
      <c r="D574" s="1" t="str">
        <f aca="false">Report!X1165</f>
        <v>NF 3700 - DEBORA</v>
      </c>
    </row>
    <row r="575" customFormat="false" ht="12.75" hidden="false" customHeight="true" outlineLevel="0" collapsed="false">
      <c r="A575" s="15" t="n">
        <f aca="false">Report!C1170</f>
        <v>46203</v>
      </c>
      <c r="B575" s="1" t="str">
        <f aca="false">Report!E1170</f>
        <v>SOUZA CRUZ LTDA.</v>
      </c>
      <c r="C575" s="16" t="n">
        <f aca="false">Report!U1170</f>
        <v>7746.67</v>
      </c>
      <c r="D575" s="1" t="str">
        <f aca="false">Report!X1170</f>
        <v>NF 564351-01 MILKA</v>
      </c>
    </row>
    <row r="576" customFormat="false" ht="12.75" hidden="false" customHeight="true" outlineLevel="0" collapsed="false">
      <c r="A576" s="15" t="n">
        <f aca="false">Report!C1187</f>
        <v>46204</v>
      </c>
      <c r="B576" s="1" t="str">
        <f aca="false">Report!E1187</f>
        <v>AMERICANA DISTRIBUIDORA DE BEBIDAS E MERCADORIAS LTDA</v>
      </c>
      <c r="C576" s="16" t="n">
        <f aca="false">Report!U1187</f>
        <v>1143.6</v>
      </c>
      <c r="D576" s="1" t="str">
        <f aca="false">Report!X1187</f>
        <v>NF 76652 - MILKA</v>
      </c>
    </row>
    <row r="577" customFormat="false" ht="12.75" hidden="false" customHeight="true" outlineLevel="0" collapsed="false">
      <c r="A577" s="15" t="n">
        <f aca="false">Report!C1188</f>
        <v>46204</v>
      </c>
      <c r="B577" s="1" t="str">
        <f aca="false">Report!E1188</f>
        <v>EMPRESA BRASILEIRA DE DISTRIBUICAO LTDA</v>
      </c>
      <c r="C577" s="16" t="n">
        <f aca="false">Report!U1188</f>
        <v>786.1</v>
      </c>
      <c r="D577" s="1" t="str">
        <f aca="false">Report!X1188</f>
        <v>NF 2291498-2 MILKA</v>
      </c>
    </row>
    <row r="578" customFormat="false" ht="12.75" hidden="false" customHeight="true" outlineLevel="0" collapsed="false">
      <c r="A578" s="15" t="n">
        <f aca="false">Report!C1189</f>
        <v>46204</v>
      </c>
      <c r="B578" s="1" t="str">
        <f aca="false">Report!E1189</f>
        <v>ATACADAO S.A.</v>
      </c>
      <c r="C578" s="16" t="n">
        <f aca="false">Report!U1189</f>
        <v>1759.06</v>
      </c>
      <c r="D578" s="1" t="str">
        <f aca="false">Report!X1189</f>
        <v>NF 1890181 - MILKA</v>
      </c>
    </row>
    <row r="579" customFormat="false" ht="12.75" hidden="false" customHeight="true" outlineLevel="0" collapsed="false">
      <c r="A579" s="15" t="n">
        <f aca="false">Report!C1190</f>
        <v>46204</v>
      </c>
      <c r="B579" s="1" t="str">
        <f aca="false">Report!E1190</f>
        <v>NATUREZA COMERCIO DE DESCARTAVEIS LTDA</v>
      </c>
      <c r="C579" s="16" t="n">
        <f aca="false">Report!U1190</f>
        <v>1177.6</v>
      </c>
      <c r="D579" s="1" t="str">
        <f aca="false">Report!X1190</f>
        <v>NF 727418 -01 MILKA</v>
      </c>
    </row>
    <row r="580" customFormat="false" ht="12.75" hidden="false" customHeight="true" outlineLevel="0" collapsed="false">
      <c r="A580" s="15" t="n">
        <f aca="false">Report!C1191</f>
        <v>46204</v>
      </c>
      <c r="B580" s="1" t="str">
        <f aca="false">Report!E1191</f>
        <v>BRF S A</v>
      </c>
      <c r="C580" s="16" t="n">
        <f aca="false">Report!U1191</f>
        <v>5942.06</v>
      </c>
      <c r="D580" s="1" t="str">
        <f aca="false">Report!X1191</f>
        <v>NF 1595987-02/02 - MILKA</v>
      </c>
    </row>
    <row r="581" customFormat="false" ht="12.75" hidden="false" customHeight="true" outlineLevel="0" collapsed="false">
      <c r="A581" s="15" t="n">
        <f aca="false">Report!C1192</f>
        <v>46204</v>
      </c>
      <c r="B581" s="1" t="str">
        <f aca="false">Report!E1192</f>
        <v>L S M COMERCIO DE ALIMENTOS E NAVEGACAO</v>
      </c>
      <c r="C581" s="16" t="n">
        <f aca="false">Report!U1192</f>
        <v>1747.4</v>
      </c>
      <c r="D581" s="1" t="str">
        <f aca="false">Report!X1192</f>
        <v>NF 304.651 - KEILA</v>
      </c>
    </row>
    <row r="582" customFormat="false" ht="12.75" hidden="false" customHeight="true" outlineLevel="0" collapsed="false">
      <c r="A582" s="15" t="n">
        <f aca="false">Report!C1193</f>
        <v>46204</v>
      </c>
      <c r="B582" s="1" t="str">
        <f aca="false">Report!E1193</f>
        <v>L. J. DA SILVA LTDA</v>
      </c>
      <c r="C582" s="16" t="n">
        <f aca="false">Report!U1193</f>
        <v>2120.67</v>
      </c>
      <c r="D582" s="1" t="str">
        <f aca="false">Report!X1193</f>
        <v>44062-A/B  NF33133 - MILKA</v>
      </c>
    </row>
    <row r="583" customFormat="false" ht="12.75" hidden="false" customHeight="true" outlineLevel="0" collapsed="false">
      <c r="A583" s="15" t="n">
        <f aca="false">Report!C1194</f>
        <v>46204</v>
      </c>
      <c r="B583" s="1" t="str">
        <f aca="false">Report!E1194</f>
        <v>NESTLÉ BRASIL LTDA.</v>
      </c>
      <c r="C583" s="16" t="n">
        <f aca="false">Report!U1194</f>
        <v>1356.17</v>
      </c>
      <c r="D583" s="1" t="str">
        <f aca="false">Report!X1194</f>
        <v>NF 1414636 -03 MILKA</v>
      </c>
    </row>
    <row r="584" customFormat="false" ht="12.75" hidden="false" customHeight="true" outlineLevel="0" collapsed="false">
      <c r="A584" s="15" t="n">
        <f aca="false">Report!C1195</f>
        <v>46204</v>
      </c>
      <c r="B584" s="1" t="str">
        <f aca="false">Report!E1195</f>
        <v>PIARARA COMERCIO, IMPORTACAO E EXPORTACAO LTDA</v>
      </c>
      <c r="C584" s="16" t="n">
        <f aca="false">Report!U1195</f>
        <v>568.92</v>
      </c>
      <c r="D584" s="1" t="str">
        <f aca="false">Report!X1195</f>
        <v>NF 193491-1 MILKA</v>
      </c>
    </row>
    <row r="585" customFormat="false" ht="12.75" hidden="false" customHeight="true" outlineLevel="0" collapsed="false">
      <c r="A585" s="15" t="n">
        <f aca="false">Report!C1196</f>
        <v>46204</v>
      </c>
      <c r="B585" s="1" t="str">
        <f aca="false">Report!E1196</f>
        <v>CB COMERCIO E DISTRIBUIDORA DE ALIMENTOS</v>
      </c>
      <c r="C585" s="16" t="n">
        <f aca="false">Report!U1196</f>
        <v>985.29</v>
      </c>
      <c r="D585" s="1" t="str">
        <f aca="false">Report!X1196</f>
        <v>941304-A/C  NF844855 - MILKA</v>
      </c>
    </row>
    <row r="586" customFormat="false" ht="12.75" hidden="false" customHeight="true" outlineLevel="0" collapsed="false">
      <c r="A586" s="15" t="n">
        <f aca="false">Report!C1197</f>
        <v>46204</v>
      </c>
      <c r="B586" s="1" t="str">
        <f aca="false">Report!E1197</f>
        <v>FENNIX BRASIL DISTRIBUIDORA DE PRODUTOS</v>
      </c>
      <c r="C586" s="16" t="n">
        <f aca="false">Report!U1197</f>
        <v>722.41</v>
      </c>
      <c r="D586" s="1" t="str">
        <f aca="false">Report!X1197</f>
        <v>NF 309639-1 MILKA</v>
      </c>
    </row>
    <row r="587" customFormat="false" ht="12.75" hidden="false" customHeight="true" outlineLevel="0" collapsed="false">
      <c r="A587" s="15" t="n">
        <f aca="false">Report!C1198</f>
        <v>46204</v>
      </c>
      <c r="B587" s="1" t="str">
        <f aca="false">Report!E1198</f>
        <v>H.V.M. XAVIER ALIMENTOS</v>
      </c>
      <c r="C587" s="16" t="n">
        <f aca="false">Report!U1198</f>
        <v>421.2</v>
      </c>
      <c r="D587" s="1" t="str">
        <f aca="false">Report!X1198</f>
        <v>NF 132832 - MILKA</v>
      </c>
    </row>
    <row r="588" customFormat="false" ht="12.75" hidden="false" customHeight="true" outlineLevel="0" collapsed="false">
      <c r="A588" s="15" t="n">
        <f aca="false">Report!C1199</f>
        <v>46204</v>
      </c>
      <c r="B588" s="1" t="str">
        <f aca="false">Report!E1199</f>
        <v>J G COMERCIO DE PRODUTOS ALIMENTICIOS LTDA</v>
      </c>
      <c r="C588" s="16" t="n">
        <f aca="false">Report!U1199</f>
        <v>1283.28</v>
      </c>
      <c r="D588" s="1" t="str">
        <f aca="false">Report!X1199</f>
        <v>452671-A/C  NF388860 - MILKA</v>
      </c>
    </row>
    <row r="589" customFormat="false" ht="12.75" hidden="false" customHeight="true" outlineLevel="0" collapsed="false">
      <c r="A589" s="15" t="n">
        <f aca="false">Report!C1200</f>
        <v>46204</v>
      </c>
      <c r="B589" s="1" t="str">
        <f aca="false">Report!E1200</f>
        <v>BRF S A</v>
      </c>
      <c r="C589" s="16" t="n">
        <f aca="false">Report!U1200</f>
        <v>3813.46</v>
      </c>
      <c r="D589" s="1" t="str">
        <f aca="false">Report!X1200</f>
        <v>NF 1598766-01/02 MILKA</v>
      </c>
    </row>
    <row r="590" customFormat="false" ht="12.75" hidden="false" customHeight="true" outlineLevel="0" collapsed="false">
      <c r="A590" s="15" t="n">
        <f aca="false">Report!C1202</f>
        <v>46204</v>
      </c>
      <c r="B590" s="1" t="str">
        <f aca="false">Report!E1202</f>
        <v>AMAZON BEEF COMERCIO DE CARNES EIRELI -</v>
      </c>
      <c r="C590" s="16" t="n">
        <f aca="false">Report!U1202</f>
        <v>637.12</v>
      </c>
      <c r="D590" s="1" t="str">
        <f aca="false">Report!X1202</f>
        <v>NF 28698/1 MILKA</v>
      </c>
    </row>
    <row r="591" customFormat="false" ht="12.75" hidden="false" customHeight="true" outlineLevel="0" collapsed="false">
      <c r="A591" s="15" t="n">
        <f aca="false">Report!C1203</f>
        <v>46204</v>
      </c>
      <c r="B591" s="1" t="str">
        <f aca="false">Report!E1203</f>
        <v>ELIAS MARTINS DA SILVA</v>
      </c>
      <c r="C591" s="16" t="n">
        <f aca="false">Report!U1203</f>
        <v>1292</v>
      </c>
      <c r="D591" s="1" t="str">
        <f aca="false">Report!X1203</f>
        <v>NF 831615 - MILKA</v>
      </c>
    </row>
    <row r="592" customFormat="false" ht="12.75" hidden="false" customHeight="true" outlineLevel="0" collapsed="false">
      <c r="A592" s="15" t="n">
        <f aca="false">Report!C1204</f>
        <v>46204</v>
      </c>
      <c r="B592" s="1" t="str">
        <f aca="false">Report!E1204</f>
        <v>PANIFICADORA E CONFEITARIA REAL MADRI LTDA</v>
      </c>
      <c r="C592" s="16" t="n">
        <f aca="false">Report!U1204</f>
        <v>876.6</v>
      </c>
      <c r="D592" s="1" t="str">
        <f aca="false">Report!X1204</f>
        <v>NF 684 - MILKA</v>
      </c>
    </row>
    <row r="593" customFormat="false" ht="12.75" hidden="false" customHeight="true" outlineLevel="0" collapsed="false">
      <c r="A593" s="15" t="n">
        <f aca="false">Report!C1205</f>
        <v>46204</v>
      </c>
      <c r="B593" s="1" t="str">
        <f aca="false">Report!E1205</f>
        <v>C. R. PARENTE ABREU</v>
      </c>
      <c r="C593" s="16" t="n">
        <f aca="false">Report!U1205</f>
        <v>527.42</v>
      </c>
      <c r="D593" s="1" t="str">
        <f aca="false">Report!X1205</f>
        <v>NF 11328-1 MILKA</v>
      </c>
    </row>
    <row r="594" customFormat="false" ht="12.75" hidden="false" customHeight="true" outlineLevel="0" collapsed="false">
      <c r="A594" s="15" t="n">
        <f aca="false">Report!C1206</f>
        <v>46204</v>
      </c>
      <c r="B594" s="1" t="str">
        <f aca="false">Report!E1206</f>
        <v>RENATO DE O AZEVEDO E CIA LTDA - EPP</v>
      </c>
      <c r="C594" s="16" t="n">
        <f aca="false">Report!U1206</f>
        <v>1701</v>
      </c>
      <c r="D594" s="1" t="str">
        <f aca="false">Report!X1206</f>
        <v>FEIRA CARLOS - DEBORA</v>
      </c>
    </row>
    <row r="595" customFormat="false" ht="12.75" hidden="false" customHeight="true" outlineLevel="0" collapsed="false">
      <c r="A595" s="15" t="n">
        <f aca="false">Report!C1207</f>
        <v>46204</v>
      </c>
      <c r="B595" s="1" t="str">
        <f aca="false">Report!E1207</f>
        <v>COMERCIO E TRANSPORTE BRANDAO LTDA</v>
      </c>
      <c r="C595" s="16" t="n">
        <f aca="false">Report!U1207</f>
        <v>760</v>
      </c>
      <c r="D595" s="1" t="str">
        <f aca="false">Report!X1207</f>
        <v>NF 14765 - DEBORA</v>
      </c>
    </row>
    <row r="596" customFormat="false" ht="12.75" hidden="false" customHeight="true" outlineLevel="0" collapsed="false">
      <c r="A596" s="15" t="n">
        <f aca="false">Report!C1208</f>
        <v>46204</v>
      </c>
      <c r="B596" s="1" t="str">
        <f aca="false">Report!E1208</f>
        <v>RENATO DE O AZEVEDO E CIA LTDA - EPP</v>
      </c>
      <c r="C596" s="16" t="n">
        <f aca="false">Report!U1208</f>
        <v>140</v>
      </c>
      <c r="D596" s="1" t="str">
        <f aca="false">Report!X1208</f>
        <v>CAMARAO COM CASCA - FEIRA CARLOS - DEBORA</v>
      </c>
    </row>
    <row r="597" customFormat="false" ht="12.75" hidden="false" customHeight="true" outlineLevel="0" collapsed="false">
      <c r="A597" s="15" t="n">
        <f aca="false">Report!C1231</f>
        <v>46205</v>
      </c>
      <c r="B597" s="1" t="str">
        <f aca="false">Report!E1231</f>
        <v>E. SALES DO NASCIMENTO</v>
      </c>
      <c r="C597" s="16" t="n">
        <f aca="false">Report!U1231</f>
        <v>503.26</v>
      </c>
      <c r="D597" s="1" t="str">
        <f aca="false">Report!X1231</f>
        <v>NF 573-06 MILKA</v>
      </c>
    </row>
    <row r="598" customFormat="false" ht="12.75" hidden="false" customHeight="true" outlineLevel="0" collapsed="false">
      <c r="A598" s="15" t="n">
        <f aca="false">Report!C1233</f>
        <v>46205</v>
      </c>
      <c r="B598" s="1" t="str">
        <f aca="false">Report!E1233</f>
        <v>DUNORTE DISTRIBUIDORA DE PRODUTOS DE CONSUMO LTDA</v>
      </c>
      <c r="C598" s="16" t="n">
        <f aca="false">Report!U1233</f>
        <v>538.38</v>
      </c>
      <c r="D598" s="1" t="str">
        <f aca="false">Report!X1233</f>
        <v>NF 3201285 - MILKA</v>
      </c>
    </row>
    <row r="599" customFormat="false" ht="12.75" hidden="false" customHeight="true" outlineLevel="0" collapsed="false">
      <c r="A599" s="15" t="n">
        <f aca="false">Report!C1234</f>
        <v>46205</v>
      </c>
      <c r="B599" s="1" t="str">
        <f aca="false">Report!E1234</f>
        <v>OCIDENTAL COMERCIO DE FRIOS LTDA</v>
      </c>
      <c r="C599" s="16" t="n">
        <f aca="false">Report!U1234</f>
        <v>998.52</v>
      </c>
      <c r="D599" s="1" t="str">
        <f aca="false">Report!X1234</f>
        <v>NF 1236075 - MILKA</v>
      </c>
    </row>
    <row r="600" customFormat="false" ht="12.75" hidden="false" customHeight="true" outlineLevel="0" collapsed="false">
      <c r="A600" s="15" t="n">
        <f aca="false">Report!C1235</f>
        <v>46205</v>
      </c>
      <c r="B600" s="1" t="str">
        <f aca="false">Report!E1235</f>
        <v>ATACADAO S.A.</v>
      </c>
      <c r="C600" s="16" t="n">
        <f aca="false">Report!U1235</f>
        <v>1837.5</v>
      </c>
      <c r="D600" s="1" t="str">
        <f aca="false">Report!X1235</f>
        <v>NF 1890669 - MILKA</v>
      </c>
    </row>
    <row r="601" customFormat="false" ht="12.75" hidden="false" customHeight="true" outlineLevel="0" collapsed="false">
      <c r="A601" s="15" t="n">
        <f aca="false">Report!C1236</f>
        <v>46205</v>
      </c>
      <c r="B601" s="1" t="str">
        <f aca="false">Report!E1236</f>
        <v>SB COMERCIO LTDA</v>
      </c>
      <c r="C601" s="16" t="n">
        <f aca="false">Report!U1236</f>
        <v>3937.78</v>
      </c>
      <c r="D601" s="1" t="str">
        <f aca="false">Report!X1236</f>
        <v>NF 1957890-1 MILKA</v>
      </c>
    </row>
    <row r="602" customFormat="false" ht="12.75" hidden="false" customHeight="true" outlineLevel="0" collapsed="false">
      <c r="A602" s="15" t="n">
        <f aca="false">Report!C1237</f>
        <v>46205</v>
      </c>
      <c r="B602" s="1" t="str">
        <f aca="false">Report!E1237</f>
        <v>ADRIANA DISTRIBUIDORA DE PRODUTOS ALIMEN</v>
      </c>
      <c r="C602" s="16" t="n">
        <f aca="false">Report!U1237</f>
        <v>1402.89</v>
      </c>
      <c r="D602" s="1" t="str">
        <f aca="false">Report!X1237</f>
        <v>NF 878848-1 MILKA</v>
      </c>
    </row>
    <row r="603" customFormat="false" ht="12.75" hidden="false" customHeight="true" outlineLevel="0" collapsed="false">
      <c r="A603" s="15" t="n">
        <f aca="false">Report!C1238</f>
        <v>46205</v>
      </c>
      <c r="B603" s="1" t="str">
        <f aca="false">Report!E1238</f>
        <v>L S M COMERCIO DE ALIMENTOS E NAVEGACAO</v>
      </c>
      <c r="C603" s="16" t="n">
        <f aca="false">Report!U1238</f>
        <v>1568.1</v>
      </c>
      <c r="D603" s="1" t="str">
        <f aca="false">Report!X1238</f>
        <v>NF 304776 -1 MILKA</v>
      </c>
    </row>
    <row r="604" customFormat="false" ht="12.75" hidden="false" customHeight="true" outlineLevel="0" collapsed="false">
      <c r="A604" s="15" t="n">
        <f aca="false">Report!C1239</f>
        <v>46205</v>
      </c>
      <c r="B604" s="1" t="str">
        <f aca="false">Report!E1239</f>
        <v>INDUSTRIA E COM. DE ALIMENTOS MORAES LTD</v>
      </c>
      <c r="C604" s="16" t="n">
        <f aca="false">Report!U1239</f>
        <v>380</v>
      </c>
      <c r="D604" s="1" t="str">
        <f aca="false">Report!X1239</f>
        <v>NF 111495 - MILKA</v>
      </c>
    </row>
    <row r="605" customFormat="false" ht="12.75" hidden="false" customHeight="true" outlineLevel="0" collapsed="false">
      <c r="A605" s="15" t="n">
        <f aca="false">Report!C1240</f>
        <v>46205</v>
      </c>
      <c r="B605" s="1" t="str">
        <f aca="false">Report!E1240</f>
        <v>DUNORTE DISTRIBUIDORA DE PRODUTOS DE CONSUMO LTDA</v>
      </c>
      <c r="C605" s="16" t="n">
        <f aca="false">Report!U1240</f>
        <v>301.14</v>
      </c>
      <c r="D605" s="1" t="str">
        <f aca="false">Report!X1240</f>
        <v>NF 3204501 - MILKA</v>
      </c>
    </row>
    <row r="606" customFormat="false" ht="12.75" hidden="false" customHeight="true" outlineLevel="0" collapsed="false">
      <c r="A606" s="15" t="n">
        <f aca="false">Report!C1241</f>
        <v>46205</v>
      </c>
      <c r="B606" s="1" t="str">
        <f aca="false">Report!E1241</f>
        <v>IRMÃOS LIMA  ATACADO  DE ALIMENTOS LTDA</v>
      </c>
      <c r="C606" s="16" t="n">
        <f aca="false">Report!U1241</f>
        <v>1250.11</v>
      </c>
      <c r="D606" s="1" t="str">
        <f aca="false">Report!X1241</f>
        <v>374805-A/C  NF293860 - MILKA</v>
      </c>
    </row>
    <row r="607" customFormat="false" ht="12.75" hidden="false" customHeight="true" outlineLevel="0" collapsed="false">
      <c r="A607" s="15" t="n">
        <f aca="false">Report!C1242</f>
        <v>46205</v>
      </c>
      <c r="B607" s="1" t="str">
        <f aca="false">Report!E1242</f>
        <v>T A DE MATTOS COMIM EIRELI</v>
      </c>
      <c r="C607" s="16" t="n">
        <f aca="false">Report!U1242</f>
        <v>228</v>
      </c>
      <c r="D607" s="1" t="str">
        <f aca="false">Report!X1242</f>
        <v>NF 10610 CASA NOSTRA  - MILKA</v>
      </c>
    </row>
    <row r="608" customFormat="false" ht="12.75" hidden="false" customHeight="true" outlineLevel="0" collapsed="false">
      <c r="A608" s="15" t="n">
        <f aca="false">Report!C1243</f>
        <v>46205</v>
      </c>
      <c r="B608" s="1" t="str">
        <f aca="false">Report!E1243</f>
        <v>FALCAO INDUSTRIA DE ALIMENTOS LTDA</v>
      </c>
      <c r="C608" s="16" t="n">
        <f aca="false">Report!U1243</f>
        <v>3066.49</v>
      </c>
      <c r="D608" s="1" t="str">
        <f aca="false">Report!X1243</f>
        <v>77054/2  NF30443 - MILKA</v>
      </c>
    </row>
    <row r="609" customFormat="false" ht="12.75" hidden="false" customHeight="true" outlineLevel="0" collapsed="false">
      <c r="A609" s="15" t="n">
        <f aca="false">Report!C1244</f>
        <v>46205</v>
      </c>
      <c r="B609" s="1" t="str">
        <f aca="false">Report!E1244</f>
        <v>DA FRUTA DISTRIBUIDORA LTDA</v>
      </c>
      <c r="C609" s="16" t="n">
        <f aca="false">Report!U1244</f>
        <v>830.88</v>
      </c>
      <c r="D609" s="1" t="str">
        <f aca="false">Report!X1244</f>
        <v>NF 195984 - MILKA</v>
      </c>
    </row>
    <row r="610" customFormat="false" ht="12.75" hidden="false" customHeight="true" outlineLevel="0" collapsed="false">
      <c r="A610" s="15" t="n">
        <f aca="false">Report!C1245</f>
        <v>46205</v>
      </c>
      <c r="B610" s="1" t="str">
        <f aca="false">Report!E1245</f>
        <v>C. R. PARENTE ABREU</v>
      </c>
      <c r="C610" s="16" t="n">
        <f aca="false">Report!U1245</f>
        <v>459.59</v>
      </c>
      <c r="D610" s="1" t="str">
        <f aca="false">Report!X1245</f>
        <v>NF 11315-02 MILKA</v>
      </c>
    </row>
    <row r="611" customFormat="false" ht="12.75" hidden="false" customHeight="true" outlineLevel="0" collapsed="false">
      <c r="A611" s="15" t="n">
        <f aca="false">Report!C1246</f>
        <v>46205</v>
      </c>
      <c r="B611" s="1" t="str">
        <f aca="false">Report!E1246</f>
        <v>NT INDUSTRIA E COMERCIO DE PANIFICACAO L</v>
      </c>
      <c r="C611" s="16" t="n">
        <f aca="false">Report!U1246</f>
        <v>5651.65</v>
      </c>
      <c r="D611" s="1" t="str">
        <f aca="false">Report!X1246</f>
        <v>NF 38858 MILKA</v>
      </c>
    </row>
    <row r="612" customFormat="false" ht="12.75" hidden="false" customHeight="true" outlineLevel="0" collapsed="false">
      <c r="A612" s="15" t="n">
        <f aca="false">Report!C1247</f>
        <v>46205</v>
      </c>
      <c r="B612" s="1" t="str">
        <f aca="false">Report!E1247</f>
        <v>NORTELAC DISTRIBUIDORA DE FRIOS LTDA</v>
      </c>
      <c r="C612" s="16" t="n">
        <f aca="false">Report!U1247</f>
        <v>1380</v>
      </c>
      <c r="D612" s="1" t="str">
        <f aca="false">Report!X1247</f>
        <v>NF 42233 - MILKA</v>
      </c>
    </row>
    <row r="613" customFormat="false" ht="12.75" hidden="false" customHeight="true" outlineLevel="0" collapsed="false">
      <c r="A613" s="15" t="n">
        <f aca="false">Report!C1248</f>
        <v>46205</v>
      </c>
      <c r="B613" s="1" t="str">
        <f aca="false">Report!E1248</f>
        <v>FRUTAL INDUSTRIA E COMERCIO LTDA</v>
      </c>
      <c r="C613" s="16" t="n">
        <f aca="false">Report!U1248</f>
        <v>238.41</v>
      </c>
      <c r="D613" s="1" t="str">
        <f aca="false">Report!X1248</f>
        <v>NF 224467 - MILKA</v>
      </c>
    </row>
    <row r="614" customFormat="false" ht="12.75" hidden="false" customHeight="true" outlineLevel="0" collapsed="false">
      <c r="A614" s="15" t="n">
        <f aca="false">Report!C1249</f>
        <v>46205</v>
      </c>
      <c r="B614" s="1" t="str">
        <f aca="false">Report!E1249</f>
        <v>CRBS S/A</v>
      </c>
      <c r="C614" s="16" t="n">
        <f aca="false">Report!U1249</f>
        <v>5631.01</v>
      </c>
      <c r="D614" s="1" t="str">
        <f aca="false">Report!X1249</f>
        <v>NF 875362 - MILKA</v>
      </c>
    </row>
    <row r="615" customFormat="false" ht="12.75" hidden="false" customHeight="true" outlineLevel="0" collapsed="false">
      <c r="A615" s="15" t="n">
        <f aca="false">Report!C1250</f>
        <v>46205</v>
      </c>
      <c r="B615" s="1" t="str">
        <f aca="false">Report!E1250</f>
        <v>REAL BEBIDAS DA AMAZONIA LTDA</v>
      </c>
      <c r="C615" s="16" t="n">
        <f aca="false">Report!U1250</f>
        <v>718</v>
      </c>
      <c r="D615" s="1" t="str">
        <f aca="false">Report!X1250</f>
        <v>NF 590548 - MILKA</v>
      </c>
    </row>
    <row r="616" customFormat="false" ht="12.75" hidden="false" customHeight="true" outlineLevel="0" collapsed="false">
      <c r="A616" s="15" t="n">
        <f aca="false">Report!C1251</f>
        <v>46205</v>
      </c>
      <c r="B616" s="1" t="str">
        <f aca="false">Report!E1251</f>
        <v>ADICSO FABIAN GONZALEZ MONTILLA 70302186</v>
      </c>
      <c r="C616" s="16" t="n">
        <f aca="false">Report!U1251</f>
        <v>720</v>
      </c>
      <c r="D616" s="1" t="str">
        <f aca="false">Report!X1251</f>
        <v>NF 516 BLOOM - MILKA</v>
      </c>
    </row>
    <row r="617" customFormat="false" ht="12.75" hidden="false" customHeight="true" outlineLevel="0" collapsed="false">
      <c r="A617" s="15" t="n">
        <f aca="false">Report!C1252</f>
        <v>46205</v>
      </c>
      <c r="B617" s="1" t="str">
        <f aca="false">Report!E1252</f>
        <v>RV TECNOLOGIA E SISTEMAS S.A</v>
      </c>
      <c r="C617" s="16" t="n">
        <f aca="false">Report!U1252</f>
        <v>81.4</v>
      </c>
      <c r="D617" s="1" t="str">
        <f aca="false">Report!X1252</f>
        <v>RECARGA MO1</v>
      </c>
    </row>
    <row r="618" customFormat="false" ht="12.75" hidden="false" customHeight="true" outlineLevel="0" collapsed="false">
      <c r="A618" s="15" t="n">
        <f aca="false">Report!C1253</f>
        <v>46205</v>
      </c>
      <c r="B618" s="1" t="str">
        <f aca="false">Report!E1253</f>
        <v>RENATO DE O AZEVEDO E CIA LTDA - EPP</v>
      </c>
      <c r="C618" s="16" t="n">
        <f aca="false">Report!U1253</f>
        <v>210</v>
      </c>
      <c r="D618" s="1" t="str">
        <f aca="false">Report!X1253</f>
        <v>ACAI DE ANORI - DEBORA</v>
      </c>
    </row>
    <row r="619" customFormat="false" ht="12.75" hidden="false" customHeight="true" outlineLevel="0" collapsed="false">
      <c r="A619" s="15" t="n">
        <f aca="false">Report!C1254</f>
        <v>46205</v>
      </c>
      <c r="B619" s="1" t="str">
        <f aca="false">Report!E1254</f>
        <v>RENATO DE O AZEVEDO E CIA LTDA - EPP</v>
      </c>
      <c r="C619" s="16" t="n">
        <f aca="false">Report!U1254</f>
        <v>280</v>
      </c>
      <c r="D619" s="1" t="str">
        <f aca="false">Report!X1254</f>
        <v>ACAI DE ANORI - DEBORA</v>
      </c>
    </row>
    <row r="620" customFormat="false" ht="12.75" hidden="false" customHeight="true" outlineLevel="0" collapsed="false">
      <c r="A620" s="15" t="n">
        <f aca="false">Report!C1260</f>
        <v>46205</v>
      </c>
      <c r="B620" s="1" t="str">
        <f aca="false">Report!E1260</f>
        <v>A L DE ALMEIDA NETO MINIMERCADOS-ME</v>
      </c>
      <c r="C620" s="16" t="n">
        <f aca="false">Report!U1260</f>
        <v>205</v>
      </c>
      <c r="D620" s="1" t="str">
        <f aca="false">Report!X1260</f>
        <v>NF 7084 - DEBORA</v>
      </c>
    </row>
    <row r="621" customFormat="false" ht="12.75" hidden="false" customHeight="true" outlineLevel="0" collapsed="false">
      <c r="A621" s="15" t="n">
        <f aca="false">Report!C1274</f>
        <v>46206</v>
      </c>
      <c r="B621" s="1" t="str">
        <f aca="false">Report!E1274</f>
        <v>SEM FORNECEDOR</v>
      </c>
      <c r="C621" s="16" t="n">
        <f aca="false">Report!U1274</f>
        <v>405</v>
      </c>
      <c r="D621" s="1" t="str">
        <f aca="false">Report!X1274</f>
        <v>COMPRA DE 10,705 KG DE QUEIJO COALHO</v>
      </c>
    </row>
    <row r="622" customFormat="false" ht="12.75" hidden="false" customHeight="true" outlineLevel="0" collapsed="false">
      <c r="A622" s="15" t="n">
        <f aca="false">Report!C1276</f>
        <v>46206</v>
      </c>
      <c r="B622" s="1" t="str">
        <f aca="false">Report!E1276</f>
        <v>J. A. F. DE LIMA</v>
      </c>
      <c r="C622" s="16" t="n">
        <f aca="false">Report!U1276</f>
        <v>1118.57</v>
      </c>
      <c r="D622" s="1" t="str">
        <f aca="false">Report!X1276</f>
        <v>NF 155121/4 MILKA</v>
      </c>
    </row>
    <row r="623" customFormat="false" ht="12.75" hidden="false" customHeight="true" outlineLevel="0" collapsed="false">
      <c r="A623" s="15" t="n">
        <f aca="false">Report!C1277</f>
        <v>46206</v>
      </c>
      <c r="B623" s="1" t="str">
        <f aca="false">Report!E1277</f>
        <v>FORTVET DISTRIBUIDORA LTDA</v>
      </c>
      <c r="C623" s="16" t="n">
        <f aca="false">Report!U1277</f>
        <v>1609.45</v>
      </c>
      <c r="D623" s="1" t="str">
        <f aca="false">Report!X1277</f>
        <v>NF2068-4 MILKA</v>
      </c>
    </row>
    <row r="624" customFormat="false" ht="12.75" hidden="false" customHeight="true" outlineLevel="0" collapsed="false">
      <c r="A624" s="15" t="n">
        <f aca="false">Report!C1278</f>
        <v>46206</v>
      </c>
      <c r="B624" s="1" t="str">
        <f aca="false">Report!E1278</f>
        <v>L S M COMERCIO DE ALIMENTOS E NAVEGACAO</v>
      </c>
      <c r="C624" s="16" t="n">
        <f aca="false">Report!U1278</f>
        <v>1037.84</v>
      </c>
      <c r="D624" s="1" t="str">
        <f aca="false">Report!X1278</f>
        <v>NF 303409 -3 MILKA</v>
      </c>
    </row>
    <row r="625" customFormat="false" ht="12.75" hidden="false" customHeight="true" outlineLevel="0" collapsed="false">
      <c r="A625" s="15" t="n">
        <f aca="false">Report!C1279</f>
        <v>46206</v>
      </c>
      <c r="B625" s="1" t="str">
        <f aca="false">Report!E1279</f>
        <v>FEMAR IND E COM DE BEBIDAS LTDA</v>
      </c>
      <c r="C625" s="16" t="n">
        <f aca="false">Report!U1279</f>
        <v>400.99</v>
      </c>
      <c r="D625" s="1" t="str">
        <f aca="false">Report!X1279</f>
        <v>NF 50992 - MILKA</v>
      </c>
    </row>
    <row r="626" customFormat="false" ht="12.75" hidden="false" customHeight="true" outlineLevel="0" collapsed="false">
      <c r="A626" s="15" t="n">
        <f aca="false">Report!C1280</f>
        <v>46206</v>
      </c>
      <c r="B626" s="1" t="str">
        <f aca="false">Report!E1280</f>
        <v>RISADINHA LTDA</v>
      </c>
      <c r="C626" s="16" t="n">
        <f aca="false">Report!U1280</f>
        <v>1755.4</v>
      </c>
      <c r="D626" s="1" t="str">
        <f aca="false">Report!X1280</f>
        <v>NF 657246 -01 MILKA</v>
      </c>
    </row>
    <row r="627" customFormat="false" ht="12.75" hidden="false" customHeight="true" outlineLevel="0" collapsed="false">
      <c r="A627" s="15" t="n">
        <f aca="false">Report!C1281</f>
        <v>46206</v>
      </c>
      <c r="B627" s="1" t="str">
        <f aca="false">Report!E1281</f>
        <v>J. S. MOREIRA ALVES LTDA</v>
      </c>
      <c r="C627" s="16" t="n">
        <f aca="false">Report!U1281</f>
        <v>665</v>
      </c>
      <c r="D627" s="1" t="str">
        <f aca="false">Report!X1281</f>
        <v>NF 2521 MESA FARTA - MILKA</v>
      </c>
    </row>
    <row r="628" customFormat="false" ht="12.75" hidden="false" customHeight="true" outlineLevel="0" collapsed="false">
      <c r="A628" s="15" t="n">
        <f aca="false">Report!C1282</f>
        <v>46206</v>
      </c>
      <c r="B628" s="1" t="str">
        <f aca="false">Report!E1282</f>
        <v>SOUZA CRUZ LTDA.</v>
      </c>
      <c r="C628" s="16" t="n">
        <f aca="false">Report!U1282</f>
        <v>5018.57</v>
      </c>
      <c r="D628" s="1" t="str">
        <f aca="false">Report!X1282</f>
        <v>NF 563233 -02 MILKA</v>
      </c>
    </row>
    <row r="629" customFormat="false" ht="12.75" hidden="false" customHeight="true" outlineLevel="0" collapsed="false">
      <c r="A629" s="15" t="n">
        <f aca="false">Report!C1283</f>
        <v>46206</v>
      </c>
      <c r="B629" s="1" t="str">
        <f aca="false">Report!E1283</f>
        <v>FENNIX BRASIL DISTRIBUIDORA DE PRODUTOS</v>
      </c>
      <c r="C629" s="16" t="n">
        <f aca="false">Report!U1283</f>
        <v>581.76</v>
      </c>
      <c r="D629" s="1" t="str">
        <f aca="false">Report!X1283</f>
        <v>NF 394903 - MILKA</v>
      </c>
    </row>
    <row r="630" customFormat="false" ht="12.75" hidden="false" customHeight="true" outlineLevel="0" collapsed="false">
      <c r="A630" s="15" t="n">
        <f aca="false">Report!C1284</f>
        <v>46206</v>
      </c>
      <c r="B630" s="1" t="str">
        <f aca="false">Report!E1284</f>
        <v>PIARARA COMERCIO, IMPORTACAO E EXPORTACAO LTDA</v>
      </c>
      <c r="C630" s="16" t="n">
        <f aca="false">Report!U1284</f>
        <v>372.09</v>
      </c>
      <c r="D630" s="1" t="str">
        <f aca="false">Report!X1284</f>
        <v>NF193354-2 MILKA</v>
      </c>
    </row>
    <row r="631" customFormat="false" ht="12.75" hidden="false" customHeight="true" outlineLevel="0" collapsed="false">
      <c r="A631" s="15" t="n">
        <f aca="false">Report!C1285</f>
        <v>46206</v>
      </c>
      <c r="B631" s="1" t="str">
        <f aca="false">Report!E1285</f>
        <v>BRASIL NORTE BEBIDAS S/A</v>
      </c>
      <c r="C631" s="16" t="n">
        <f aca="false">Report!U1285</f>
        <v>822.31</v>
      </c>
      <c r="D631" s="1" t="str">
        <f aca="false">Report!X1285</f>
        <v>NF 1168004 - MILKA</v>
      </c>
    </row>
    <row r="632" customFormat="false" ht="12.75" hidden="false" customHeight="true" outlineLevel="0" collapsed="false">
      <c r="A632" s="15" t="n">
        <f aca="false">Report!C1286</f>
        <v>46206</v>
      </c>
      <c r="B632" s="1" t="str">
        <f aca="false">Report!E1286</f>
        <v>J. S. MOREIRA ALVES LTDA</v>
      </c>
      <c r="C632" s="16" t="n">
        <f aca="false">Report!U1286</f>
        <v>812.5</v>
      </c>
      <c r="D632" s="1" t="str">
        <f aca="false">Report!X1286</f>
        <v>NF 2554 MESA FARTA - MILKA</v>
      </c>
    </row>
    <row r="633" customFormat="false" ht="12.75" hidden="false" customHeight="true" outlineLevel="0" collapsed="false">
      <c r="A633" s="15" t="n">
        <f aca="false">Report!C1287</f>
        <v>46206</v>
      </c>
      <c r="B633" s="1" t="str">
        <f aca="false">Report!E1287</f>
        <v>DISTRIBUIDORA FARIAS LTDA.</v>
      </c>
      <c r="C633" s="16" t="n">
        <f aca="false">Report!U1287</f>
        <v>478.42</v>
      </c>
      <c r="D633" s="1" t="str">
        <f aca="false">Report!X1287</f>
        <v>789209-A/C  NF674930 - MILKA</v>
      </c>
    </row>
    <row r="634" customFormat="false" ht="12.75" hidden="false" customHeight="true" outlineLevel="0" collapsed="false">
      <c r="A634" s="15" t="n">
        <f aca="false">Report!C1288</f>
        <v>46206</v>
      </c>
      <c r="B634" s="1" t="str">
        <f aca="false">Report!E1288</f>
        <v>OCIDENTAL COMERCIO DE FRIOS LTDA</v>
      </c>
      <c r="C634" s="16" t="n">
        <f aca="false">Report!U1288</f>
        <v>2272.58</v>
      </c>
      <c r="D634" s="1" t="str">
        <f aca="false">Report!X1288</f>
        <v>NF 1238958-1/3 MILKA</v>
      </c>
    </row>
    <row r="635" customFormat="false" ht="12.75" hidden="false" customHeight="true" outlineLevel="0" collapsed="false">
      <c r="A635" s="15" t="n">
        <f aca="false">Report!C1290</f>
        <v>46206</v>
      </c>
      <c r="B635" s="1" t="str">
        <f aca="false">Report!E1290</f>
        <v>SAO JOSE COMERCIO DE LATICINIOS E FRIOS</v>
      </c>
      <c r="C635" s="16" t="n">
        <f aca="false">Report!U1290</f>
        <v>854.5</v>
      </c>
      <c r="D635" s="1" t="str">
        <f aca="false">Report!X1290</f>
        <v>6756788  NF3442 - MILKA</v>
      </c>
    </row>
    <row r="636" customFormat="false" ht="12.75" hidden="false" customHeight="true" outlineLevel="0" collapsed="false">
      <c r="A636" s="15" t="n">
        <f aca="false">Report!C1291</f>
        <v>46206</v>
      </c>
      <c r="B636" s="1" t="str">
        <f aca="false">Report!E1291</f>
        <v>BRAGA TABACARIA EIRELI ME</v>
      </c>
      <c r="C636" s="16" t="n">
        <f aca="false">Report!U1291</f>
        <v>467.2</v>
      </c>
      <c r="D636" s="1" t="str">
        <f aca="false">Report!X1291</f>
        <v>NF 18761-02 MILKA</v>
      </c>
    </row>
    <row r="637" customFormat="false" ht="12.75" hidden="false" customHeight="true" outlineLevel="0" collapsed="false">
      <c r="A637" s="15" t="n">
        <f aca="false">Report!C1292</f>
        <v>46206</v>
      </c>
      <c r="B637" s="1" t="str">
        <f aca="false">Report!E1292</f>
        <v>BROTHERS  INDUSTRIA DE ALIMENTOS LTDA</v>
      </c>
      <c r="C637" s="16" t="n">
        <f aca="false">Report!U1292</f>
        <v>1016.96</v>
      </c>
      <c r="D637" s="1" t="str">
        <f aca="false">Report!X1292</f>
        <v>NF 1029068 - MILKA</v>
      </c>
    </row>
    <row r="638" customFormat="false" ht="12.75" hidden="false" customHeight="true" outlineLevel="0" collapsed="false">
      <c r="A638" s="15" t="n">
        <f aca="false">Report!C1293</f>
        <v>46206</v>
      </c>
      <c r="B638" s="1" t="str">
        <f aca="false">Report!E1293</f>
        <v>MAXFRI DISTRIUIDORA LTDA</v>
      </c>
      <c r="C638" s="16" t="n">
        <f aca="false">Report!U1293</f>
        <v>6075.66</v>
      </c>
      <c r="D638" s="1" t="str">
        <f aca="false">Report!X1293</f>
        <v>NF14562 - MILKA</v>
      </c>
    </row>
    <row r="639" customFormat="false" ht="12.75" hidden="false" customHeight="true" outlineLevel="0" collapsed="false">
      <c r="A639" s="15" t="n">
        <f aca="false">Report!C1294</f>
        <v>46206</v>
      </c>
      <c r="B639" s="1" t="str">
        <f aca="false">Report!E1294</f>
        <v>SOUZA CRUZ LTDA.</v>
      </c>
      <c r="C639" s="16" t="n">
        <f aca="false">Report!U1294</f>
        <v>5229.62</v>
      </c>
      <c r="D639" s="1" t="str">
        <f aca="false">Report!X1294</f>
        <v>NF 565012-01 MILKA</v>
      </c>
    </row>
    <row r="640" customFormat="false" ht="12.75" hidden="false" customHeight="true" outlineLevel="0" collapsed="false">
      <c r="A640" s="15" t="n">
        <f aca="false">Report!C1295</f>
        <v>46206</v>
      </c>
      <c r="B640" s="1" t="str">
        <f aca="false">Report!E1295</f>
        <v>BRAGA TABACARIA EIRELI ME</v>
      </c>
      <c r="C640" s="16" t="n">
        <f aca="false">Report!U1295</f>
        <v>998</v>
      </c>
      <c r="D640" s="1" t="str">
        <f aca="false">Report!X1295</f>
        <v>NF18891 - MILKA</v>
      </c>
    </row>
    <row r="641" customFormat="false" ht="12.75" hidden="false" customHeight="true" outlineLevel="0" collapsed="false">
      <c r="A641" s="15" t="n">
        <f aca="false">Report!C1296</f>
        <v>46206</v>
      </c>
      <c r="B641" s="1" t="str">
        <f aca="false">Report!E1296</f>
        <v>ORIENTE COM. ATACADISTA E REPRES. LTDA</v>
      </c>
      <c r="C641" s="16" t="n">
        <f aca="false">Report!U1296</f>
        <v>754.42</v>
      </c>
      <c r="D641" s="1" t="str">
        <f aca="false">Report!X1296</f>
        <v>2435/1  NF2033 - MILKA</v>
      </c>
    </row>
    <row r="642" customFormat="false" ht="12.75" hidden="false" customHeight="true" outlineLevel="0" collapsed="false">
      <c r="A642" s="15" t="n">
        <f aca="false">Report!C1297</f>
        <v>46206</v>
      </c>
      <c r="B642" s="1" t="str">
        <f aca="false">Report!E1297</f>
        <v>JAB COMERCIO DE PRODUTOS ALIMENTICIOS LT</v>
      </c>
      <c r="C642" s="16" t="n">
        <f aca="false">Report!U1297</f>
        <v>399</v>
      </c>
      <c r="D642" s="1" t="str">
        <f aca="false">Report!X1297</f>
        <v>NF 3442 SANTOPAO - MILKA</v>
      </c>
    </row>
    <row r="643" customFormat="false" ht="12.75" hidden="false" customHeight="true" outlineLevel="0" collapsed="false">
      <c r="A643" s="15" t="n">
        <f aca="false">Report!C1298</f>
        <v>46206</v>
      </c>
      <c r="B643" s="1" t="str">
        <f aca="false">Report!E1298</f>
        <v>VITAPAN COMERCIO VAREJISTA DE PRODUTOS ALIMENTICIOS LTDA</v>
      </c>
      <c r="C643" s="16" t="n">
        <f aca="false">Report!U1298</f>
        <v>1125</v>
      </c>
      <c r="D643" s="1" t="str">
        <f aca="false">Report!X1298</f>
        <v>NF10182 - MILKA</v>
      </c>
    </row>
    <row r="644" customFormat="false" ht="12.75" hidden="false" customHeight="true" outlineLevel="0" collapsed="false">
      <c r="A644" s="15" t="n">
        <f aca="false">Report!C1299</f>
        <v>46206</v>
      </c>
      <c r="B644" s="1" t="str">
        <f aca="false">Report!E1299</f>
        <v>H. L. DO NASCIMENTO</v>
      </c>
      <c r="C644" s="16" t="n">
        <f aca="false">Report!U1299</f>
        <v>1427.3</v>
      </c>
      <c r="D644" s="1" t="str">
        <f aca="false">Report!X1299</f>
        <v>NF 5716 - MILKA</v>
      </c>
    </row>
    <row r="645" customFormat="false" ht="12.75" hidden="false" customHeight="true" outlineLevel="0" collapsed="false">
      <c r="A645" s="15" t="n">
        <f aca="false">Report!C1300</f>
        <v>46206</v>
      </c>
      <c r="B645" s="1" t="str">
        <f aca="false">Report!E1300</f>
        <v>NOVA FRIOS COMERCIO ATACADISTA DE LATICINIOS LTDA</v>
      </c>
      <c r="C645" s="16" t="n">
        <f aca="false">Report!U1300</f>
        <v>226.4</v>
      </c>
      <c r="D645" s="1" t="str">
        <f aca="false">Report!X1300</f>
        <v>NF 3901 SANTOPAO - MILKA</v>
      </c>
    </row>
    <row r="646" customFormat="false" ht="12.75" hidden="false" customHeight="true" outlineLevel="0" collapsed="false">
      <c r="A646" s="15" t="n">
        <f aca="false">Report!C1301</f>
        <v>46206</v>
      </c>
      <c r="B646" s="1" t="str">
        <f aca="false">Report!E1301</f>
        <v>PANIFICADORA E CONFEITARIA REAL MADRI LTDA</v>
      </c>
      <c r="C646" s="16" t="n">
        <f aca="false">Report!U1301</f>
        <v>1400</v>
      </c>
      <c r="D646" s="1" t="str">
        <f aca="false">Report!X1301</f>
        <v>NF 687 - MILKA</v>
      </c>
    </row>
    <row r="647" customFormat="false" ht="12.75" hidden="false" customHeight="true" outlineLevel="0" collapsed="false">
      <c r="A647" s="15" t="n">
        <f aca="false">Report!C1302</f>
        <v>46206</v>
      </c>
      <c r="B647" s="1" t="str">
        <f aca="false">Report!E1302</f>
        <v>RENATO DE O AZEVEDO E CIA LTDA - EPP</v>
      </c>
      <c r="C647" s="16" t="n">
        <f aca="false">Report!U1302</f>
        <v>2905</v>
      </c>
      <c r="D647" s="1" t="str">
        <f aca="false">Report!X1302</f>
        <v>FEIRA SR RENATO - DEBORA</v>
      </c>
    </row>
    <row r="648" customFormat="false" ht="12.75" hidden="false" customHeight="true" outlineLevel="0" collapsed="false">
      <c r="A648" s="15" t="n">
        <f aca="false">Report!C1303</f>
        <v>46206</v>
      </c>
      <c r="B648" s="1" t="str">
        <f aca="false">Report!E1303</f>
        <v>RENATO DE O AZEVEDO E CIA LTDA - EPP</v>
      </c>
      <c r="C648" s="16" t="n">
        <f aca="false">Report!U1303</f>
        <v>400</v>
      </c>
      <c r="D648" s="1" t="str">
        <f aca="false">Report!X1303</f>
        <v>PITAYA - DEBORA</v>
      </c>
    </row>
    <row r="649" customFormat="false" ht="12.75" hidden="false" customHeight="true" outlineLevel="0" collapsed="false">
      <c r="A649" s="15" t="n">
        <f aca="false">Report!C1304</f>
        <v>46206</v>
      </c>
      <c r="B649" s="1" t="str">
        <f aca="false">Report!E1304</f>
        <v>NEYLIANE S DE OLIVEIRA &amp; CIA LTDA</v>
      </c>
      <c r="C649" s="16" t="n">
        <f aca="false">Report!U1304</f>
        <v>240</v>
      </c>
      <c r="D649" s="1" t="str">
        <f aca="false">Report!X1304</f>
        <v>10 PCT DE AGUAS 2 LT -ANDREZA</v>
      </c>
    </row>
    <row r="650" customFormat="false" ht="12.75" hidden="false" customHeight="true" outlineLevel="0" collapsed="false">
      <c r="A650" s="15" t="n">
        <f aca="false">Report!C1307</f>
        <v>46206</v>
      </c>
      <c r="B650" s="1" t="str">
        <f aca="false">Report!E1307</f>
        <v>RENATO DE O AZEVEDO E CIA LTDA - EPP</v>
      </c>
      <c r="C650" s="16" t="n">
        <f aca="false">Report!U1307</f>
        <v>3621</v>
      </c>
      <c r="D650" s="1" t="str">
        <f aca="false">Report!X1307</f>
        <v>FEIRA CARLOS - DEBORA</v>
      </c>
    </row>
    <row r="651" customFormat="false" ht="12.75" hidden="false" customHeight="true" outlineLevel="0" collapsed="false">
      <c r="A651" s="15" t="n">
        <f aca="false">Report!C1309</f>
        <v>46206</v>
      </c>
      <c r="B651" s="1" t="str">
        <f aca="false">Report!E1309</f>
        <v>COMERCIO E TRANSPORTE BRANDAO LTDA</v>
      </c>
      <c r="C651" s="16" t="n">
        <f aca="false">Report!U1309</f>
        <v>890</v>
      </c>
      <c r="D651" s="1" t="str">
        <f aca="false">Report!X1309</f>
        <v>NF 14791 - DEBORA</v>
      </c>
    </row>
    <row r="652" customFormat="false" ht="12.75" hidden="false" customHeight="true" outlineLevel="0" collapsed="false">
      <c r="A652" s="15" t="n">
        <f aca="false">Report!C1310</f>
        <v>46206</v>
      </c>
      <c r="B652" s="1" t="str">
        <f aca="false">Report!E1310</f>
        <v>RENATO DE O AZEVEDO E CIA LTDA - EPP</v>
      </c>
      <c r="C652" s="16" t="n">
        <f aca="false">Report!U1310</f>
        <v>90</v>
      </c>
      <c r="D652" s="1" t="str">
        <f aca="false">Report!X1310</f>
        <v>CAMARAO SEM CASCA - FEIRA CARLOS - DEBORA</v>
      </c>
    </row>
    <row r="653" customFormat="false" ht="12.75" hidden="false" customHeight="true" outlineLevel="0" collapsed="false">
      <c r="A653" s="15" t="n">
        <f aca="false">Report!C1311</f>
        <v>46206</v>
      </c>
      <c r="B653" s="1" t="str">
        <f aca="false">Report!E1311</f>
        <v>RENATO DE O AZEVEDO E CIA LTDA - EPP</v>
      </c>
      <c r="C653" s="16" t="n">
        <f aca="false">Report!U1311</f>
        <v>350</v>
      </c>
      <c r="D653" s="1" t="str">
        <f aca="false">Report!X1311</f>
        <v>ACAI DE ANORI - DEBORA</v>
      </c>
    </row>
    <row r="654" customFormat="false" ht="12.75" hidden="false" customHeight="true" outlineLevel="0" collapsed="false">
      <c r="A654" s="15" t="n">
        <f aca="false">Report!C1312</f>
        <v>46206</v>
      </c>
      <c r="B654" s="1" t="str">
        <f aca="false">Report!E1312</f>
        <v>CARLINDO DA SILVA OLIVEIRA EIRELE</v>
      </c>
      <c r="C654" s="16" t="n">
        <f aca="false">Report!U1312</f>
        <v>1814</v>
      </c>
      <c r="D654" s="1" t="str">
        <f aca="false">Report!X1312</f>
        <v>pg 10 cx calabresa-andreza</v>
      </c>
    </row>
    <row r="655" customFormat="false" ht="12.75" hidden="false" customHeight="true" outlineLevel="0" collapsed="false">
      <c r="A655" s="15" t="n">
        <f aca="false">Report!C1314</f>
        <v>46206</v>
      </c>
      <c r="B655" s="1" t="str">
        <f aca="false">Report!E1314</f>
        <v>GELO DANGELO FABRICACAO DE GELO LTDA</v>
      </c>
      <c r="C655" s="16" t="n">
        <f aca="false">Report!U1314</f>
        <v>518</v>
      </c>
      <c r="D655" s="1" t="str">
        <f aca="false">Report!X1314</f>
        <v>NF 340 - DEBORA</v>
      </c>
    </row>
    <row r="656" customFormat="false" ht="12.75" hidden="false" customHeight="true" outlineLevel="0" collapsed="false">
      <c r="A656" s="15" t="n">
        <f aca="false">Report!C1315</f>
        <v>46206</v>
      </c>
      <c r="B656" s="1" t="str">
        <f aca="false">Report!E1315</f>
        <v>J W N DOS SANTOS</v>
      </c>
      <c r="C656" s="16" t="n">
        <f aca="false">Report!U1315</f>
        <v>665</v>
      </c>
      <c r="D656" s="1" t="str">
        <f aca="false">Report!X1315</f>
        <v>NF 336 - DEBORA</v>
      </c>
    </row>
    <row r="657" customFormat="false" ht="12.75" hidden="false" customHeight="true" outlineLevel="0" collapsed="false">
      <c r="A657" s="15" t="n">
        <f aca="false">Report!C1330</f>
        <v>46207</v>
      </c>
      <c r="B657" s="1" t="str">
        <f aca="false">Report!E1330</f>
        <v>PRIME PET DISTRIBUIDORA LTDA</v>
      </c>
      <c r="C657" s="16" t="n">
        <f aca="false">Report!U1330</f>
        <v>1060.9</v>
      </c>
      <c r="D657" s="1" t="str">
        <f aca="false">Report!X1330</f>
        <v>NF 10589-03/05 MILKA</v>
      </c>
    </row>
    <row r="658" customFormat="false" ht="12.75" hidden="false" customHeight="true" outlineLevel="0" collapsed="false">
      <c r="A658" s="15" t="n">
        <f aca="false">Report!C1331</f>
        <v>46207</v>
      </c>
      <c r="B658" s="1" t="str">
        <f aca="false">Report!E1331</f>
        <v>ADRIANA DISTRIBUIDORA DE PRODUTOS ALIMEN</v>
      </c>
      <c r="C658" s="16" t="n">
        <f aca="false">Report!U1331</f>
        <v>376.07</v>
      </c>
      <c r="D658" s="1" t="str">
        <f aca="false">Report!X1331</f>
        <v>NF 877772-2 MILKA</v>
      </c>
    </row>
    <row r="659" customFormat="false" ht="12.75" hidden="false" customHeight="true" outlineLevel="0" collapsed="false">
      <c r="A659" s="15" t="n">
        <f aca="false">Report!C1332</f>
        <v>46207</v>
      </c>
      <c r="B659" s="1" t="str">
        <f aca="false">Report!E1332</f>
        <v>MARE DISTRIBUIDORA DE BEBIDAS E DE PRODUTOS ALIMENTICIOS LTDA</v>
      </c>
      <c r="C659" s="16" t="n">
        <f aca="false">Report!U1332</f>
        <v>778.4</v>
      </c>
      <c r="D659" s="1" t="str">
        <f aca="false">Report!X1332</f>
        <v>NF 1372912 - MILKA</v>
      </c>
    </row>
    <row r="660" customFormat="false" ht="12.75" hidden="false" customHeight="true" outlineLevel="0" collapsed="false">
      <c r="A660" s="15" t="n">
        <f aca="false">Report!C1334</f>
        <v>46207</v>
      </c>
      <c r="B660" s="1" t="str">
        <f aca="false">Report!E1334</f>
        <v>BRASIL NORTE BEBIDAS S/A</v>
      </c>
      <c r="C660" s="16" t="n">
        <f aca="false">Report!U1334</f>
        <v>3036.55</v>
      </c>
      <c r="D660" s="1" t="str">
        <f aca="false">Report!X1334</f>
        <v>NF 1170325 - MILKA</v>
      </c>
    </row>
    <row r="661" customFormat="false" ht="12.75" hidden="false" customHeight="true" outlineLevel="0" collapsed="false">
      <c r="A661" s="15" t="n">
        <f aca="false">Report!C1335</f>
        <v>46207</v>
      </c>
      <c r="B661" s="1" t="str">
        <f aca="false">Report!E1335</f>
        <v>BRASIL NORTE BEBIDAS S/A</v>
      </c>
      <c r="C661" s="16" t="n">
        <f aca="false">Report!U1335</f>
        <v>6040.63</v>
      </c>
      <c r="D661" s="1" t="str">
        <f aca="false">Report!X1335</f>
        <v>NF 1892110 - MILKA</v>
      </c>
    </row>
    <row r="662" customFormat="false" ht="12.75" hidden="false" customHeight="true" outlineLevel="0" collapsed="false">
      <c r="A662" s="15" t="n">
        <f aca="false">Report!C1336</f>
        <v>46207</v>
      </c>
      <c r="B662" s="1" t="str">
        <f aca="false">Report!E1336</f>
        <v>COMERCIO DE FRIOS MANAUS LTDA</v>
      </c>
      <c r="C662" s="16" t="n">
        <f aca="false">Report!U1336</f>
        <v>5951.8</v>
      </c>
      <c r="D662" s="1" t="str">
        <f aca="false">Report!X1336</f>
        <v>NF172090 - MILKA</v>
      </c>
    </row>
    <row r="663" customFormat="false" ht="12.75" hidden="false" customHeight="true" outlineLevel="0" collapsed="false">
      <c r="A663" s="15" t="n">
        <f aca="false">Report!C1338</f>
        <v>46207</v>
      </c>
      <c r="B663" s="1" t="str">
        <f aca="false">Report!E1338</f>
        <v>MAXFRI DISTRIUIDORA LTDA</v>
      </c>
      <c r="C663" s="16" t="n">
        <f aca="false">Report!U1338</f>
        <v>9942.14</v>
      </c>
      <c r="D663" s="1" t="str">
        <f aca="false">Report!X1338</f>
        <v>NF14571 -MILKA</v>
      </c>
    </row>
    <row r="664" customFormat="false" ht="12.75" hidden="false" customHeight="true" outlineLevel="0" collapsed="false">
      <c r="A664" s="15" t="n">
        <f aca="false">Report!C1339</f>
        <v>46207</v>
      </c>
      <c r="B664" s="1" t="str">
        <f aca="false">Report!E1339</f>
        <v>RENATO DE O AZEVEDO E CIA LTDA - EPP</v>
      </c>
      <c r="C664" s="16" t="n">
        <f aca="false">Report!U1339</f>
        <v>280</v>
      </c>
      <c r="D664" s="1" t="str">
        <f aca="false">Report!X1339</f>
        <v>ACAI DE ANORI - DEBORA</v>
      </c>
    </row>
    <row r="665" customFormat="false" ht="12.75" hidden="false" customHeight="true" outlineLevel="0" collapsed="false">
      <c r="A665" s="15" t="n">
        <f aca="false">Report!C1358</f>
        <v>46208</v>
      </c>
      <c r="B665" s="1" t="str">
        <f aca="false">Report!E1358</f>
        <v>BANCO DO BRASIL SA</v>
      </c>
      <c r="C665" s="16" t="n">
        <f aca="false">Report!U1358</f>
        <v>2404</v>
      </c>
      <c r="D665" s="1" t="str">
        <f aca="false">Report!X1358</f>
        <v>COMPRAS CENTRO  BUGIGANGAS -ANDREZA</v>
      </c>
    </row>
    <row r="666" customFormat="false" ht="12.75" hidden="false" customHeight="true" outlineLevel="0" collapsed="false">
      <c r="A666" s="15" t="n">
        <f aca="false">Report!C1359</f>
        <v>46208</v>
      </c>
      <c r="B666" s="1" t="str">
        <f aca="false">Report!E1359</f>
        <v>SHMILY COMERCIO DE ARTIGOS DO VESTUARIO</v>
      </c>
      <c r="C666" s="16" t="n">
        <f aca="false">Report!U1359</f>
        <v>1124</v>
      </c>
      <c r="D666" s="1" t="str">
        <f aca="false">Report!X1359</f>
        <v>NF 417 SHMILY -  MILKA</v>
      </c>
    </row>
    <row r="667" customFormat="false" ht="12.75" hidden="false" customHeight="true" outlineLevel="0" collapsed="false">
      <c r="A667" s="15" t="n">
        <f aca="false">Report!C1360</f>
        <v>46208</v>
      </c>
      <c r="B667" s="1" t="str">
        <f aca="false">Report!E1360</f>
        <v>XF 10 LOJA DE VARIEDADES LTDA</v>
      </c>
      <c r="C667" s="16" t="n">
        <f aca="false">Report!U1360</f>
        <v>415.75</v>
      </c>
      <c r="D667" s="1" t="str">
        <f aca="false">Report!X1360</f>
        <v>NF 1005 - MILKA</v>
      </c>
    </row>
    <row r="668" customFormat="false" ht="12.75" hidden="false" customHeight="true" outlineLevel="0" collapsed="false">
      <c r="A668" s="15" t="n">
        <f aca="false">Report!C1362</f>
        <v>46208</v>
      </c>
      <c r="B668" s="1" t="str">
        <f aca="false">Report!E1362</f>
        <v>BRF S A</v>
      </c>
      <c r="C668" s="16" t="n">
        <f aca="false">Report!U1362</f>
        <v>607.26</v>
      </c>
      <c r="D668" s="1" t="str">
        <f aca="false">Report!X1362</f>
        <v>NF 1597184-02/02 MILKA</v>
      </c>
    </row>
    <row r="669" customFormat="false" ht="12.75" hidden="false" customHeight="true" outlineLevel="0" collapsed="false">
      <c r="A669" s="15" t="n">
        <f aca="false">Report!C1363</f>
        <v>46208</v>
      </c>
      <c r="B669" s="1" t="str">
        <f aca="false">Report!E1363</f>
        <v>VICTORIA COMERCIO INTERNACIONAL DE ALIME</v>
      </c>
      <c r="C669" s="16" t="n">
        <f aca="false">Report!U1363</f>
        <v>495.45</v>
      </c>
      <c r="D669" s="1" t="str">
        <f aca="false">Report!X1363</f>
        <v>12490-A/B  NF11908 - MILKA</v>
      </c>
    </row>
    <row r="670" customFormat="false" ht="12.75" hidden="false" customHeight="true" outlineLevel="0" collapsed="false">
      <c r="A670" s="15" t="n">
        <f aca="false">Report!C1364</f>
        <v>46208</v>
      </c>
      <c r="B670" s="1" t="str">
        <f aca="false">Report!E1364</f>
        <v>COMERCIO DE FRIOS MANAUS LTDA</v>
      </c>
      <c r="C670" s="16" t="n">
        <f aca="false">Report!U1364</f>
        <v>5174.8</v>
      </c>
      <c r="D670" s="1" t="str">
        <f aca="false">Report!X1364</f>
        <v>NF172132 - MILKA</v>
      </c>
    </row>
    <row r="671" customFormat="false" ht="12.75" hidden="false" customHeight="true" outlineLevel="0" collapsed="false">
      <c r="A671" s="15" t="n">
        <f aca="false">Report!C1367</f>
        <v>46209</v>
      </c>
      <c r="B671" s="1" t="str">
        <f aca="false">Report!E1367</f>
        <v>SEM FORNECEDOR</v>
      </c>
      <c r="C671" s="16" t="n">
        <f aca="false">Report!U1367</f>
        <v>220</v>
      </c>
      <c r="D671" s="1" t="str">
        <f aca="false">Report!X1367</f>
        <v>COMPRA DE 5,870 KG DE QUEIJO COALHO</v>
      </c>
    </row>
    <row r="672" customFormat="false" ht="12.75" hidden="false" customHeight="true" outlineLevel="0" collapsed="false">
      <c r="A672" s="15" t="n">
        <f aca="false">Report!C1375</f>
        <v>46209</v>
      </c>
      <c r="B672" s="1" t="str">
        <f aca="false">Report!E1375</f>
        <v>PRIME PET DISTRIBUIDORA LTDA</v>
      </c>
      <c r="C672" s="16" t="n">
        <f aca="false">Report!U1375</f>
        <v>1488.3</v>
      </c>
      <c r="D672" s="1" t="str">
        <f aca="false">Report!X1375</f>
        <v>NF 10262 -05/09 MILKA</v>
      </c>
    </row>
    <row r="673" customFormat="false" ht="12.75" hidden="false" customHeight="true" outlineLevel="0" collapsed="false">
      <c r="A673" s="15" t="n">
        <f aca="false">Report!C1376</f>
        <v>46209</v>
      </c>
      <c r="B673" s="1" t="str">
        <f aca="false">Report!E1376</f>
        <v>ADRIANA DISTRIBUIDORA DE PRODUTOS ALIMEN</v>
      </c>
      <c r="C673" s="16" t="n">
        <f aca="false">Report!U1376</f>
        <v>584.18</v>
      </c>
      <c r="D673" s="1" t="str">
        <f aca="false">Report!X1376</f>
        <v>NF 876740 -3 MILKA</v>
      </c>
    </row>
    <row r="674" customFormat="false" ht="12.75" hidden="false" customHeight="true" outlineLevel="0" collapsed="false">
      <c r="A674" s="15" t="n">
        <f aca="false">Report!C1378</f>
        <v>46209</v>
      </c>
      <c r="B674" s="1" t="str">
        <f aca="false">Report!E1378</f>
        <v>ATACADAO S.A.</v>
      </c>
      <c r="C674" s="16" t="n">
        <f aca="false">Report!U1378</f>
        <v>954.39</v>
      </c>
      <c r="D674" s="1" t="str">
        <f aca="false">Report!X1378</f>
        <v>NF 1891097 - MILKA</v>
      </c>
    </row>
    <row r="675" customFormat="false" ht="12.75" hidden="false" customHeight="true" outlineLevel="0" collapsed="false">
      <c r="A675" s="15" t="n">
        <f aca="false">Report!C1379</f>
        <v>46209</v>
      </c>
      <c r="B675" s="1" t="str">
        <f aca="false">Report!E1379</f>
        <v>AMERICANA DISTRIBUIDORA DE BEBIDAS E MERCADORIAS LTDA</v>
      </c>
      <c r="C675" s="16" t="n">
        <f aca="false">Report!U1379</f>
        <v>2275.2</v>
      </c>
      <c r="D675" s="1" t="str">
        <f aca="false">Report!X1379</f>
        <v>NF 77381 BALLY - MILKA</v>
      </c>
    </row>
    <row r="676" customFormat="false" ht="12.75" hidden="false" customHeight="true" outlineLevel="0" collapsed="false">
      <c r="A676" s="15" t="n">
        <f aca="false">Report!C1380</f>
        <v>46209</v>
      </c>
      <c r="B676" s="1" t="str">
        <f aca="false">Report!E1380</f>
        <v>VICTORIA COMERCIO INTERNACIONAL DE ALIME</v>
      </c>
      <c r="C676" s="16" t="n">
        <f aca="false">Report!U1380</f>
        <v>642.15</v>
      </c>
      <c r="D676" s="1" t="str">
        <f aca="false">Report!X1380</f>
        <v>12298-B/B  NF11722 - MILKA</v>
      </c>
    </row>
    <row r="677" customFormat="false" ht="12.75" hidden="false" customHeight="true" outlineLevel="0" collapsed="false">
      <c r="A677" s="15" t="n">
        <f aca="false">Report!C1381</f>
        <v>46209</v>
      </c>
      <c r="B677" s="1" t="str">
        <f aca="false">Report!E1381</f>
        <v>L S M COMERCIO DE ALIMENTOS E NAVEGACAO</v>
      </c>
      <c r="C677" s="16" t="n">
        <f aca="false">Report!U1381</f>
        <v>375.5</v>
      </c>
      <c r="D677" s="1" t="str">
        <f aca="false">Report!X1381</f>
        <v>NF 304778 -2 MILKA</v>
      </c>
    </row>
    <row r="678" customFormat="false" ht="12.75" hidden="false" customHeight="true" outlineLevel="0" collapsed="false">
      <c r="A678" s="15" t="n">
        <f aca="false">Report!C1382</f>
        <v>46209</v>
      </c>
      <c r="B678" s="1" t="str">
        <f aca="false">Report!E1382</f>
        <v>FUNNY PET DISTRIBUIDORA DE ALIMENTOS PAR</v>
      </c>
      <c r="C678" s="16" t="n">
        <f aca="false">Report!U1382</f>
        <v>1263.3</v>
      </c>
      <c r="D678" s="1" t="str">
        <f aca="false">Report!X1382</f>
        <v>NF 20352-1 MILKA</v>
      </c>
    </row>
    <row r="679" customFormat="false" ht="12.75" hidden="false" customHeight="true" outlineLevel="0" collapsed="false">
      <c r="A679" s="15" t="n">
        <f aca="false">Report!C1383</f>
        <v>46209</v>
      </c>
      <c r="B679" s="1" t="str">
        <f aca="false">Report!E1383</f>
        <v>ADRIANA DISTRIBUIDORA DE PRODUTOS ALIMEN</v>
      </c>
      <c r="C679" s="16" t="n">
        <f aca="false">Report!U1383</f>
        <v>1044</v>
      </c>
      <c r="D679" s="1" t="str">
        <f aca="false">Report!X1383</f>
        <v>NF 880067 - MILKA</v>
      </c>
    </row>
    <row r="680" customFormat="false" ht="12.75" hidden="false" customHeight="true" outlineLevel="0" collapsed="false">
      <c r="A680" s="15" t="n">
        <f aca="false">Report!C1384</f>
        <v>46209</v>
      </c>
      <c r="B680" s="1" t="str">
        <f aca="false">Report!E1384</f>
        <v>ATACADAO S.A.</v>
      </c>
      <c r="C680" s="16" t="n">
        <f aca="false">Report!U1384</f>
        <v>979.98</v>
      </c>
      <c r="D680" s="1" t="str">
        <f aca="false">Report!X1384</f>
        <v>NF 1894396 - MILKA </v>
      </c>
    </row>
    <row r="681" customFormat="false" ht="12.75" hidden="false" customHeight="true" outlineLevel="0" collapsed="false">
      <c r="A681" s="15" t="n">
        <f aca="false">Report!C1385</f>
        <v>46209</v>
      </c>
      <c r="B681" s="1" t="str">
        <f aca="false">Report!E1385</f>
        <v>DURAES DISTRIBUIDORA DE ESTIVAS LTDA</v>
      </c>
      <c r="C681" s="16" t="n">
        <f aca="false">Report!U1385</f>
        <v>211.68</v>
      </c>
      <c r="D681" s="1" t="str">
        <f aca="false">Report!X1385</f>
        <v>NF 646740 - MILKA</v>
      </c>
    </row>
    <row r="682" customFormat="false" ht="12.75" hidden="false" customHeight="true" outlineLevel="0" collapsed="false">
      <c r="A682" s="15" t="n">
        <f aca="false">Report!C1386</f>
        <v>46209</v>
      </c>
      <c r="B682" s="1" t="str">
        <f aca="false">Report!E1386</f>
        <v>C. R. PARENTE ABREU</v>
      </c>
      <c r="C682" s="16" t="n">
        <f aca="false">Report!U1386</f>
        <v>527.41</v>
      </c>
      <c r="D682" s="1" t="str">
        <f aca="false">Report!X1386</f>
        <v>NF 11328-2 MILKA</v>
      </c>
    </row>
    <row r="683" customFormat="false" ht="12.75" hidden="false" customHeight="true" outlineLevel="0" collapsed="false">
      <c r="A683" s="15" t="n">
        <f aca="false">Report!C1387</f>
        <v>46209</v>
      </c>
      <c r="B683" s="1" t="str">
        <f aca="false">Report!E1387</f>
        <v>MAXFRI DISTRIUIDORA LTDA</v>
      </c>
      <c r="C683" s="16" t="n">
        <f aca="false">Report!U1387</f>
        <v>6251</v>
      </c>
      <c r="D683" s="1" t="str">
        <f aca="false">Report!X1387</f>
        <v>NF14579 - MILKA</v>
      </c>
    </row>
    <row r="684" customFormat="false" ht="12.75" hidden="false" customHeight="true" outlineLevel="0" collapsed="false">
      <c r="A684" s="15" t="n">
        <f aca="false">Report!C1388</f>
        <v>46209</v>
      </c>
      <c r="B684" s="1" t="str">
        <f aca="false">Report!E1388</f>
        <v>PANIFICADORA E CONFEITARIA REAL MADRI LTDA</v>
      </c>
      <c r="C684" s="16" t="n">
        <f aca="false">Report!U1388</f>
        <v>202.5</v>
      </c>
      <c r="D684" s="1" t="str">
        <f aca="false">Report!X1388</f>
        <v>NF 686 - MILKA</v>
      </c>
    </row>
    <row r="685" customFormat="false" ht="12.75" hidden="false" customHeight="true" outlineLevel="0" collapsed="false">
      <c r="A685" s="15" t="n">
        <f aca="false">Report!C1389</f>
        <v>46209</v>
      </c>
      <c r="B685" s="1" t="str">
        <f aca="false">Report!E1389</f>
        <v>SAO JOSE COMERCIO DE LATICINIOS E FRIOS</v>
      </c>
      <c r="C685" s="16" t="n">
        <f aca="false">Report!U1389</f>
        <v>899</v>
      </c>
      <c r="D685" s="1" t="str">
        <f aca="false">Report!X1389</f>
        <v>NF 3505 SABORE FATIADO - MILKA</v>
      </c>
    </row>
    <row r="686" customFormat="false" ht="12.75" hidden="false" customHeight="true" outlineLevel="0" collapsed="false">
      <c r="A686" s="15" t="n">
        <f aca="false">Report!C1390</f>
        <v>46209</v>
      </c>
      <c r="B686" s="1" t="str">
        <f aca="false">Report!E1390</f>
        <v>FRUTAL INDUSTRIA E COMERCIO LTDA</v>
      </c>
      <c r="C686" s="16" t="n">
        <f aca="false">Report!U1390</f>
        <v>462.99</v>
      </c>
      <c r="D686" s="1" t="str">
        <f aca="false">Report!X1390</f>
        <v>NF 224614 - MILKA</v>
      </c>
    </row>
    <row r="687" customFormat="false" ht="12.75" hidden="false" customHeight="true" outlineLevel="0" collapsed="false">
      <c r="A687" s="15" t="n">
        <f aca="false">Report!C1392</f>
        <v>46209</v>
      </c>
      <c r="B687" s="1" t="str">
        <f aca="false">Report!E1392</f>
        <v>PANIFICADORA E CONFEITARIA REAL MADRI LTDA</v>
      </c>
      <c r="C687" s="16" t="n">
        <f aca="false">Report!U1392</f>
        <v>359.55</v>
      </c>
      <c r="D687" s="1" t="str">
        <f aca="false">Report!X1392</f>
        <v>NF 689 - MILKA</v>
      </c>
    </row>
    <row r="688" customFormat="false" ht="12.75" hidden="false" customHeight="true" outlineLevel="0" collapsed="false">
      <c r="A688" s="15" t="n">
        <f aca="false">Report!C1393</f>
        <v>46209</v>
      </c>
      <c r="B688" s="1" t="str">
        <f aca="false">Report!E1393</f>
        <v>C. R. PARENTE ABREU</v>
      </c>
      <c r="C688" s="16" t="n">
        <f aca="false">Report!U1393</f>
        <v>406.93</v>
      </c>
      <c r="D688" s="1" t="str">
        <f aca="false">Report!X1393</f>
        <v>NF 11352-1 MILKA</v>
      </c>
    </row>
    <row r="689" customFormat="false" ht="12.75" hidden="false" customHeight="true" outlineLevel="0" collapsed="false">
      <c r="A689" s="15" t="n">
        <f aca="false">Report!C1394</f>
        <v>46209</v>
      </c>
      <c r="B689" s="1" t="str">
        <f aca="false">Report!E1394</f>
        <v>SOUZA CRUZ LTDA.</v>
      </c>
      <c r="C689" s="16" t="n">
        <f aca="false">Report!U1394</f>
        <v>7606.68</v>
      </c>
      <c r="D689" s="1" t="str">
        <f aca="false">Report!X1394</f>
        <v>NF 564351-02 MILKA</v>
      </c>
    </row>
    <row r="690" customFormat="false" ht="12.75" hidden="false" customHeight="true" outlineLevel="0" collapsed="false">
      <c r="A690" s="15" t="n">
        <f aca="false">Report!C1400</f>
        <v>46209</v>
      </c>
      <c r="B690" s="1" t="str">
        <f aca="false">Report!E1400</f>
        <v>RENATO DE O AZEVEDO E CIA LTDA - EPP</v>
      </c>
      <c r="C690" s="16" t="n">
        <f aca="false">Report!U1400</f>
        <v>280</v>
      </c>
      <c r="D690" s="1" t="str">
        <f aca="false">Report!X1400</f>
        <v>ACAI DE ANORI - DEBORA</v>
      </c>
    </row>
    <row r="691" customFormat="false" ht="12.75" hidden="false" customHeight="true" outlineLevel="0" collapsed="false">
      <c r="A691" s="15" t="n">
        <f aca="false">Report!C1401</f>
        <v>46209</v>
      </c>
      <c r="B691" s="1" t="str">
        <f aca="false">Report!E1401</f>
        <v>RENATO DE O AZEVEDO E CIA LTDA - EPP</v>
      </c>
      <c r="C691" s="16" t="n">
        <f aca="false">Report!U1401</f>
        <v>350</v>
      </c>
      <c r="D691" s="1" t="str">
        <f aca="false">Report!X1401</f>
        <v>ACAI DE ANORI - DEBORA</v>
      </c>
    </row>
    <row r="692" customFormat="false" ht="12.75" hidden="false" customHeight="true" outlineLevel="0" collapsed="false">
      <c r="A692" s="15" t="n">
        <f aca="false">Report!C1402</f>
        <v>46209</v>
      </c>
      <c r="B692" s="1" t="str">
        <f aca="false">Report!E1402</f>
        <v>RENATO DE O AZEVEDO E CIA LTDA - EPP</v>
      </c>
      <c r="C692" s="16" t="n">
        <f aca="false">Report!U1402</f>
        <v>280</v>
      </c>
      <c r="D692" s="1" t="str">
        <f aca="false">Report!X1402</f>
        <v>ACAI DE ANORI - DEBORA</v>
      </c>
    </row>
    <row r="693" customFormat="false" ht="12.75" hidden="false" customHeight="true" outlineLevel="0" collapsed="false">
      <c r="A693" s="15" t="n">
        <f aca="false">Report!C1403</f>
        <v>46209</v>
      </c>
      <c r="B693" s="1" t="str">
        <f aca="false">Report!E1403</f>
        <v>RENATO DE O AZEVEDO E CIA LTDA - EPP</v>
      </c>
      <c r="C693" s="16" t="n">
        <f aca="false">Report!U1403</f>
        <v>260</v>
      </c>
      <c r="D693" s="1" t="str">
        <f aca="false">Report!X1403</f>
        <v>ACAI DE ANORI - DEBORA</v>
      </c>
    </row>
    <row r="694" customFormat="false" ht="12.75" hidden="false" customHeight="true" outlineLevel="0" collapsed="false">
      <c r="A694" s="15" t="n">
        <f aca="false">Report!C1405</f>
        <v>46209</v>
      </c>
      <c r="B694" s="1" t="str">
        <f aca="false">Report!E1405</f>
        <v>RENATO DE O AZEVEDO E CIA LTDA - EPP</v>
      </c>
      <c r="C694" s="16" t="n">
        <f aca="false">Report!U1405</f>
        <v>280</v>
      </c>
      <c r="D694" s="1" t="str">
        <f aca="false">Report!X1405</f>
        <v>ACAI DE ANORI - DEBORA</v>
      </c>
    </row>
    <row r="695" customFormat="false" ht="12.75" hidden="false" customHeight="true" outlineLevel="0" collapsed="false">
      <c r="A695" s="15" t="n">
        <f aca="false">Report!C1406</f>
        <v>46209</v>
      </c>
      <c r="B695" s="1" t="str">
        <f aca="false">Report!E1406</f>
        <v>RENATO DE O AZEVEDO E CIA LTDA - EPP</v>
      </c>
      <c r="C695" s="16" t="n">
        <f aca="false">Report!U1406</f>
        <v>350</v>
      </c>
      <c r="D695" s="1" t="str">
        <f aca="false">Report!X1406</f>
        <v>ACAI DE ANORI - DEBORA</v>
      </c>
    </row>
    <row r="696" customFormat="false" ht="12.75" hidden="false" customHeight="true" outlineLevel="0" collapsed="false">
      <c r="A696" s="15" t="n">
        <f aca="false">Report!C1407</f>
        <v>46209</v>
      </c>
      <c r="B696" s="1" t="str">
        <f aca="false">Report!E1407</f>
        <v>RENATO DE O AZEVEDO E CIA LTDA - EPP</v>
      </c>
      <c r="C696" s="16" t="n">
        <f aca="false">Report!U1407</f>
        <v>280</v>
      </c>
      <c r="D696" s="1" t="str">
        <f aca="false">Report!X1407</f>
        <v>ACAI DE ANORI - DEBORA</v>
      </c>
    </row>
    <row r="697" customFormat="false" ht="12.75" hidden="false" customHeight="true" outlineLevel="0" collapsed="false">
      <c r="A697" s="15" t="n">
        <f aca="false">Report!C1408</f>
        <v>46209</v>
      </c>
      <c r="B697" s="1" t="str">
        <f aca="false">Report!E1408</f>
        <v>RENATO DE O AZEVEDO E CIA LTDA - EPP</v>
      </c>
      <c r="C697" s="16" t="n">
        <f aca="false">Report!U1408</f>
        <v>280</v>
      </c>
      <c r="D697" s="1" t="str">
        <f aca="false">Report!X1408</f>
        <v>ACAI DE ANORI - DEBORA</v>
      </c>
    </row>
    <row r="698" customFormat="false" ht="12.75" hidden="false" customHeight="true" outlineLevel="0" collapsed="false">
      <c r="A698" s="15" t="n">
        <f aca="false">Report!C1411</f>
        <v>46209</v>
      </c>
      <c r="B698" s="1" t="str">
        <f aca="false">Report!E1411</f>
        <v>GELO DANGELO FABRICACAO DE GELO LTDA</v>
      </c>
      <c r="C698" s="16" t="n">
        <f aca="false">Report!U1411</f>
        <v>494</v>
      </c>
      <c r="D698" s="1" t="str">
        <f aca="false">Report!X1411</f>
        <v>nNF 346 - DEBORA</v>
      </c>
    </row>
    <row r="699" customFormat="false" ht="12.75" hidden="false" customHeight="true" outlineLevel="0" collapsed="false">
      <c r="A699" s="15" t="n">
        <f aca="false">Report!C1429</f>
        <v>46210</v>
      </c>
      <c r="B699" s="1" t="str">
        <f aca="false">Report!E1429</f>
        <v>TRES CORACOES ALIMENTOS S.A.</v>
      </c>
      <c r="C699" s="16" t="n">
        <f aca="false">Report!U1429</f>
        <v>1200.02</v>
      </c>
      <c r="D699" s="1" t="str">
        <f aca="false">Report!X1429</f>
        <v>NF346214 -03 MILKA</v>
      </c>
    </row>
    <row r="700" customFormat="false" ht="12.75" hidden="false" customHeight="true" outlineLevel="0" collapsed="false">
      <c r="A700" s="15" t="n">
        <f aca="false">Report!C1430</f>
        <v>46210</v>
      </c>
      <c r="B700" s="1" t="str">
        <f aca="false">Report!E1430</f>
        <v>J G COMERCIO DE PRODUTOS ALIMENTICIOS LTDA</v>
      </c>
      <c r="C700" s="16" t="n">
        <f aca="false">Report!U1430</f>
        <v>1107.75</v>
      </c>
      <c r="D700" s="1" t="str">
        <f aca="false">Report!X1430</f>
        <v>451009-C/C  NF387396 - MILKA</v>
      </c>
    </row>
    <row r="701" customFormat="false" ht="12.75" hidden="false" customHeight="true" outlineLevel="0" collapsed="false">
      <c r="A701" s="15" t="n">
        <f aca="false">Report!C1431</f>
        <v>46210</v>
      </c>
      <c r="B701" s="1" t="str">
        <f aca="false">Report!E1431</f>
        <v>ORIENTE COM. ATACADISTA E REPRES. LTDA</v>
      </c>
      <c r="C701" s="16" t="n">
        <f aca="false">Report!U1431</f>
        <v>1143.6</v>
      </c>
      <c r="D701" s="1" t="str">
        <f aca="false">Report!X1431</f>
        <v>2087/2  NF1774 - MILKA</v>
      </c>
    </row>
    <row r="702" customFormat="false" ht="12.75" hidden="false" customHeight="true" outlineLevel="0" collapsed="false">
      <c r="A702" s="15" t="n">
        <f aca="false">Report!C1432</f>
        <v>46210</v>
      </c>
      <c r="B702" s="1" t="str">
        <f aca="false">Report!E1432</f>
        <v>DURAES DISTRIBUIDORA DE ESTIVAS LTDA</v>
      </c>
      <c r="C702" s="16" t="n">
        <f aca="false">Report!U1432</f>
        <v>865.4</v>
      </c>
      <c r="D702" s="1" t="str">
        <f aca="false">Report!X1432</f>
        <v>NF 646127 - MILKA</v>
      </c>
    </row>
    <row r="703" customFormat="false" ht="12.75" hidden="false" customHeight="true" outlineLevel="0" collapsed="false">
      <c r="A703" s="15" t="n">
        <f aca="false">Report!C1433</f>
        <v>46210</v>
      </c>
      <c r="B703" s="1" t="str">
        <f aca="false">Report!E1433</f>
        <v>DISTRIBUIDORA LOPES LTDA</v>
      </c>
      <c r="C703" s="16" t="n">
        <f aca="false">Report!U1433</f>
        <v>2093.55</v>
      </c>
      <c r="D703" s="1" t="str">
        <f aca="false">Report!X1433</f>
        <v>NF 1673539 - MILKA</v>
      </c>
    </row>
    <row r="704" customFormat="false" ht="12.75" hidden="false" customHeight="true" outlineLevel="0" collapsed="false">
      <c r="A704" s="15" t="n">
        <f aca="false">Report!C1436</f>
        <v>46210</v>
      </c>
      <c r="B704" s="1" t="str">
        <f aca="false">Report!E1436</f>
        <v>NATUREZA COMERCIO DE DESCARTAVEIS LTDA</v>
      </c>
      <c r="C704" s="16" t="n">
        <f aca="false">Report!U1436</f>
        <v>1346</v>
      </c>
      <c r="D704" s="1" t="str">
        <f aca="false">Report!X1436</f>
        <v>NF 729269 - MILKA</v>
      </c>
    </row>
    <row r="705" customFormat="false" ht="12.75" hidden="false" customHeight="true" outlineLevel="0" collapsed="false">
      <c r="A705" s="15" t="n">
        <f aca="false">Report!C1437</f>
        <v>46210</v>
      </c>
      <c r="B705" s="1" t="str">
        <f aca="false">Report!E1437</f>
        <v>BRF S A</v>
      </c>
      <c r="C705" s="16" t="n">
        <f aca="false">Report!U1437</f>
        <v>2103</v>
      </c>
      <c r="D705" s="1" t="str">
        <f aca="false">Report!X1437</f>
        <v>NF 1598074-02/02 MILKA</v>
      </c>
    </row>
    <row r="706" customFormat="false" ht="12.75" hidden="false" customHeight="true" outlineLevel="0" collapsed="false">
      <c r="A706" s="15" t="n">
        <f aca="false">Report!C1438</f>
        <v>46210</v>
      </c>
      <c r="B706" s="1" t="str">
        <f aca="false">Report!E1438</f>
        <v>AMAZONIA INDUSTRIA E COMERCIO DE POLPAS</v>
      </c>
      <c r="C706" s="16" t="n">
        <f aca="false">Report!U1438</f>
        <v>812</v>
      </c>
      <c r="D706" s="1" t="str">
        <f aca="false">Report!X1438</f>
        <v>NF 270492 - MILKA</v>
      </c>
    </row>
    <row r="707" customFormat="false" ht="12.75" hidden="false" customHeight="true" outlineLevel="0" collapsed="false">
      <c r="A707" s="15" t="n">
        <f aca="false">Report!C1439</f>
        <v>46210</v>
      </c>
      <c r="B707" s="1" t="str">
        <f aca="false">Report!E1439</f>
        <v>MARTINS COM SERV DISTR SA</v>
      </c>
      <c r="C707" s="16" t="n">
        <f aca="false">Report!U1439</f>
        <v>3224.65</v>
      </c>
      <c r="D707" s="1" t="str">
        <f aca="false">Report!X1439</f>
        <v>NF 1773396/ NF 1773397 -01 MILKA</v>
      </c>
    </row>
    <row r="708" customFormat="false" ht="12.75" hidden="false" customHeight="true" outlineLevel="0" collapsed="false">
      <c r="A708" s="15" t="n">
        <f aca="false">Report!C1440</f>
        <v>46210</v>
      </c>
      <c r="B708" s="1" t="str">
        <f aca="false">Report!E1440</f>
        <v>BRASIL NORTE BEBIDAS S/A</v>
      </c>
      <c r="C708" s="16" t="n">
        <f aca="false">Report!U1440</f>
        <v>461.34</v>
      </c>
      <c r="D708" s="1" t="str">
        <f aca="false">Report!X1440</f>
        <v>NF 1170695 - MILKA</v>
      </c>
    </row>
    <row r="709" customFormat="false" ht="12.75" hidden="false" customHeight="true" outlineLevel="0" collapsed="false">
      <c r="A709" s="15" t="n">
        <f aca="false">Report!C1441</f>
        <v>46210</v>
      </c>
      <c r="B709" s="1" t="str">
        <f aca="false">Report!E1441</f>
        <v>CACAU NORTE DISTRIBUIDORA DE PRODUTOS ALIMENTICIOS LTDA</v>
      </c>
      <c r="C709" s="16" t="n">
        <f aca="false">Report!U1441</f>
        <v>369.3</v>
      </c>
      <c r="D709" s="1" t="str">
        <f aca="false">Report!X1441</f>
        <v>NF 178 - MILKA</v>
      </c>
    </row>
    <row r="710" customFormat="false" ht="12.75" hidden="false" customHeight="true" outlineLevel="0" collapsed="false">
      <c r="A710" s="15" t="n">
        <f aca="false">Report!C1442</f>
        <v>46210</v>
      </c>
      <c r="B710" s="1" t="str">
        <f aca="false">Report!E1442</f>
        <v>NT INDUSTRIA E COMERCIO DE PANIFICACAO L</v>
      </c>
      <c r="C710" s="16" t="n">
        <f aca="false">Report!U1442</f>
        <v>4267.21</v>
      </c>
      <c r="D710" s="1" t="str">
        <f aca="false">Report!X1442</f>
        <v>NF 39200 - MILKA</v>
      </c>
    </row>
    <row r="711" customFormat="false" ht="12.75" hidden="false" customHeight="true" outlineLevel="0" collapsed="false">
      <c r="A711" s="15" t="n">
        <f aca="false">Report!C1445</f>
        <v>46210</v>
      </c>
      <c r="B711" s="1" t="str">
        <f aca="false">Report!E1445</f>
        <v>MAXFRI DISTRIUIDORA LTDA</v>
      </c>
      <c r="C711" s="16" t="n">
        <f aca="false">Report!U1445</f>
        <v>3046.54</v>
      </c>
      <c r="D711" s="1" t="str">
        <f aca="false">Report!X1445</f>
        <v>NF 14587 - MILKA</v>
      </c>
    </row>
    <row r="712" customFormat="false" ht="12.75" hidden="false" customHeight="true" outlineLevel="0" collapsed="false">
      <c r="A712" s="15" t="n">
        <f aca="false">Report!C1446</f>
        <v>46210</v>
      </c>
      <c r="B712" s="1" t="str">
        <f aca="false">Report!E1446</f>
        <v>T. M. L. DA SILVA LTDA</v>
      </c>
      <c r="C712" s="16" t="n">
        <f aca="false">Report!U1446</f>
        <v>531.52</v>
      </c>
      <c r="D712" s="1" t="str">
        <f aca="false">Report!X1446</f>
        <v>NF 15072 AMAZONGURT - MILKA</v>
      </c>
    </row>
    <row r="713" customFormat="false" ht="12.75" hidden="false" customHeight="true" outlineLevel="0" collapsed="false">
      <c r="A713" s="15" t="n">
        <f aca="false">Report!C1447</f>
        <v>46210</v>
      </c>
      <c r="B713" s="1" t="str">
        <f aca="false">Report!E1447</f>
        <v>BROTHERS  INDUSTRIA DE ALIMENTOS LTDA</v>
      </c>
      <c r="C713" s="16" t="n">
        <f aca="false">Report!U1447</f>
        <v>769.18</v>
      </c>
      <c r="D713" s="1" t="str">
        <f aca="false">Report!X1447</f>
        <v>NF 1029524 - MILKA</v>
      </c>
    </row>
    <row r="714" customFormat="false" ht="12.75" hidden="false" customHeight="true" outlineLevel="0" collapsed="false">
      <c r="A714" s="15" t="n">
        <f aca="false">Report!C1448</f>
        <v>46210</v>
      </c>
      <c r="B714" s="1" t="str">
        <f aca="false">Report!E1448</f>
        <v>JAB COMERCIO DE PRODUTOS ALIMENTICIOS LT</v>
      </c>
      <c r="C714" s="16" t="n">
        <f aca="false">Report!U1448</f>
        <v>368</v>
      </c>
      <c r="D714" s="1" t="str">
        <f aca="false">Report!X1448</f>
        <v>NF 3456 SANTOPAO - MILKA</v>
      </c>
    </row>
    <row r="715" customFormat="false" ht="12.75" hidden="false" customHeight="true" outlineLevel="0" collapsed="false">
      <c r="A715" s="15" t="n">
        <f aca="false">Report!C1449</f>
        <v>46210</v>
      </c>
      <c r="B715" s="1" t="str">
        <f aca="false">Report!E1449</f>
        <v>VITAPAN COMERCIO VAREJISTA DE PRODUTOS ALIMENTICIOS LTDA</v>
      </c>
      <c r="C715" s="16" t="n">
        <f aca="false">Report!U1449</f>
        <v>1188</v>
      </c>
      <c r="D715" s="1" t="str">
        <f aca="false">Report!X1449</f>
        <v>NF 10212 - MILKA</v>
      </c>
    </row>
    <row r="716" customFormat="false" ht="12.75" hidden="false" customHeight="true" outlineLevel="0" collapsed="false">
      <c r="A716" s="15" t="n">
        <f aca="false">Report!C1450</f>
        <v>46210</v>
      </c>
      <c r="B716" s="1" t="str">
        <f aca="false">Report!E1450</f>
        <v>SILVA E SANTOS FRIGORIFICO LTDA</v>
      </c>
      <c r="C716" s="16" t="n">
        <f aca="false">Report!U1450</f>
        <v>1840</v>
      </c>
      <c r="D716" s="1" t="str">
        <f aca="false">Report!X1450</f>
        <v>NF 31489 - MILKA</v>
      </c>
    </row>
    <row r="717" customFormat="false" ht="12.75" hidden="false" customHeight="true" outlineLevel="0" collapsed="false">
      <c r="A717" s="15" t="n">
        <f aca="false">Report!C1451</f>
        <v>46210</v>
      </c>
      <c r="B717" s="1" t="str">
        <f aca="false">Report!E1451</f>
        <v>SILVA E SANTOS FRIGORIFICO LTDA</v>
      </c>
      <c r="C717" s="16" t="n">
        <f aca="false">Report!U1451</f>
        <v>3080</v>
      </c>
      <c r="D717" s="1" t="str">
        <f aca="false">Report!X1451</f>
        <v>NF31488 - MILKA</v>
      </c>
    </row>
    <row r="718" customFormat="false" ht="12.75" hidden="false" customHeight="true" outlineLevel="0" collapsed="false">
      <c r="A718" s="15" t="n">
        <f aca="false">Report!C1452</f>
        <v>46210</v>
      </c>
      <c r="B718" s="1" t="str">
        <f aca="false">Report!E1452</f>
        <v>ADRIANO FEITOSA OLIVEIRA LTDA</v>
      </c>
      <c r="C718" s="16" t="n">
        <f aca="false">Report!U1452</f>
        <v>4139.57</v>
      </c>
      <c r="D718" s="1" t="str">
        <f aca="false">Report!X1452</f>
        <v>NF 320 - MILKA</v>
      </c>
    </row>
    <row r="719" customFormat="false" ht="12.75" hidden="false" customHeight="true" outlineLevel="0" collapsed="false">
      <c r="A719" s="15" t="n">
        <f aca="false">Report!C1453</f>
        <v>46210</v>
      </c>
      <c r="B719" s="1" t="str">
        <f aca="false">Report!E1453</f>
        <v>ADICSO FABIAN GONZALEZ MONTILLA 70302186</v>
      </c>
      <c r="C719" s="16" t="n">
        <f aca="false">Report!U1453</f>
        <v>936</v>
      </c>
      <c r="D719" s="1" t="str">
        <f aca="false">Report!X1453</f>
        <v>NF 519 BLOOM - MILKA</v>
      </c>
    </row>
    <row r="720" customFormat="false" ht="12.75" hidden="false" customHeight="true" outlineLevel="0" collapsed="false">
      <c r="A720" s="15" t="n">
        <f aca="false">Report!C1454</f>
        <v>46210</v>
      </c>
      <c r="B720" s="1" t="str">
        <f aca="false">Report!E1454</f>
        <v>A M A DE LIMA INDUSTRIA E COMERCIO DE PRODUTOS ALIMENTICIOS LTDA</v>
      </c>
      <c r="C720" s="16" t="n">
        <f aca="false">Report!U1454</f>
        <v>154.09</v>
      </c>
      <c r="D720" s="1" t="str">
        <f aca="false">Report!X1454</f>
        <v>PGTO P/ CPF DO SR. RENATO - MILKA</v>
      </c>
    </row>
    <row r="721" customFormat="false" ht="12.75" hidden="false" customHeight="true" outlineLevel="0" collapsed="false">
      <c r="A721" s="15" t="n">
        <f aca="false">Report!C1456</f>
        <v>46210</v>
      </c>
      <c r="B721" s="1" t="str">
        <f aca="false">Report!E1456</f>
        <v>RENATO DE O AZEVEDO E CIA LTDA - EPP</v>
      </c>
      <c r="C721" s="16" t="n">
        <f aca="false">Report!U1456</f>
        <v>420</v>
      </c>
      <c r="D721" s="1" t="str">
        <f aca="false">Report!X1456</f>
        <v>ACAI DE ANORI - DEBORA</v>
      </c>
    </row>
    <row r="722" customFormat="false" ht="12.75" hidden="false" customHeight="true" outlineLevel="0" collapsed="false">
      <c r="A722" s="15" t="n">
        <f aca="false">Report!C1458</f>
        <v>46210</v>
      </c>
      <c r="B722" s="1" t="str">
        <f aca="false">Report!E1458</f>
        <v>RENATO DE O AZEVEDO E CIA LTDA - EPP</v>
      </c>
      <c r="C722" s="16" t="n">
        <f aca="false">Report!U1458</f>
        <v>280</v>
      </c>
      <c r="D722" s="1" t="str">
        <f aca="false">Report!X1458</f>
        <v>ACAI DE ANORI - DEBORA</v>
      </c>
    </row>
    <row r="723" customFormat="false" ht="12.75" hidden="false" customHeight="true" outlineLevel="0" collapsed="false">
      <c r="A723" s="15" t="n">
        <f aca="false">Report!C1460</f>
        <v>46210</v>
      </c>
      <c r="B723" s="1" t="str">
        <f aca="false">Report!E1460</f>
        <v>RENATO DE O AZEVEDO E CIA LTDA - EPP</v>
      </c>
      <c r="C723" s="16" t="n">
        <f aca="false">Report!U1460</f>
        <v>2171.29</v>
      </c>
      <c r="D723" s="1" t="str">
        <f aca="false">Report!X1460</f>
        <v>FEIRA SR RENATO - DEBORA</v>
      </c>
    </row>
    <row r="724" customFormat="false" ht="12.75" hidden="false" customHeight="true" outlineLevel="0" collapsed="false">
      <c r="A724" s="15" t="n">
        <f aca="false">Report!C1484</f>
        <v>46211</v>
      </c>
      <c r="B724" s="1" t="str">
        <f aca="false">Report!E1484</f>
        <v>PRIME PET DISTRIBUIDORA LTDA</v>
      </c>
      <c r="C724" s="16" t="n">
        <f aca="false">Report!U1484</f>
        <v>250.35</v>
      </c>
      <c r="D724" s="1" t="str">
        <f aca="false">Report!X1484</f>
        <v>NF 10336 -05 MILKA</v>
      </c>
    </row>
    <row r="725" customFormat="false" ht="12.75" hidden="false" customHeight="true" outlineLevel="0" collapsed="false">
      <c r="A725" s="15" t="n">
        <f aca="false">Report!C1485</f>
        <v>46211</v>
      </c>
      <c r="B725" s="1" t="str">
        <f aca="false">Report!E1485</f>
        <v>OPPORTUNITY ALIMENTOS PARA ANIMAIS LTDA</v>
      </c>
      <c r="C725" s="16" t="n">
        <f aca="false">Report!U1485</f>
        <v>2792.58</v>
      </c>
      <c r="D725" s="1" t="str">
        <f aca="false">Report!X1485</f>
        <v>NF 33621-5 MILKA</v>
      </c>
    </row>
    <row r="726" customFormat="false" ht="12.75" hidden="false" customHeight="true" outlineLevel="0" collapsed="false">
      <c r="A726" s="15" t="n">
        <f aca="false">Report!C1486</f>
        <v>46211</v>
      </c>
      <c r="B726" s="1" t="str">
        <f aca="false">Report!E1486</f>
        <v>NATUREZA COMERCIO DE DESCARTAVEIS LTDA</v>
      </c>
      <c r="C726" s="16" t="n">
        <f aca="false">Report!U1486</f>
        <v>1177.59</v>
      </c>
      <c r="D726" s="1" t="str">
        <f aca="false">Report!X1486</f>
        <v>NF 727418 -02 MILKA</v>
      </c>
    </row>
    <row r="727" customFormat="false" ht="12.75" hidden="false" customHeight="true" outlineLevel="0" collapsed="false">
      <c r="A727" s="15" t="n">
        <f aca="false">Report!C1487</f>
        <v>46211</v>
      </c>
      <c r="B727" s="1" t="str">
        <f aca="false">Report!E1487</f>
        <v>FUNNY PET DISTRIBUIDORA DE ALIMENTOS PAR</v>
      </c>
      <c r="C727" s="16" t="n">
        <f aca="false">Report!U1487</f>
        <v>4521.75</v>
      </c>
      <c r="D727" s="1" t="str">
        <f aca="false">Report!X1487</f>
        <v>NF 20167 3- MILKA</v>
      </c>
    </row>
    <row r="728" customFormat="false" ht="12.75" hidden="false" customHeight="true" outlineLevel="0" collapsed="false">
      <c r="A728" s="15" t="n">
        <f aca="false">Report!C1488</f>
        <v>46211</v>
      </c>
      <c r="B728" s="1" t="str">
        <f aca="false">Report!E1488</f>
        <v>OESA COMERCIO E REPRESENTACOES S/A</v>
      </c>
      <c r="C728" s="16" t="n">
        <f aca="false">Report!U1488</f>
        <v>2356.28</v>
      </c>
      <c r="D728" s="1" t="str">
        <f aca="false">Report!X1488</f>
        <v>NF 413874 -MILKA</v>
      </c>
    </row>
    <row r="729" customFormat="false" ht="12.75" hidden="false" customHeight="true" outlineLevel="0" collapsed="false">
      <c r="A729" s="15" t="n">
        <f aca="false">Report!C1489</f>
        <v>46211</v>
      </c>
      <c r="B729" s="1" t="str">
        <f aca="false">Report!E1489</f>
        <v>DISTRIBUIDORA LOPES LTDA</v>
      </c>
      <c r="C729" s="16" t="n">
        <f aca="false">Report!U1489</f>
        <v>814.47</v>
      </c>
      <c r="D729" s="1" t="str">
        <f aca="false">Report!X1489</f>
        <v>NF 1670627 - MILKA</v>
      </c>
    </row>
    <row r="730" customFormat="false" ht="12.75" hidden="false" customHeight="true" outlineLevel="0" collapsed="false">
      <c r="A730" s="15" t="n">
        <f aca="false">Report!C1490</f>
        <v>46211</v>
      </c>
      <c r="B730" s="1" t="str">
        <f aca="false">Report!E1490</f>
        <v>EMPRESA BRASILEIRA DE DISTRIBUICAO LTDA</v>
      </c>
      <c r="C730" s="16" t="n">
        <f aca="false">Report!U1490</f>
        <v>786.1</v>
      </c>
      <c r="D730" s="1" t="str">
        <f aca="false">Report!X1490</f>
        <v>NF 2291498-3 MILKA</v>
      </c>
    </row>
    <row r="731" customFormat="false" ht="12.75" hidden="false" customHeight="true" outlineLevel="0" collapsed="false">
      <c r="A731" s="15" t="n">
        <f aca="false">Report!C1491</f>
        <v>46211</v>
      </c>
      <c r="B731" s="1" t="str">
        <f aca="false">Report!E1491</f>
        <v>ATACADAO S.A.</v>
      </c>
      <c r="C731" s="16" t="n">
        <f aca="false">Report!U1491</f>
        <v>1823.14</v>
      </c>
      <c r="D731" s="1" t="str">
        <f aca="false">Report!X1491</f>
        <v>NF 1890180 - MILKA</v>
      </c>
    </row>
    <row r="732" customFormat="false" ht="12.75" hidden="false" customHeight="true" outlineLevel="0" collapsed="false">
      <c r="A732" s="15" t="n">
        <f aca="false">Report!C1492</f>
        <v>46211</v>
      </c>
      <c r="B732" s="1" t="str">
        <f aca="false">Report!E1492</f>
        <v>GELO DANGELO FABRICACAO DE GELO LTDA</v>
      </c>
      <c r="C732" s="16" t="n">
        <f aca="false">Report!U1492</f>
        <v>544</v>
      </c>
      <c r="D732" s="1" t="str">
        <f aca="false">Report!X1492</f>
        <v>NF 280 - DEBORA</v>
      </c>
    </row>
    <row r="733" customFormat="false" ht="12.75" hidden="false" customHeight="true" outlineLevel="0" collapsed="false">
      <c r="A733" s="15" t="n">
        <f aca="false">Report!C1493</f>
        <v>46211</v>
      </c>
      <c r="B733" s="1" t="str">
        <f aca="false">Report!E1493</f>
        <v>L. J. DA SILVA LTDA</v>
      </c>
      <c r="C733" s="16" t="n">
        <f aca="false">Report!U1493</f>
        <v>2120.66</v>
      </c>
      <c r="D733" s="1" t="str">
        <f aca="false">Report!X1493</f>
        <v>44062-B/B  NF33133 - MILKA</v>
      </c>
    </row>
    <row r="734" customFormat="false" ht="12.75" hidden="false" customHeight="true" outlineLevel="0" collapsed="false">
      <c r="A734" s="15" t="n">
        <f aca="false">Report!C1494</f>
        <v>46211</v>
      </c>
      <c r="B734" s="1" t="str">
        <f aca="false">Report!E1494</f>
        <v>DISTRIBUIDORA FARIAS LTDA.</v>
      </c>
      <c r="C734" s="16" t="n">
        <f aca="false">Report!U1494</f>
        <v>555.93</v>
      </c>
      <c r="D734" s="1" t="str">
        <f aca="false">Report!X1494</f>
        <v>NF 674269 - MILKA</v>
      </c>
    </row>
    <row r="735" customFormat="false" ht="12.75" hidden="false" customHeight="true" outlineLevel="0" collapsed="false">
      <c r="A735" s="15" t="n">
        <f aca="false">Report!C1495</f>
        <v>46211</v>
      </c>
      <c r="B735" s="1" t="str">
        <f aca="false">Report!E1495</f>
        <v>PIARARA COMERCIO, IMPORTACAO E EXPORTACAO LTDA</v>
      </c>
      <c r="C735" s="16" t="n">
        <f aca="false">Report!U1495</f>
        <v>568.92</v>
      </c>
      <c r="D735" s="1" t="str">
        <f aca="false">Report!X1495</f>
        <v>NF 193491-2 MILKA</v>
      </c>
    </row>
    <row r="736" customFormat="false" ht="12.75" hidden="false" customHeight="true" outlineLevel="0" collapsed="false">
      <c r="A736" s="15" t="n">
        <f aca="false">Report!C1496</f>
        <v>46211</v>
      </c>
      <c r="B736" s="1" t="str">
        <f aca="false">Report!E1496</f>
        <v>CB COMERCIO E DISTRIBUIDORA DE ALIMENTOS</v>
      </c>
      <c r="C736" s="16" t="n">
        <f aca="false">Report!U1496</f>
        <v>985.29</v>
      </c>
      <c r="D736" s="1" t="str">
        <f aca="false">Report!X1496</f>
        <v>941304-B/C  NF844855 - MILKA</v>
      </c>
    </row>
    <row r="737" customFormat="false" ht="12.75" hidden="false" customHeight="true" outlineLevel="0" collapsed="false">
      <c r="A737" s="15" t="n">
        <f aca="false">Report!C1497</f>
        <v>46211</v>
      </c>
      <c r="B737" s="1" t="str">
        <f aca="false">Report!E1497</f>
        <v>DUNORTE DISTRIBUIDORA DE PRODUTOS DE CONSUMO LTDA</v>
      </c>
      <c r="C737" s="16" t="n">
        <f aca="false">Report!U1497</f>
        <v>208.8</v>
      </c>
      <c r="D737" s="1" t="str">
        <f aca="false">Report!X1497</f>
        <v>NF 3203776 ROTANORTE - MILKA</v>
      </c>
    </row>
    <row r="738" customFormat="false" ht="12.75" hidden="false" customHeight="true" outlineLevel="0" collapsed="false">
      <c r="A738" s="15" t="n">
        <f aca="false">Report!C1498</f>
        <v>46211</v>
      </c>
      <c r="B738" s="1" t="str">
        <f aca="false">Report!E1498</f>
        <v>DUNORTE DISTRIBUIDORA DE PRODUTOS DE CONSUMO LTDA</v>
      </c>
      <c r="C738" s="16" t="n">
        <f aca="false">Report!U1498</f>
        <v>2337.67</v>
      </c>
      <c r="D738" s="1" t="str">
        <f aca="false">Report!X1498</f>
        <v>NF 3203774 - MILKA</v>
      </c>
    </row>
    <row r="739" customFormat="false" ht="12.75" hidden="false" customHeight="true" outlineLevel="0" collapsed="false">
      <c r="A739" s="15" t="n">
        <f aca="false">Report!C1499</f>
        <v>46211</v>
      </c>
      <c r="B739" s="1" t="str">
        <f aca="false">Report!E1499</f>
        <v>DUNORTE DISTRIBUIDORA DE PRODUTOS DE CONSUMO LTDA</v>
      </c>
      <c r="C739" s="16" t="n">
        <f aca="false">Report!U1499</f>
        <v>2341.88</v>
      </c>
      <c r="D739" s="1" t="str">
        <f aca="false">Report!X1499</f>
        <v>NF 3203775 - MILKA</v>
      </c>
    </row>
    <row r="740" customFormat="false" ht="12.75" hidden="false" customHeight="true" outlineLevel="0" collapsed="false">
      <c r="A740" s="15" t="n">
        <f aca="false">Report!C1500</f>
        <v>46211</v>
      </c>
      <c r="B740" s="1" t="str">
        <f aca="false">Report!E1500</f>
        <v>FENNIX BRASIL DISTRIBUIDORA DE PRODUTOS</v>
      </c>
      <c r="C740" s="16" t="n">
        <f aca="false">Report!U1500</f>
        <v>722.41</v>
      </c>
      <c r="D740" s="1" t="str">
        <f aca="false">Report!X1500</f>
        <v>NF 309639-2 MILKA</v>
      </c>
    </row>
    <row r="741" customFormat="false" ht="12.75" hidden="false" customHeight="true" outlineLevel="0" collapsed="false">
      <c r="A741" s="15" t="n">
        <f aca="false">Report!C1501</f>
        <v>46211</v>
      </c>
      <c r="B741" s="1" t="str">
        <f aca="false">Report!E1501</f>
        <v>BRF S A</v>
      </c>
      <c r="C741" s="16" t="n">
        <f aca="false">Report!U1501</f>
        <v>3813.46</v>
      </c>
      <c r="D741" s="1" t="str">
        <f aca="false">Report!X1501</f>
        <v>NF 1598766-02/02 MILKA</v>
      </c>
    </row>
    <row r="742" customFormat="false" ht="12.75" hidden="false" customHeight="true" outlineLevel="0" collapsed="false">
      <c r="A742" s="15" t="n">
        <f aca="false">Report!C1502</f>
        <v>46211</v>
      </c>
      <c r="B742" s="1" t="str">
        <f aca="false">Report!E1502</f>
        <v>MARE DISTRIBUIDORA DE BEBIDAS E DE PRODUTOS ALIMENTICIOS LTDA</v>
      </c>
      <c r="C742" s="16" t="n">
        <f aca="false">Report!U1502</f>
        <v>1232.85</v>
      </c>
      <c r="D742" s="1" t="str">
        <f aca="false">Report!X1502</f>
        <v>NF 1375586 - MILKA</v>
      </c>
    </row>
    <row r="743" customFormat="false" ht="12.75" hidden="false" customHeight="true" outlineLevel="0" collapsed="false">
      <c r="A743" s="15" t="n">
        <f aca="false">Report!C1503</f>
        <v>46211</v>
      </c>
      <c r="B743" s="1" t="str">
        <f aca="false">Report!E1503</f>
        <v>D DE J SANTOS LTDA</v>
      </c>
      <c r="C743" s="16" t="n">
        <f aca="false">Report!U1503</f>
        <v>1335</v>
      </c>
      <c r="D743" s="1" t="str">
        <f aca="false">Report!X1503</f>
        <v>NF 256 DELICIA DE FARINHA - MILKA</v>
      </c>
    </row>
    <row r="744" customFormat="false" ht="12.75" hidden="false" customHeight="true" outlineLevel="0" collapsed="false">
      <c r="A744" s="15" t="n">
        <f aca="false">Report!C1504</f>
        <v>46211</v>
      </c>
      <c r="B744" s="1" t="str">
        <f aca="false">Report!E1504</f>
        <v>VIA CERTA IMPORTACAO E DISTRIBUICAO DE A</v>
      </c>
      <c r="C744" s="16" t="n">
        <f aca="false">Report!U1504</f>
        <v>318.32</v>
      </c>
      <c r="D744" s="1" t="str">
        <f aca="false">Report!X1504</f>
        <v>NF 50625-1 MILKA</v>
      </c>
    </row>
    <row r="745" customFormat="false" ht="12.75" hidden="false" customHeight="true" outlineLevel="0" collapsed="false">
      <c r="A745" s="15" t="n">
        <f aca="false">Report!C1505</f>
        <v>46211</v>
      </c>
      <c r="B745" s="1" t="str">
        <f aca="false">Report!E1505</f>
        <v>VIA CERTA INDUSTRIA E COMERCIO DE SANEANTES LTDA</v>
      </c>
      <c r="C745" s="16" t="n">
        <f aca="false">Report!U1505</f>
        <v>405.76</v>
      </c>
      <c r="D745" s="1" t="str">
        <f aca="false">Report!X1505</f>
        <v>NF 41693-1 MILKA</v>
      </c>
    </row>
    <row r="746" customFormat="false" ht="12.75" hidden="false" customHeight="true" outlineLevel="0" collapsed="false">
      <c r="A746" s="15" t="n">
        <f aca="false">Report!C1506</f>
        <v>46211</v>
      </c>
      <c r="B746" s="1" t="str">
        <f aca="false">Report!E1506</f>
        <v>J G COMERCIO DE PRODUTOS ALIMENTICIOS LTDA</v>
      </c>
      <c r="C746" s="16" t="n">
        <f aca="false">Report!U1506</f>
        <v>1283.28</v>
      </c>
      <c r="D746" s="1" t="str">
        <f aca="false">Report!X1506</f>
        <v>452671-B/C  NF388860 - MILKA</v>
      </c>
    </row>
    <row r="747" customFormat="false" ht="12.75" hidden="false" customHeight="true" outlineLevel="0" collapsed="false">
      <c r="A747" s="15" t="n">
        <f aca="false">Report!C1507</f>
        <v>46211</v>
      </c>
      <c r="B747" s="1" t="str">
        <f aca="false">Report!E1507</f>
        <v>ATACADAO S.A.</v>
      </c>
      <c r="C747" s="16" t="n">
        <f aca="false">Report!U1507</f>
        <v>752.31</v>
      </c>
      <c r="D747" s="1" t="str">
        <f aca="false">Report!X1507</f>
        <v>NF 1892633 - MILKA</v>
      </c>
    </row>
    <row r="748" customFormat="false" ht="12.75" hidden="false" customHeight="true" outlineLevel="0" collapsed="false">
      <c r="A748" s="15" t="n">
        <f aca="false">Report!C1508</f>
        <v>46211</v>
      </c>
      <c r="B748" s="1" t="str">
        <f aca="false">Report!E1508</f>
        <v>ATACADAO S.A.</v>
      </c>
      <c r="C748" s="16" t="n">
        <f aca="false">Report!U1508</f>
        <v>1584.38</v>
      </c>
      <c r="D748" s="1" t="str">
        <f aca="false">Report!X1508</f>
        <v>NF 1895761 - MILKA</v>
      </c>
    </row>
    <row r="749" customFormat="false" ht="12.75" hidden="false" customHeight="true" outlineLevel="0" collapsed="false">
      <c r="A749" s="15" t="n">
        <f aca="false">Report!C1509</f>
        <v>46211</v>
      </c>
      <c r="B749" s="1" t="str">
        <f aca="false">Report!E1509</f>
        <v>ATACADAO S.A.</v>
      </c>
      <c r="C749" s="16" t="n">
        <f aca="false">Report!U1509</f>
        <v>516.92</v>
      </c>
      <c r="D749" s="1" t="str">
        <f aca="false">Report!X1509</f>
        <v>NF1895808 - MILKA</v>
      </c>
    </row>
    <row r="750" customFormat="false" ht="12.75" hidden="false" customHeight="true" outlineLevel="0" collapsed="false">
      <c r="A750" s="15" t="n">
        <f aca="false">Report!C1510</f>
        <v>46211</v>
      </c>
      <c r="B750" s="1" t="str">
        <f aca="false">Report!E1510</f>
        <v>AMAZON BEEF COMERCIO DE CARNES EIRELI -</v>
      </c>
      <c r="C750" s="16" t="n">
        <f aca="false">Report!U1510</f>
        <v>637.11</v>
      </c>
      <c r="D750" s="1" t="str">
        <f aca="false">Report!X1510</f>
        <v>NF 28698/2 MILKA</v>
      </c>
    </row>
    <row r="751" customFormat="false" ht="12.75" hidden="false" customHeight="true" outlineLevel="0" collapsed="false">
      <c r="A751" s="15" t="n">
        <f aca="false">Report!C1511</f>
        <v>46211</v>
      </c>
      <c r="B751" s="1" t="str">
        <f aca="false">Report!E1511</f>
        <v>BRF S A</v>
      </c>
      <c r="C751" s="16" t="n">
        <f aca="false">Report!U1511</f>
        <v>6714.04</v>
      </c>
      <c r="D751" s="1" t="str">
        <f aca="false">Report!X1511</f>
        <v>NF 1600670-01 MILKA</v>
      </c>
    </row>
    <row r="752" customFormat="false" ht="12.75" hidden="false" customHeight="true" outlineLevel="0" collapsed="false">
      <c r="A752" s="15" t="n">
        <f aca="false">Report!C1512</f>
        <v>46211</v>
      </c>
      <c r="B752" s="1" t="str">
        <f aca="false">Report!E1512</f>
        <v>NOVA FRIOS COMERCIO ATACADISTA DE LATICINIOS LTDA</v>
      </c>
      <c r="C752" s="16" t="n">
        <f aca="false">Report!U1512</f>
        <v>251.5</v>
      </c>
      <c r="D752" s="1" t="str">
        <f aca="false">Report!X1512</f>
        <v>NF 3942 BODEGA - MILKA</v>
      </c>
    </row>
    <row r="753" customFormat="false" ht="12.75" hidden="false" customHeight="true" outlineLevel="0" collapsed="false">
      <c r="A753" s="15" t="n">
        <f aca="false">Report!C1513</f>
        <v>46211</v>
      </c>
      <c r="B753" s="1" t="str">
        <f aca="false">Report!E1513</f>
        <v>PANIFICADORA E CONFEITARIA REAL MADRI LTDA</v>
      </c>
      <c r="C753" s="16" t="n">
        <f aca="false">Report!U1513</f>
        <v>980</v>
      </c>
      <c r="D753" s="1" t="str">
        <f aca="false">Report!X1513</f>
        <v>NF 694 - MILKA</v>
      </c>
    </row>
    <row r="754" customFormat="false" ht="12.75" hidden="false" customHeight="true" outlineLevel="0" collapsed="false">
      <c r="A754" s="15" t="n">
        <f aca="false">Report!C1514</f>
        <v>46211</v>
      </c>
      <c r="B754" s="1" t="str">
        <f aca="false">Report!E1514</f>
        <v>PANIFICADORA E CONFEITARIA REAL MADRI LTDA</v>
      </c>
      <c r="C754" s="16" t="n">
        <f aca="false">Report!U1514</f>
        <v>99.9</v>
      </c>
      <c r="D754" s="1" t="str">
        <f aca="false">Report!X1514</f>
        <v>NF 695 - MILKA</v>
      </c>
    </row>
    <row r="755" customFormat="false" ht="12.75" hidden="false" customHeight="true" outlineLevel="0" collapsed="false">
      <c r="A755" s="15" t="n">
        <f aca="false">Report!C1515</f>
        <v>46211</v>
      </c>
      <c r="B755" s="1" t="str">
        <f aca="false">Report!E1515</f>
        <v>PANIFICADORA E CONFEITARIA REAL MADRI LTDA</v>
      </c>
      <c r="C755" s="16" t="n">
        <f aca="false">Report!U1515</f>
        <v>307.2</v>
      </c>
      <c r="D755" s="1" t="str">
        <f aca="false">Report!X1515</f>
        <v>NF 692 - MILKA</v>
      </c>
    </row>
    <row r="756" customFormat="false" ht="12.75" hidden="false" customHeight="true" outlineLevel="0" collapsed="false">
      <c r="A756" s="15" t="n">
        <f aca="false">Report!C1516</f>
        <v>46211</v>
      </c>
      <c r="B756" s="1" t="str">
        <f aca="false">Report!E1516</f>
        <v>ADRIANO FEITOSA OLIVEIRA LTDA</v>
      </c>
      <c r="C756" s="16" t="n">
        <f aca="false">Report!U1516</f>
        <v>899.95</v>
      </c>
      <c r="D756" s="1" t="str">
        <f aca="false">Report!X1516</f>
        <v>NF 321 - MILKA</v>
      </c>
    </row>
    <row r="757" customFormat="false" ht="12.75" hidden="false" customHeight="true" outlineLevel="0" collapsed="false">
      <c r="A757" s="15" t="n">
        <f aca="false">Report!C1517</f>
        <v>46211</v>
      </c>
      <c r="B757" s="1" t="str">
        <f aca="false">Report!E1517</f>
        <v>CRBS S/A</v>
      </c>
      <c r="C757" s="16" t="n">
        <f aca="false">Report!U1517</f>
        <v>714.96</v>
      </c>
      <c r="D757" s="1" t="str">
        <f aca="false">Report!X1517</f>
        <v>NF 885204 - MILKA</v>
      </c>
    </row>
    <row r="758" customFormat="false" ht="12.75" hidden="false" customHeight="true" outlineLevel="0" collapsed="false">
      <c r="A758" s="15" t="n">
        <f aca="false">Report!C1518</f>
        <v>46211</v>
      </c>
      <c r="B758" s="1" t="str">
        <f aca="false">Report!E1518</f>
        <v>CRBS S/A</v>
      </c>
      <c r="C758" s="16" t="n">
        <f aca="false">Report!U1518</f>
        <v>580.08</v>
      </c>
      <c r="D758" s="1" t="str">
        <f aca="false">Report!X1518</f>
        <v>NF 885205 - MILKA</v>
      </c>
    </row>
    <row r="759" customFormat="false" ht="12.75" hidden="false" customHeight="true" outlineLevel="0" collapsed="false">
      <c r="A759" s="15" t="n">
        <f aca="false">Report!C1519</f>
        <v>46211</v>
      </c>
      <c r="B759" s="1" t="str">
        <f aca="false">Report!E1519</f>
        <v>CRBS S/A</v>
      </c>
      <c r="C759" s="16" t="n">
        <f aca="false">Report!U1519</f>
        <v>7929.54</v>
      </c>
      <c r="D759" s="1" t="str">
        <f aca="false">Report!X1519</f>
        <v>NF 885206 - MILKA</v>
      </c>
    </row>
    <row r="760" customFormat="false" ht="12.75" hidden="false" customHeight="true" outlineLevel="0" collapsed="false">
      <c r="A760" s="15" t="n">
        <f aca="false">Report!C1520</f>
        <v>46211</v>
      </c>
      <c r="B760" s="1" t="str">
        <f aca="false">Report!E1520</f>
        <v>RENATO DE O AZEVEDO E CIA LTDA - EPP</v>
      </c>
      <c r="C760" s="16" t="n">
        <f aca="false">Report!U1520</f>
        <v>1118</v>
      </c>
      <c r="D760" s="1" t="str">
        <f aca="false">Report!X1520</f>
        <v>FEIRA CARLOS - DEBPORA</v>
      </c>
    </row>
    <row r="761" customFormat="false" ht="12.75" hidden="false" customHeight="true" outlineLevel="0" collapsed="false">
      <c r="A761" s="15" t="n">
        <f aca="false">Report!C1521</f>
        <v>46211</v>
      </c>
      <c r="B761" s="1" t="str">
        <f aca="false">Report!E1521</f>
        <v>COMERCIO E TRANSPORTE BRANDAO LTDA</v>
      </c>
      <c r="C761" s="16" t="n">
        <f aca="false">Report!U1521</f>
        <v>1250</v>
      </c>
      <c r="D761" s="1" t="str">
        <f aca="false">Report!X1521</f>
        <v>NF 14811 - DEBORA</v>
      </c>
    </row>
    <row r="762" customFormat="false" ht="12.75" hidden="false" customHeight="true" outlineLevel="0" collapsed="false">
      <c r="A762" s="15" t="n">
        <f aca="false">Report!C1522</f>
        <v>46211</v>
      </c>
      <c r="B762" s="1" t="str">
        <f aca="false">Report!E1522</f>
        <v>RENATO DE O AZEVEDO E CIA LTDA - EPP</v>
      </c>
      <c r="C762" s="16" t="n">
        <f aca="false">Report!U1522</f>
        <v>70</v>
      </c>
      <c r="D762" s="1" t="str">
        <f aca="false">Report!X1522</f>
        <v>CAMARAO COM CASCA - FEIRA CARLOS - DEBORA</v>
      </c>
    </row>
    <row r="763" customFormat="false" ht="12.75" hidden="false" customHeight="true" outlineLevel="0" collapsed="false">
      <c r="A763" s="15" t="n">
        <f aca="false">Report!C1523</f>
        <v>46211</v>
      </c>
      <c r="B763" s="1" t="str">
        <f aca="false">Report!E1523</f>
        <v>GELO DANGELO FABRICACAO DE GELO LTDA</v>
      </c>
      <c r="C763" s="16" t="n">
        <f aca="false">Report!U1523</f>
        <v>402</v>
      </c>
      <c r="D763" s="1" t="str">
        <f aca="false">Report!X1523</f>
        <v>NF 351 - DEBORA</v>
      </c>
    </row>
    <row r="764" customFormat="false" ht="12.75" hidden="false" customHeight="true" outlineLevel="0" collapsed="false">
      <c r="A764" s="15" t="n">
        <f aca="false">Report!C1524</f>
        <v>46211</v>
      </c>
      <c r="B764" s="1" t="str">
        <f aca="false">Report!E1524</f>
        <v>LOURIVAL ALMEIDA DA SILVA 17128784845</v>
      </c>
      <c r="C764" s="16" t="n">
        <f aca="false">Report!U1524</f>
        <v>160.32</v>
      </c>
      <c r="D764" s="1" t="str">
        <f aca="false">Report!X1524</f>
        <v>NF 514 - DEBORA</v>
      </c>
    </row>
    <row r="765" customFormat="false" ht="12.75" hidden="false" customHeight="true" outlineLevel="0" collapsed="false">
      <c r="A765" s="15" t="n">
        <f aca="false">Report!C1539</f>
        <v>46212</v>
      </c>
      <c r="B765" s="1" t="str">
        <f aca="false">Report!E1539</f>
        <v>PRIME PET DISTRIBUIDORA LTDA</v>
      </c>
      <c r="C765" s="16" t="n">
        <f aca="false">Report!U1539</f>
        <v>319.72</v>
      </c>
      <c r="D765" s="1" t="str">
        <f aca="false">Report!X1539</f>
        <v>NF 10643-03/05 MILKA</v>
      </c>
    </row>
    <row r="766" customFormat="false" ht="12.75" hidden="false" customHeight="true" outlineLevel="0" collapsed="false">
      <c r="A766" s="15" t="n">
        <f aca="false">Report!C1540</f>
        <v>46212</v>
      </c>
      <c r="B766" s="1" t="str">
        <f aca="false">Report!E1540</f>
        <v>SB COMERCIO LTDA</v>
      </c>
      <c r="C766" s="16" t="n">
        <f aca="false">Report!U1540</f>
        <v>3937.78</v>
      </c>
      <c r="D766" s="1" t="str">
        <f aca="false">Report!X1540</f>
        <v>NF 1957890-2 MILKA</v>
      </c>
    </row>
    <row r="767" customFormat="false" ht="12.75" hidden="false" customHeight="true" outlineLevel="0" collapsed="false">
      <c r="A767" s="15" t="n">
        <f aca="false">Report!C1541</f>
        <v>46212</v>
      </c>
      <c r="B767" s="1" t="str">
        <f aca="false">Report!E1541</f>
        <v>EDMARA COMERCIO DE HIGIENE PESSOAL LTDA</v>
      </c>
      <c r="C767" s="16" t="n">
        <f aca="false">Report!U1541</f>
        <v>2019.09</v>
      </c>
      <c r="D767" s="1" t="str">
        <f aca="false">Report!X1541</f>
        <v>NF 8075 - MILKA</v>
      </c>
    </row>
    <row r="768" customFormat="false" ht="12.75" hidden="false" customHeight="true" outlineLevel="0" collapsed="false">
      <c r="A768" s="15" t="n">
        <f aca="false">Report!C1542</f>
        <v>46212</v>
      </c>
      <c r="B768" s="1" t="str">
        <f aca="false">Report!E1542</f>
        <v>ADRIANA DISTRIBUIDORA DE PRODUTOS ALIMEN</v>
      </c>
      <c r="C768" s="16" t="n">
        <f aca="false">Report!U1542</f>
        <v>1402.88</v>
      </c>
      <c r="D768" s="1" t="str">
        <f aca="false">Report!X1542</f>
        <v>NF 878848-2 MILKA</v>
      </c>
    </row>
    <row r="769" customFormat="false" ht="12.75" hidden="false" customHeight="true" outlineLevel="0" collapsed="false">
      <c r="A769" s="15" t="n">
        <f aca="false">Report!C1543</f>
        <v>46212</v>
      </c>
      <c r="B769" s="1" t="str">
        <f aca="false">Report!E1543</f>
        <v>L S M COMERCIO DE ALIMENTOS E NAVEGACAO</v>
      </c>
      <c r="C769" s="16" t="n">
        <f aca="false">Report!U1543</f>
        <v>1568.1</v>
      </c>
      <c r="D769" s="1" t="str">
        <f aca="false">Report!X1543</f>
        <v>NF 304776 -2 MILKA</v>
      </c>
    </row>
    <row r="770" customFormat="false" ht="12.75" hidden="false" customHeight="true" outlineLevel="0" collapsed="false">
      <c r="A770" s="15" t="n">
        <f aca="false">Report!C1544</f>
        <v>46212</v>
      </c>
      <c r="B770" s="1" t="str">
        <f aca="false">Report!E1544</f>
        <v>DISTRIBUIDORA LOPES LTDA</v>
      </c>
      <c r="C770" s="16" t="n">
        <f aca="false">Report!U1544</f>
        <v>1279.74</v>
      </c>
      <c r="D770" s="1" t="str">
        <f aca="false">Report!X1544</f>
        <v>NF 1675757-1 MILKA</v>
      </c>
    </row>
    <row r="771" customFormat="false" ht="12.75" hidden="false" customHeight="true" outlineLevel="0" collapsed="false">
      <c r="A771" s="15" t="n">
        <f aca="false">Report!C1545</f>
        <v>46212</v>
      </c>
      <c r="B771" s="1" t="str">
        <f aca="false">Report!E1545</f>
        <v>OCIDENTAL COMERCIO DE FRIOS LTDA</v>
      </c>
      <c r="C771" s="16" t="n">
        <f aca="false">Report!U1545</f>
        <v>1113.5</v>
      </c>
      <c r="D771" s="1" t="str">
        <f aca="false">Report!X1545</f>
        <v>NF 1238549 - MILKA</v>
      </c>
    </row>
    <row r="772" customFormat="false" ht="12.75" hidden="false" customHeight="true" outlineLevel="0" collapsed="false">
      <c r="A772" s="15" t="n">
        <f aca="false">Report!C1546</f>
        <v>46212</v>
      </c>
      <c r="B772" s="1" t="str">
        <f aca="false">Report!E1546</f>
        <v>DUNORTE DISTRIBUIDORA DE PRODUTOS DE CONSUMO LTDA</v>
      </c>
      <c r="C772" s="16" t="n">
        <f aca="false">Report!U1546</f>
        <v>654.48</v>
      </c>
      <c r="D772" s="1" t="str">
        <f aca="false">Report!X1546</f>
        <v>NF 3204500 - MILKA</v>
      </c>
    </row>
    <row r="773" customFormat="false" ht="12.75" hidden="false" customHeight="true" outlineLevel="0" collapsed="false">
      <c r="A773" s="15" t="n">
        <f aca="false">Report!C1547</f>
        <v>46212</v>
      </c>
      <c r="B773" s="1" t="str">
        <f aca="false">Report!E1547</f>
        <v>IRMÃOS LIMA  ATACADO  DE ALIMENTOS LTDA</v>
      </c>
      <c r="C773" s="16" t="n">
        <f aca="false">Report!U1547</f>
        <v>1250.11</v>
      </c>
      <c r="D773" s="1" t="str">
        <f aca="false">Report!X1547</f>
        <v>374805-B/C  NF293860 - MILKA</v>
      </c>
    </row>
    <row r="774" customFormat="false" ht="12.75" hidden="false" customHeight="true" outlineLevel="0" collapsed="false">
      <c r="A774" s="15" t="n">
        <f aca="false">Report!C1548</f>
        <v>46212</v>
      </c>
      <c r="B774" s="1" t="str">
        <f aca="false">Report!E1548</f>
        <v>FENNIX BRASIL DISTRIBUIDORA DE PRODUTOS</v>
      </c>
      <c r="C774" s="16" t="n">
        <f aca="false">Report!U1548</f>
        <v>2048.68</v>
      </c>
      <c r="D774" s="1" t="str">
        <f aca="false">Report!X1548</f>
        <v>NF 311084 -1 MILKA</v>
      </c>
    </row>
    <row r="775" customFormat="false" ht="12.75" hidden="false" customHeight="true" outlineLevel="0" collapsed="false">
      <c r="A775" s="15" t="n">
        <f aca="false">Report!C1549</f>
        <v>46212</v>
      </c>
      <c r="B775" s="1" t="str">
        <f aca="false">Report!E1549</f>
        <v>BRASIL NORTE BEBIDAS S/A</v>
      </c>
      <c r="C775" s="16" t="n">
        <f aca="false">Report!U1549</f>
        <v>7646.07</v>
      </c>
      <c r="D775" s="1" t="str">
        <f aca="false">Report!X1549</f>
        <v>NF 1899789 - MILKA</v>
      </c>
    </row>
    <row r="776" customFormat="false" ht="12.75" hidden="false" customHeight="true" outlineLevel="0" collapsed="false">
      <c r="A776" s="15" t="n">
        <f aca="false">Report!C1550</f>
        <v>46212</v>
      </c>
      <c r="B776" s="1" t="str">
        <f aca="false">Report!E1550</f>
        <v>BRASIL NORTE BEBIDAS S/A</v>
      </c>
      <c r="C776" s="16" t="n">
        <f aca="false">Report!U1550</f>
        <v>1219.53</v>
      </c>
      <c r="D776" s="1" t="str">
        <f aca="false">Report!X1550</f>
        <v>NF 1175957 - MILKA</v>
      </c>
    </row>
    <row r="777" customFormat="false" ht="12.75" hidden="false" customHeight="true" outlineLevel="0" collapsed="false">
      <c r="A777" s="15" t="n">
        <f aca="false">Report!C1551</f>
        <v>46212</v>
      </c>
      <c r="B777" s="1" t="str">
        <f aca="false">Report!E1551</f>
        <v>BRASIL NORTE BEBIDAS S/A</v>
      </c>
      <c r="C777" s="16" t="n">
        <f aca="false">Report!U1551</f>
        <v>994.33</v>
      </c>
      <c r="D777" s="1" t="str">
        <f aca="false">Report!X1551</f>
        <v>NF 1174710 - MILKA</v>
      </c>
    </row>
    <row r="778" customFormat="false" ht="12.75" hidden="false" customHeight="true" outlineLevel="0" collapsed="false">
      <c r="A778" s="15" t="n">
        <f aca="false">Report!C1552</f>
        <v>46212</v>
      </c>
      <c r="B778" s="1" t="str">
        <f aca="false">Report!E1552</f>
        <v>PIARARA COMERCIO, IMPORTACAO E EXPORTACAO LTDA</v>
      </c>
      <c r="C778" s="16" t="n">
        <f aca="false">Report!U1552</f>
        <v>1024.53</v>
      </c>
      <c r="D778" s="1" t="str">
        <f aca="false">Report!X1552</f>
        <v>NF 193797 -1 MILKA</v>
      </c>
    </row>
    <row r="779" customFormat="false" ht="12.75" hidden="false" customHeight="true" outlineLevel="0" collapsed="false">
      <c r="A779" s="15" t="n">
        <f aca="false">Report!C1553</f>
        <v>46212</v>
      </c>
      <c r="B779" s="1" t="str">
        <f aca="false">Report!E1553</f>
        <v>RENATO DE O AZEVEDO E CIA LTDA - EPP</v>
      </c>
      <c r="C779" s="16" t="n">
        <f aca="false">Report!U1553</f>
        <v>600</v>
      </c>
      <c r="D779" s="1" t="str">
        <f aca="false">Report!X1553</f>
        <v>NF 20726 3IRMAOS/ PGTO P/ JULIETE - MILKA</v>
      </c>
    </row>
    <row r="780" customFormat="false" ht="12.75" hidden="false" customHeight="true" outlineLevel="0" collapsed="false">
      <c r="A780" s="15" t="n">
        <f aca="false">Report!C1554</f>
        <v>46212</v>
      </c>
      <c r="B780" s="1" t="str">
        <f aca="false">Report!E1554</f>
        <v>JAB COMERCIO DE PRODUTOS ALIMENTICIOS LT</v>
      </c>
      <c r="C780" s="16" t="n">
        <f aca="false">Report!U1554</f>
        <v>405</v>
      </c>
      <c r="D780" s="1" t="str">
        <f aca="false">Report!X1554</f>
        <v>NF 3469 SANTOPAO - MILKA</v>
      </c>
    </row>
    <row r="781" customFormat="false" ht="12.75" hidden="false" customHeight="true" outlineLevel="0" collapsed="false">
      <c r="A781" s="15" t="n">
        <f aca="false">Report!C1555</f>
        <v>46212</v>
      </c>
      <c r="B781" s="1" t="str">
        <f aca="false">Report!E1555</f>
        <v>LIMA E BARANDA COMERCIO DE PRODUTOS REGI</v>
      </c>
      <c r="C781" s="16" t="n">
        <f aca="false">Report!U1555</f>
        <v>493.5</v>
      </c>
      <c r="D781" s="1" t="str">
        <f aca="false">Report!X1555</f>
        <v>NF 31254 - MILKA</v>
      </c>
    </row>
    <row r="782" customFormat="false" ht="12.75" hidden="false" customHeight="true" outlineLevel="0" collapsed="false">
      <c r="A782" s="15" t="n">
        <f aca="false">Report!C1556</f>
        <v>46212</v>
      </c>
      <c r="B782" s="1" t="str">
        <f aca="false">Report!E1556</f>
        <v>REAL BEBIDAS DA AMAZONIA LTDA</v>
      </c>
      <c r="C782" s="16" t="n">
        <f aca="false">Report!U1556</f>
        <v>900.5</v>
      </c>
      <c r="D782" s="1" t="str">
        <f aca="false">Report!X1556</f>
        <v>NF 595147 - MILKA</v>
      </c>
    </row>
    <row r="783" customFormat="false" ht="12.75" hidden="false" customHeight="true" outlineLevel="0" collapsed="false">
      <c r="A783" s="15" t="n">
        <f aca="false">Report!C1557</f>
        <v>46212</v>
      </c>
      <c r="B783" s="1" t="str">
        <f aca="false">Report!E1557</f>
        <v>PANIFICADORA E CONFEITARIA REAL MADRI LTDA</v>
      </c>
      <c r="C783" s="16" t="n">
        <f aca="false">Report!U1557</f>
        <v>849.2</v>
      </c>
      <c r="D783" s="1" t="str">
        <f aca="false">Report!X1557</f>
        <v>NF 697 - MILKA</v>
      </c>
    </row>
    <row r="784" customFormat="false" ht="12.75" hidden="false" customHeight="true" outlineLevel="0" collapsed="false">
      <c r="A784" s="15" t="n">
        <f aca="false">Report!C1558</f>
        <v>46212</v>
      </c>
      <c r="B784" s="1" t="str">
        <f aca="false">Report!E1558</f>
        <v>C. R. PARENTE ABREU</v>
      </c>
      <c r="C784" s="16" t="n">
        <f aca="false">Report!U1558</f>
        <v>472.6</v>
      </c>
      <c r="D784" s="1" t="str">
        <f aca="false">Report!X1558</f>
        <v>NF 11381-1 MILKA</v>
      </c>
    </row>
    <row r="785" customFormat="false" ht="12.75" hidden="false" customHeight="true" outlineLevel="0" collapsed="false">
      <c r="A785" s="15" t="n">
        <f aca="false">Report!C1559</f>
        <v>46212</v>
      </c>
      <c r="B785" s="1" t="str">
        <f aca="false">Report!E1559</f>
        <v>ADICSO FABIAN GONZALEZ MONTILLA 70302186</v>
      </c>
      <c r="C785" s="16" t="n">
        <f aca="false">Report!U1559</f>
        <v>588</v>
      </c>
      <c r="D785" s="1" t="str">
        <f aca="false">Report!X1559</f>
        <v>NF523 BLOOM - MILKA</v>
      </c>
    </row>
    <row r="786" customFormat="false" ht="12.75" hidden="false" customHeight="true" outlineLevel="0" collapsed="false">
      <c r="A786" s="15" t="n">
        <f aca="false">Report!C1560</f>
        <v>46212</v>
      </c>
      <c r="B786" s="1" t="str">
        <f aca="false">Report!E1560</f>
        <v>J. R. L. NASCIMENTO PANIFICADORA</v>
      </c>
      <c r="C786" s="16" t="n">
        <f aca="false">Report!U1560</f>
        <v>990</v>
      </c>
      <c r="D786" s="1" t="str">
        <f aca="false">Report!X1560</f>
        <v>NF1037 - MILKA</v>
      </c>
    </row>
    <row r="787" customFormat="false" ht="12.75" hidden="false" customHeight="true" outlineLevel="0" collapsed="false">
      <c r="A787" s="15" t="n">
        <f aca="false">Report!C1561</f>
        <v>46212</v>
      </c>
      <c r="B787" s="1" t="str">
        <f aca="false">Report!E1561</f>
        <v>A M A DE LIMA INDUSTRIA E COMERCIO DE PRODUTOS ALIMENTICIOS LTDA</v>
      </c>
      <c r="C787" s="16" t="n">
        <f aca="false">Report!U1561</f>
        <v>82.46</v>
      </c>
      <c r="D787" s="1" t="str">
        <f aca="false">Report!X1561</f>
        <v>NF384/PGTO PARA SR. RENATO - MILKA</v>
      </c>
    </row>
    <row r="788" customFormat="false" ht="12.75" hidden="false" customHeight="true" outlineLevel="0" collapsed="false">
      <c r="A788" s="15" t="n">
        <f aca="false">Report!C1565</f>
        <v>46213</v>
      </c>
      <c r="B788" s="1" t="str">
        <f aca="false">Report!E1565</f>
        <v>SEM FORNECEDOR</v>
      </c>
      <c r="C788" s="16" t="n">
        <f aca="false">Report!U1565</f>
        <v>357</v>
      </c>
      <c r="D788" s="1" t="str">
        <f aca="false">Report!X1565</f>
        <v>RECIBO - COMPRA DE 9,415 KG DE QUEIJO COALHO</v>
      </c>
    </row>
    <row r="789" customFormat="false" ht="12.75" hidden="false" customHeight="true" outlineLevel="0" collapsed="false">
      <c r="A789" s="15" t="n">
        <f aca="false">Report!C1586</f>
        <v>46213</v>
      </c>
      <c r="B789" s="1" t="str">
        <f aca="false">Report!E1586</f>
        <v>J. A. F. DE LIMA</v>
      </c>
      <c r="C789" s="16" t="n">
        <f aca="false">Report!U1586</f>
        <v>1118.57</v>
      </c>
      <c r="D789" s="1" t="str">
        <f aca="false">Report!X1586</f>
        <v>NF 155121/5 MILKA</v>
      </c>
    </row>
    <row r="790" customFormat="false" ht="12.75" hidden="false" customHeight="true" outlineLevel="0" collapsed="false">
      <c r="A790" s="15" t="n">
        <f aca="false">Report!C1593</f>
        <v>46213</v>
      </c>
      <c r="B790" s="1" t="str">
        <f aca="false">Report!E1593</f>
        <v>PIARARA COMERCIO, IMPORTACAO E EXPORTACAO LTDA</v>
      </c>
      <c r="C790" s="16" t="n">
        <f aca="false">Report!U1593</f>
        <v>372.09</v>
      </c>
      <c r="D790" s="1" t="str">
        <f aca="false">Report!X1593</f>
        <v>NF193354-3 MILKA</v>
      </c>
    </row>
    <row r="791" customFormat="false" ht="12.75" hidden="false" customHeight="true" outlineLevel="0" collapsed="false">
      <c r="A791" s="15" t="n">
        <f aca="false">Report!C1595</f>
        <v>46213</v>
      </c>
      <c r="B791" s="1" t="str">
        <f aca="false">Report!E1595</f>
        <v>SABIA COMERCIO DE COSMETICOS LTDA</v>
      </c>
      <c r="C791" s="16" t="n">
        <f aca="false">Report!U1595</f>
        <v>477.39</v>
      </c>
      <c r="D791" s="1" t="str">
        <f aca="false">Report!X1595</f>
        <v>NF 250257-1 MILKA</v>
      </c>
    </row>
    <row r="792" customFormat="false" ht="12.75" hidden="false" customHeight="true" outlineLevel="0" collapsed="false">
      <c r="A792" s="15" t="n">
        <f aca="false">Report!C1598</f>
        <v>46213</v>
      </c>
      <c r="B792" s="1" t="str">
        <f aca="false">Report!E1598</f>
        <v>DISTRIBUIDORA FARIAS LTDA.</v>
      </c>
      <c r="C792" s="16" t="n">
        <f aca="false">Report!U1598</f>
        <v>478.42</v>
      </c>
      <c r="D792" s="1" t="str">
        <f aca="false">Report!X1598</f>
        <v>789209-B/C  NF674930 - MILKA</v>
      </c>
    </row>
    <row r="793" customFormat="false" ht="12.75" hidden="false" customHeight="true" outlineLevel="0" collapsed="false">
      <c r="A793" s="15" t="n">
        <f aca="false">Report!C1599</f>
        <v>46213</v>
      </c>
      <c r="B793" s="1" t="str">
        <f aca="false">Report!E1599</f>
        <v>OCIDENTAL COMERCIO DE FRIOS LTDA</v>
      </c>
      <c r="C793" s="16" t="n">
        <f aca="false">Report!U1599</f>
        <v>2272.59</v>
      </c>
      <c r="D793" s="1" t="str">
        <f aca="false">Report!X1599</f>
        <v>NF 1238958-2/3 MILKA</v>
      </c>
    </row>
    <row r="794" customFormat="false" ht="12.75" hidden="false" customHeight="true" outlineLevel="0" collapsed="false">
      <c r="A794" s="15" t="n">
        <f aca="false">Report!C1600</f>
        <v>46213</v>
      </c>
      <c r="B794" s="1" t="str">
        <f aca="false">Report!E1600</f>
        <v>BRAGA TABACARIA EIRELI ME</v>
      </c>
      <c r="C794" s="16" t="n">
        <f aca="false">Report!U1600</f>
        <v>467.2</v>
      </c>
      <c r="D794" s="1" t="str">
        <f aca="false">Report!X1600</f>
        <v>NF 18761-03 MILKA</v>
      </c>
    </row>
    <row r="795" customFormat="false" ht="12.75" hidden="false" customHeight="true" outlineLevel="0" collapsed="false">
      <c r="A795" s="15" t="n">
        <f aca="false">Report!C1601</f>
        <v>46213</v>
      </c>
      <c r="B795" s="1" t="str">
        <f aca="false">Report!E1601</f>
        <v>DISTRIBUIDORA LOPES LTDA</v>
      </c>
      <c r="C795" s="16" t="n">
        <f aca="false">Report!U1601</f>
        <v>600</v>
      </c>
      <c r="D795" s="1" t="str">
        <f aca="false">Report!X1601</f>
        <v>NF 1681442 - MILKA</v>
      </c>
    </row>
    <row r="796" customFormat="false" ht="12.75" hidden="false" customHeight="true" outlineLevel="0" collapsed="false">
      <c r="A796" s="15" t="n">
        <f aca="false">Report!C1604</f>
        <v>46213</v>
      </c>
      <c r="B796" s="1" t="str">
        <f aca="false">Report!E1604</f>
        <v>SOUZA CRUZ LTDA.</v>
      </c>
      <c r="C796" s="16" t="n">
        <f aca="false">Report!U1604</f>
        <v>5229.61</v>
      </c>
      <c r="D796" s="1" t="str">
        <f aca="false">Report!X1604</f>
        <v>NF 565012-02 MILKA</v>
      </c>
    </row>
    <row r="797" customFormat="false" ht="12.75" hidden="false" customHeight="true" outlineLevel="0" collapsed="false">
      <c r="A797" s="15" t="n">
        <f aca="false">Report!C1605</f>
        <v>46213</v>
      </c>
      <c r="B797" s="1" t="str">
        <f aca="false">Report!E1605</f>
        <v>ORIENTE COM. ATACADISTA E REPRES. LTDA</v>
      </c>
      <c r="C797" s="16" t="n">
        <f aca="false">Report!U1605</f>
        <v>754.42</v>
      </c>
      <c r="D797" s="1" t="str">
        <f aca="false">Report!X1605</f>
        <v>2435/2  NF2033 - MILKA</v>
      </c>
    </row>
    <row r="798" customFormat="false" ht="12.75" hidden="false" customHeight="true" outlineLevel="0" collapsed="false">
      <c r="A798" s="15" t="n">
        <f aca="false">Report!C1606</f>
        <v>46213</v>
      </c>
      <c r="B798" s="1" t="str">
        <f aca="false">Report!E1606</f>
        <v>OCIDENTAL COMERCIO DE FRIOS LTDA</v>
      </c>
      <c r="C798" s="16" t="n">
        <f aca="false">Report!U1606</f>
        <v>537.72</v>
      </c>
      <c r="D798" s="1" t="str">
        <f aca="false">Report!X1606</f>
        <v>NF 1241434-1/3 - MILKA</v>
      </c>
    </row>
    <row r="799" customFormat="false" ht="12.75" hidden="false" customHeight="true" outlineLevel="0" collapsed="false">
      <c r="A799" s="15" t="n">
        <f aca="false">Report!C1607</f>
        <v>46213</v>
      </c>
      <c r="B799" s="1" t="str">
        <f aca="false">Report!E1607</f>
        <v>NT INDUSTRIA E COMERCIO DE PANIFICACAO L</v>
      </c>
      <c r="C799" s="16" t="n">
        <f aca="false">Report!U1607</f>
        <v>4396.37</v>
      </c>
      <c r="D799" s="1" t="str">
        <f aca="false">Report!X1607</f>
        <v>NF 39625 - MILKA</v>
      </c>
    </row>
    <row r="800" customFormat="false" ht="12.75" hidden="false" customHeight="true" outlineLevel="0" collapsed="false">
      <c r="A800" s="15" t="n">
        <f aca="false">Report!C1609</f>
        <v>46213</v>
      </c>
      <c r="B800" s="1" t="str">
        <f aca="false">Report!E1609</f>
        <v>MAXFRI DISTRIUIDORA LTDA</v>
      </c>
      <c r="C800" s="16" t="n">
        <f aca="false">Report!U1609</f>
        <v>6374.28</v>
      </c>
      <c r="D800" s="1" t="str">
        <f aca="false">Report!X1609</f>
        <v>NF14614 - MILKA</v>
      </c>
    </row>
    <row r="801" customFormat="false" ht="12.75" hidden="false" customHeight="true" outlineLevel="0" collapsed="false">
      <c r="A801" s="15" t="n">
        <f aca="false">Report!C1611</f>
        <v>46213</v>
      </c>
      <c r="B801" s="1" t="str">
        <f aca="false">Report!E1611</f>
        <v>EDMARA COMERCIO DE HIGIENE PESSOAL LTDA</v>
      </c>
      <c r="C801" s="16" t="n">
        <f aca="false">Report!U1611</f>
        <v>526.89</v>
      </c>
      <c r="D801" s="1" t="str">
        <f aca="false">Report!X1611</f>
        <v>5120-A/C  NF8208 - MILKA</v>
      </c>
    </row>
    <row r="802" customFormat="false" ht="12.75" hidden="false" customHeight="true" outlineLevel="0" collapsed="false">
      <c r="A802" s="15" t="n">
        <f aca="false">Report!C1612</f>
        <v>46213</v>
      </c>
      <c r="B802" s="1" t="str">
        <f aca="false">Report!E1612</f>
        <v>C. R. PARENTE ABREU</v>
      </c>
      <c r="C802" s="16" t="n">
        <f aca="false">Report!U1612</f>
        <v>406.93</v>
      </c>
      <c r="D802" s="1" t="str">
        <f aca="false">Report!X1612</f>
        <v>NF 11352-2 MILKA</v>
      </c>
    </row>
    <row r="803" customFormat="false" ht="12.75" hidden="false" customHeight="true" outlineLevel="0" collapsed="false">
      <c r="A803" s="15" t="n">
        <f aca="false">Report!C1613</f>
        <v>46213</v>
      </c>
      <c r="B803" s="1" t="str">
        <f aca="false">Report!E1613</f>
        <v>J G COMERCIO DE PRODUTOS ALIMENTICIOS LTDA</v>
      </c>
      <c r="C803" s="16" t="n">
        <f aca="false">Report!U1613</f>
        <v>2340.64</v>
      </c>
      <c r="D803" s="1" t="str">
        <f aca="false">Report!X1613</f>
        <v>454446-A/C  NF390550 - MILKA</v>
      </c>
    </row>
    <row r="804" customFormat="false" ht="12.75" hidden="false" customHeight="true" outlineLevel="0" collapsed="false">
      <c r="A804" s="15" t="n">
        <f aca="false">Report!C1614</f>
        <v>46213</v>
      </c>
      <c r="B804" s="1" t="str">
        <f aca="false">Report!E1614</f>
        <v>VITAPAN COMERCIO VAREJISTA DE PRODUTOS ALIMENTICIOS LTDA</v>
      </c>
      <c r="C804" s="16" t="n">
        <f aca="false">Report!U1614</f>
        <v>918</v>
      </c>
      <c r="D804" s="1" t="str">
        <f aca="false">Report!X1614</f>
        <v>NF10235 - MILKA</v>
      </c>
    </row>
    <row r="805" customFormat="false" ht="12.75" hidden="false" customHeight="true" outlineLevel="0" collapsed="false">
      <c r="A805" s="15" t="n">
        <f aca="false">Report!C1615</f>
        <v>46213</v>
      </c>
      <c r="B805" s="1" t="str">
        <f aca="false">Report!E1615</f>
        <v>BROTHERS  INDUSTRIA DE ALIMENTOS LTDA</v>
      </c>
      <c r="C805" s="16" t="n">
        <f aca="false">Report!U1615</f>
        <v>640.3</v>
      </c>
      <c r="D805" s="1" t="str">
        <f aca="false">Report!X1615</f>
        <v>NF 1030056 - MILkA</v>
      </c>
    </row>
    <row r="806" customFormat="false" ht="12.75" hidden="false" customHeight="true" outlineLevel="0" collapsed="false">
      <c r="A806" s="15" t="n">
        <f aca="false">Report!C1616</f>
        <v>46213</v>
      </c>
      <c r="B806" s="1" t="str">
        <f aca="false">Report!E1616</f>
        <v>BRAGA TABACARIA EIRELI ME</v>
      </c>
      <c r="C806" s="16" t="n">
        <f aca="false">Report!U1616</f>
        <v>595</v>
      </c>
      <c r="D806" s="1" t="str">
        <f aca="false">Report!X1616</f>
        <v>NF 19022-01 MILKA</v>
      </c>
    </row>
    <row r="807" customFormat="false" ht="12.75" hidden="false" customHeight="true" outlineLevel="0" collapsed="false">
      <c r="A807" s="15" t="n">
        <f aca="false">Report!C1617</f>
        <v>46213</v>
      </c>
      <c r="B807" s="1" t="str">
        <f aca="false">Report!E1617</f>
        <v>NESTLÉ BRASIL LTDA.</v>
      </c>
      <c r="C807" s="16" t="n">
        <f aca="false">Report!U1617</f>
        <v>895.19</v>
      </c>
      <c r="D807" s="1" t="str">
        <f aca="false">Report!X1617</f>
        <v>NF 1424401-01 MILKA</v>
      </c>
    </row>
    <row r="808" customFormat="false" ht="12.75" hidden="false" customHeight="true" outlineLevel="0" collapsed="false">
      <c r="A808" s="15" t="n">
        <f aca="false">Report!C1621</f>
        <v>46213</v>
      </c>
      <c r="B808" s="1" t="str">
        <f aca="false">Report!E1621</f>
        <v>RENATO DE O AZEVEDO E CIA LTDA - EPP</v>
      </c>
      <c r="C808" s="16" t="n">
        <f aca="false">Report!U1621</f>
        <v>3482.02</v>
      </c>
      <c r="D808" s="1" t="str">
        <f aca="false">Report!X1621</f>
        <v>FEIRA SR RENATO - DEBORA</v>
      </c>
    </row>
    <row r="809" customFormat="false" ht="12.75" hidden="false" customHeight="true" outlineLevel="0" collapsed="false">
      <c r="A809" s="15" t="n">
        <f aca="false">Report!C1622</f>
        <v>46213</v>
      </c>
      <c r="B809" s="1" t="str">
        <f aca="false">Report!E1622</f>
        <v>BRAGA TABACARIA EIRELI ME</v>
      </c>
      <c r="C809" s="16" t="n">
        <f aca="false">Report!U1622</f>
        <v>462</v>
      </c>
      <c r="D809" s="1" t="str">
        <f aca="false">Report!X1622</f>
        <v>NF19193 / COMPRA SARINHA E TRIGO - MILKA</v>
      </c>
    </row>
    <row r="810" customFormat="false" ht="12.75" hidden="false" customHeight="true" outlineLevel="0" collapsed="false">
      <c r="A810" s="15" t="n">
        <f aca="false">Report!C1626</f>
        <v>46213</v>
      </c>
      <c r="B810" s="1" t="str">
        <f aca="false">Report!E1626</f>
        <v>J W N DOS SANTOS</v>
      </c>
      <c r="C810" s="16" t="n">
        <f aca="false">Report!U1626</f>
        <v>450</v>
      </c>
      <c r="D810" s="1" t="str">
        <f aca="false">Report!X1626</f>
        <v>NF 352 - DEBORA</v>
      </c>
    </row>
    <row r="811" customFormat="false" ht="12.75" hidden="false" customHeight="true" outlineLevel="0" collapsed="false">
      <c r="A811" s="15" t="n">
        <f aca="false">Report!C1663</f>
        <v>46214</v>
      </c>
      <c r="B811" s="1" t="str">
        <f aca="false">Report!E1663</f>
        <v>ADRIANA DISTRIBUIDORA DE PRODUTOS ALIMEN</v>
      </c>
      <c r="C811" s="16" t="n">
        <f aca="false">Report!U1663</f>
        <v>376.07</v>
      </c>
      <c r="D811" s="1" t="str">
        <f aca="false">Report!X1663</f>
        <v>NF 877772-3 MILKA</v>
      </c>
    </row>
    <row r="812" customFormat="false" ht="12.75" hidden="false" customHeight="true" outlineLevel="0" collapsed="false">
      <c r="A812" s="15" t="n">
        <f aca="false">Report!C1664</f>
        <v>46214</v>
      </c>
      <c r="B812" s="1" t="str">
        <f aca="false">Report!E1664</f>
        <v>J. A. F. DE LIMA</v>
      </c>
      <c r="C812" s="16" t="n">
        <f aca="false">Report!U1664</f>
        <v>875.56</v>
      </c>
      <c r="D812" s="1" t="str">
        <f aca="false">Report!X1664</f>
        <v>NF 156818 - MILKA</v>
      </c>
    </row>
    <row r="813" customFormat="false" ht="12.75" hidden="false" customHeight="true" outlineLevel="0" collapsed="false">
      <c r="A813" s="15" t="n">
        <f aca="false">Report!C1665</f>
        <v>46214</v>
      </c>
      <c r="B813" s="1" t="str">
        <f aca="false">Report!E1665</f>
        <v>BRASIL NORTE BEBIDAS S/A</v>
      </c>
      <c r="C813" s="16" t="n">
        <f aca="false">Report!U1665</f>
        <v>2217.35</v>
      </c>
      <c r="D813" s="1" t="str">
        <f aca="false">Report!X1665</f>
        <v>NF 1179702 - MILKA</v>
      </c>
    </row>
    <row r="814" customFormat="false" ht="12.75" hidden="false" customHeight="true" outlineLevel="0" collapsed="false">
      <c r="A814" s="15" t="n">
        <f aca="false">Report!C1666</f>
        <v>46214</v>
      </c>
      <c r="B814" s="1" t="str">
        <f aca="false">Report!E1666</f>
        <v>BRASIL NORTE BEBIDAS S/A</v>
      </c>
      <c r="C814" s="16" t="n">
        <f aca="false">Report!U1666</f>
        <v>2834.04</v>
      </c>
      <c r="D814" s="1" t="str">
        <f aca="false">Report!X1666</f>
        <v>NF 1905191 - MILKA</v>
      </c>
    </row>
    <row r="815" customFormat="false" ht="12.75" hidden="false" customHeight="true" outlineLevel="0" collapsed="false">
      <c r="A815" s="15" t="n">
        <f aca="false">Report!C1667</f>
        <v>46214</v>
      </c>
      <c r="B815" s="1" t="str">
        <f aca="false">Report!E1667</f>
        <v>COMERCIO DE FRIOS MANAUS LTDA</v>
      </c>
      <c r="C815" s="16" t="n">
        <f aca="false">Report!U1667</f>
        <v>5250</v>
      </c>
      <c r="D815" s="1" t="str">
        <f aca="false">Report!X1667</f>
        <v>NF172452 - MILKA</v>
      </c>
    </row>
    <row r="816" customFormat="false" ht="12.75" hidden="false" customHeight="true" outlineLevel="0" collapsed="false">
      <c r="A816" s="15" t="n">
        <f aca="false">Report!C1668</f>
        <v>46214</v>
      </c>
      <c r="B816" s="1" t="str">
        <f aca="false">Report!E1668</f>
        <v>MAXFRI DISTRIUIDORA LTDA</v>
      </c>
      <c r="C816" s="16" t="n">
        <f aca="false">Report!U1668</f>
        <v>5611.52</v>
      </c>
      <c r="D816" s="1" t="str">
        <f aca="false">Report!X1668</f>
        <v>NF14625 - MILKA</v>
      </c>
    </row>
    <row r="817" customFormat="false" ht="12.75" hidden="false" customHeight="true" outlineLevel="0" collapsed="false">
      <c r="A817" s="15" t="n">
        <f aca="false">Report!C1669</f>
        <v>46214</v>
      </c>
      <c r="B817" s="1" t="str">
        <f aca="false">Report!E1669</f>
        <v>PRIMICIA DISTRIBUIDORA DE FRIOS LTDA</v>
      </c>
      <c r="C817" s="16" t="n">
        <f aca="false">Report!U1669</f>
        <v>1328.5</v>
      </c>
      <c r="D817" s="1" t="str">
        <f aca="false">Report!X1669</f>
        <v>NF 3003 - MILKA</v>
      </c>
    </row>
    <row r="818" customFormat="false" ht="12.75" hidden="false" customHeight="true" outlineLevel="0" collapsed="false">
      <c r="A818" s="15" t="n">
        <f aca="false">Report!C1671</f>
        <v>46214</v>
      </c>
      <c r="B818" s="1" t="str">
        <f aca="false">Report!E1671</f>
        <v>ALEXSANDRO BEZERRA DA SILVA</v>
      </c>
      <c r="C818" s="16" t="n">
        <f aca="false">Report!U1671</f>
        <v>2812.19</v>
      </c>
      <c r="D818" s="1" t="str">
        <f aca="false">Report!X1671</f>
        <v>192032562  NF 264 POTIGUAR - MILKA</v>
      </c>
    </row>
    <row r="819" customFormat="false" ht="12.75" hidden="false" customHeight="true" outlineLevel="0" collapsed="false">
      <c r="A819" s="15" t="n">
        <f aca="false">Report!C1672</f>
        <v>46214</v>
      </c>
      <c r="B819" s="1" t="str">
        <f aca="false">Report!E1672</f>
        <v>RENATO DE O AZEVEDO E CIA LTDA - EPP</v>
      </c>
      <c r="C819" s="16" t="n">
        <f aca="false">Report!U1672</f>
        <v>2719</v>
      </c>
      <c r="D819" s="1" t="str">
        <f aca="false">Report!X1672</f>
        <v>FEIRA VERDURAS DO CARLOS - DEBORA</v>
      </c>
    </row>
    <row r="820" customFormat="false" ht="12.75" hidden="false" customHeight="true" outlineLevel="0" collapsed="false">
      <c r="A820" s="15" t="n">
        <f aca="false">Report!C1673</f>
        <v>46214</v>
      </c>
      <c r="B820" s="1" t="str">
        <f aca="false">Report!E1673</f>
        <v>COMERCIO E TRANSPORTE BRANDAO LTDA</v>
      </c>
      <c r="C820" s="16" t="n">
        <f aca="false">Report!U1673</f>
        <v>1120</v>
      </c>
      <c r="D820" s="1" t="str">
        <f aca="false">Report!X1673</f>
        <v>NF 14834 - DEBORA</v>
      </c>
    </row>
    <row r="821" customFormat="false" ht="12.75" hidden="false" customHeight="true" outlineLevel="0" collapsed="false">
      <c r="A821" s="15" t="n">
        <f aca="false">Report!C1674</f>
        <v>46214</v>
      </c>
      <c r="B821" s="1" t="str">
        <f aca="false">Report!E1674</f>
        <v>RENATO DE O AZEVEDO E CIA LTDA - EPP</v>
      </c>
      <c r="C821" s="16" t="n">
        <f aca="false">Report!U1674</f>
        <v>70</v>
      </c>
      <c r="D821" s="1" t="str">
        <f aca="false">Report!X1674</f>
        <v>CAMARAO COM CASCA - FEIRA CARLOS - DEBORA</v>
      </c>
    </row>
    <row r="822" customFormat="false" ht="12.75" hidden="false" customHeight="true" outlineLevel="0" collapsed="false">
      <c r="A822" s="15" t="n">
        <f aca="false">Report!C1676</f>
        <v>46214</v>
      </c>
      <c r="B822" s="1" t="str">
        <f aca="false">Report!E1676</f>
        <v>GELO DANGELO FABRICACAO DE GELO LTDA</v>
      </c>
      <c r="C822" s="16" t="n">
        <f aca="false">Report!U1676</f>
        <v>405.5</v>
      </c>
      <c r="D822" s="1" t="str">
        <f aca="false">Report!X1676</f>
        <v>361 - DEBORA</v>
      </c>
    </row>
    <row r="823" customFormat="false" ht="12.75" hidden="false" customHeight="true" outlineLevel="0" collapsed="false">
      <c r="A823" s="15" t="n">
        <f aca="false">Report!C1694</f>
        <v>46215</v>
      </c>
      <c r="B823" s="1" t="str">
        <f aca="false">Report!E1694</f>
        <v>TAPAJOS COM DE PERFUMARIA COSMETICOS E G</v>
      </c>
      <c r="C823" s="16" t="n">
        <f aca="false">Report!U1694</f>
        <v>628.56</v>
      </c>
      <c r="D823" s="1" t="str">
        <f aca="false">Report!X1694</f>
        <v>NF 575595 - MILKA</v>
      </c>
    </row>
    <row r="824" customFormat="false" ht="12.75" hidden="false" customHeight="true" outlineLevel="0" collapsed="false">
      <c r="A824" s="15" t="n">
        <f aca="false">Report!C1695</f>
        <v>46215</v>
      </c>
      <c r="B824" s="1" t="str">
        <f aca="false">Report!E1695</f>
        <v>OPPORTUNITY ALIMENTOS PARA ANIMAIS LTDA</v>
      </c>
      <c r="C824" s="16" t="n">
        <f aca="false">Report!U1695</f>
        <v>1975</v>
      </c>
      <c r="D824" s="1" t="str">
        <f aca="false">Report!X1695</f>
        <v>NF 34212-1 MILKA</v>
      </c>
    </row>
    <row r="825" customFormat="false" ht="12.75" hidden="false" customHeight="true" outlineLevel="0" collapsed="false">
      <c r="A825" s="15" t="n">
        <f aca="false">Report!C1696</f>
        <v>46215</v>
      </c>
      <c r="B825" s="1" t="str">
        <f aca="false">Report!E1696</f>
        <v>VICTORIA COMERCIO INTERNACIONAL DE ALIME</v>
      </c>
      <c r="C825" s="16" t="n">
        <f aca="false">Report!U1696</f>
        <v>495.44</v>
      </c>
      <c r="D825" s="1" t="str">
        <f aca="false">Report!X1696</f>
        <v>12490-B/B  NF11908 - MILKA</v>
      </c>
    </row>
    <row r="826" customFormat="false" ht="12.75" hidden="false" customHeight="true" outlineLevel="0" collapsed="false">
      <c r="A826" s="15" t="n">
        <f aca="false">Report!C1697</f>
        <v>46215</v>
      </c>
      <c r="B826" s="1" t="str">
        <f aca="false">Report!E1697</f>
        <v>COMERCIO DE FRIOS MANAUS LTDA</v>
      </c>
      <c r="C826" s="16" t="n">
        <f aca="false">Report!U1697</f>
        <v>5723.8</v>
      </c>
      <c r="D826" s="1" t="str">
        <f aca="false">Report!X1697</f>
        <v>NF 172527 - MILKA</v>
      </c>
    </row>
    <row r="827" customFormat="false" ht="12.75" hidden="false" customHeight="true" outlineLevel="0" collapsed="false">
      <c r="A827" s="15" t="n">
        <f aca="false">Report!C1699</f>
        <v>46216</v>
      </c>
      <c r="B827" s="1" t="str">
        <f aca="false">Report!E1699</f>
        <v>SEM FORNECEDOR</v>
      </c>
      <c r="C827" s="16" t="n">
        <f aca="false">Report!U1699</f>
        <v>309</v>
      </c>
      <c r="D827" s="1" t="str">
        <f aca="false">Report!X1699</f>
        <v>RECIBO - COMPRA DE 8,150 KG DE QUEIJO COALHO</v>
      </c>
    </row>
    <row r="828" customFormat="false" ht="12.75" hidden="false" customHeight="true" outlineLevel="0" collapsed="false">
      <c r="A828" s="15" t="n">
        <f aca="false">Report!C1708</f>
        <v>46216</v>
      </c>
      <c r="B828" s="1" t="str">
        <f aca="false">Report!E1708</f>
        <v>DISTRIBUIDORA LOPES LTDA</v>
      </c>
      <c r="C828" s="16" t="n">
        <f aca="false">Report!U1708</f>
        <v>1878.71</v>
      </c>
      <c r="D828" s="1" t="str">
        <f aca="false">Report!X1708</f>
        <v>NF 1672665 - MILKA</v>
      </c>
    </row>
    <row r="829" customFormat="false" ht="12.75" hidden="false" customHeight="true" outlineLevel="0" collapsed="false">
      <c r="A829" s="15" t="n">
        <f aca="false">Report!C1709</f>
        <v>46216</v>
      </c>
      <c r="B829" s="1" t="str">
        <f aca="false">Report!E1709</f>
        <v>FUNNY PET DISTRIBUIDORA DE ALIMENTOS PAR</v>
      </c>
      <c r="C829" s="16" t="n">
        <f aca="false">Report!U1709</f>
        <v>8427.06</v>
      </c>
      <c r="D829" s="1" t="str">
        <f aca="false">Report!X1709</f>
        <v>NF 20498-1 MILKA</v>
      </c>
    </row>
    <row r="830" customFormat="false" ht="12.75" hidden="false" customHeight="true" outlineLevel="0" collapsed="false">
      <c r="A830" s="15" t="n">
        <f aca="false">Report!C1710</f>
        <v>46216</v>
      </c>
      <c r="B830" s="1" t="str">
        <f aca="false">Report!E1710</f>
        <v>DISTRIBUIDORA LOPES LTDA</v>
      </c>
      <c r="C830" s="16" t="n">
        <f aca="false">Report!U1710</f>
        <v>1680.21</v>
      </c>
      <c r="D830" s="1" t="str">
        <f aca="false">Report!X1710</f>
        <v>NF 1677170-1 MILKA</v>
      </c>
    </row>
    <row r="831" customFormat="false" ht="12.75" hidden="false" customHeight="true" outlineLevel="0" collapsed="false">
      <c r="A831" s="15" t="n">
        <f aca="false">Report!C1711</f>
        <v>46216</v>
      </c>
      <c r="B831" s="1" t="str">
        <f aca="false">Report!E1711</f>
        <v>ATACADAO S.A.</v>
      </c>
      <c r="C831" s="16" t="n">
        <f aca="false">Report!U1711</f>
        <v>1035</v>
      </c>
      <c r="D831" s="1" t="str">
        <f aca="false">Report!X1711</f>
        <v>NF 1894397 - MILKA</v>
      </c>
    </row>
    <row r="832" customFormat="false" ht="12.75" hidden="false" customHeight="true" outlineLevel="0" collapsed="false">
      <c r="A832" s="15" t="n">
        <f aca="false">Report!C1712</f>
        <v>46216</v>
      </c>
      <c r="B832" s="1" t="str">
        <f aca="false">Report!E1712</f>
        <v>OESA COMERCIO E REPRESENTACOES S/A</v>
      </c>
      <c r="C832" s="16" t="n">
        <f aca="false">Report!U1712</f>
        <v>1350.99</v>
      </c>
      <c r="D832" s="1" t="str">
        <f aca="false">Report!X1712</f>
        <v>NF 419583-1 MILKA</v>
      </c>
    </row>
    <row r="833" customFormat="false" ht="12.75" hidden="false" customHeight="true" outlineLevel="0" collapsed="false">
      <c r="A833" s="15" t="n">
        <f aca="false">Report!C1713</f>
        <v>46216</v>
      </c>
      <c r="B833" s="1" t="str">
        <f aca="false">Report!E1713</f>
        <v>DURAES DISTRIBUIDORA DE ESTIVAS LTDA</v>
      </c>
      <c r="C833" s="16" t="n">
        <f aca="false">Report!U1713</f>
        <v>924.18</v>
      </c>
      <c r="D833" s="1" t="str">
        <f aca="false">Report!X1713</f>
        <v>NF 646739 - MILKA</v>
      </c>
    </row>
    <row r="834" customFormat="false" ht="12.75" hidden="false" customHeight="true" outlineLevel="0" collapsed="false">
      <c r="A834" s="15" t="n">
        <f aca="false">Report!C1714</f>
        <v>46216</v>
      </c>
      <c r="B834" s="1" t="str">
        <f aca="false">Report!E1714</f>
        <v>ADRIANA DISTRIBUIDORA DE PRODUTOS ALIMEN</v>
      </c>
      <c r="C834" s="16" t="n">
        <f aca="false">Report!U1714</f>
        <v>1326.94</v>
      </c>
      <c r="D834" s="1" t="str">
        <f aca="false">Report!X1714</f>
        <v>NF 882141 -1 MILKA</v>
      </c>
    </row>
    <row r="835" customFormat="false" ht="12.75" hidden="false" customHeight="true" outlineLevel="0" collapsed="false">
      <c r="A835" s="15" t="n">
        <f aca="false">Report!C1715</f>
        <v>46216</v>
      </c>
      <c r="B835" s="1" t="str">
        <f aca="false">Report!E1715</f>
        <v>CRBS S/A</v>
      </c>
      <c r="C835" s="16" t="n">
        <f aca="false">Report!U1715</f>
        <v>169.18</v>
      </c>
      <c r="D835" s="1" t="str">
        <f aca="false">Report!X1715</f>
        <v>NF 875364 - MILKA</v>
      </c>
    </row>
    <row r="836" customFormat="false" ht="12.75" hidden="false" customHeight="true" outlineLevel="0" collapsed="false">
      <c r="A836" s="15" t="n">
        <f aca="false">Report!C1716</f>
        <v>46216</v>
      </c>
      <c r="B836" s="1" t="str">
        <f aca="false">Report!E1716</f>
        <v>CRBS S/A</v>
      </c>
      <c r="C836" s="16" t="n">
        <f aca="false">Report!U1716</f>
        <v>325.67</v>
      </c>
      <c r="D836" s="1" t="str">
        <f aca="false">Report!X1716</f>
        <v>NF 875363 - MILKA</v>
      </c>
    </row>
    <row r="837" customFormat="false" ht="12.75" hidden="false" customHeight="true" outlineLevel="0" collapsed="false">
      <c r="A837" s="15" t="n">
        <f aca="false">Report!C1717</f>
        <v>46216</v>
      </c>
      <c r="B837" s="1" t="str">
        <f aca="false">Report!E1717</f>
        <v>FORTVET DISTRIBUIDORA LTDA</v>
      </c>
      <c r="C837" s="16" t="n">
        <f aca="false">Report!U1717</f>
        <v>663.81</v>
      </c>
      <c r="D837" s="1" t="str">
        <f aca="false">Report!X1717</f>
        <v>NF 2524-1 MILKA</v>
      </c>
    </row>
    <row r="838" customFormat="false" ht="12.75" hidden="false" customHeight="true" outlineLevel="0" collapsed="false">
      <c r="A838" s="15" t="n">
        <f aca="false">Report!C1719</f>
        <v>46216</v>
      </c>
      <c r="B838" s="1" t="str">
        <f aca="false">Report!E1719</f>
        <v>VICTORIA COMERCIO INTERNACIONAL DE ALIME</v>
      </c>
      <c r="C838" s="16" t="n">
        <f aca="false">Report!U1719</f>
        <v>1393.33</v>
      </c>
      <c r="D838" s="1" t="str">
        <f aca="false">Report!X1719</f>
        <v>NF 12051 - MILKA</v>
      </c>
    </row>
    <row r="839" customFormat="false" ht="12.75" hidden="false" customHeight="true" outlineLevel="0" collapsed="false">
      <c r="A839" s="15" t="n">
        <f aca="false">Report!C1720</f>
        <v>46216</v>
      </c>
      <c r="B839" s="1" t="str">
        <f aca="false">Report!E1720</f>
        <v>C. R. PARENTE ABREU</v>
      </c>
      <c r="C839" s="16" t="n">
        <f aca="false">Report!U1720</f>
        <v>472.6</v>
      </c>
      <c r="D839" s="1" t="str">
        <f aca="false">Report!X1720</f>
        <v>NF 11381-2 MILKA</v>
      </c>
    </row>
    <row r="840" customFormat="false" ht="12.75" hidden="false" customHeight="true" outlineLevel="0" collapsed="false">
      <c r="A840" s="15" t="n">
        <f aca="false">Report!C1721</f>
        <v>46216</v>
      </c>
      <c r="B840" s="1" t="str">
        <f aca="false">Report!E1721</f>
        <v>T. M. L. DA SILVA LTDA</v>
      </c>
      <c r="C840" s="16" t="n">
        <f aca="false">Report!U1721</f>
        <v>627</v>
      </c>
      <c r="D840" s="1" t="str">
        <f aca="false">Report!X1721</f>
        <v>NF 15107 AMAZONGURT - MILKA</v>
      </c>
    </row>
    <row r="841" customFormat="false" ht="12.75" hidden="false" customHeight="true" outlineLevel="0" collapsed="false">
      <c r="A841" s="15" t="n">
        <f aca="false">Report!C1722</f>
        <v>46216</v>
      </c>
      <c r="B841" s="1" t="str">
        <f aca="false">Report!E1722</f>
        <v>PANIFICADORA E CONFEITARIA REAL MADRI LTDA</v>
      </c>
      <c r="C841" s="16" t="n">
        <f aca="false">Report!U1722</f>
        <v>700</v>
      </c>
      <c r="D841" s="1" t="str">
        <f aca="false">Report!X1722</f>
        <v>NF 700 - MILKA</v>
      </c>
    </row>
    <row r="842" customFormat="false" ht="12.75" hidden="false" customHeight="true" outlineLevel="0" collapsed="false">
      <c r="A842" s="15" t="n">
        <f aca="false">Report!C1723</f>
        <v>46216</v>
      </c>
      <c r="B842" s="1" t="str">
        <f aca="false">Report!E1723</f>
        <v>PANIFICADORA E CONFEITARIA REAL MADRI LTDA</v>
      </c>
      <c r="C842" s="16" t="n">
        <f aca="false">Report!U1723</f>
        <v>284.7</v>
      </c>
      <c r="D842" s="1" t="str">
        <f aca="false">Report!X1723</f>
        <v>NF 699 - MILKA</v>
      </c>
    </row>
    <row r="843" customFormat="false" ht="12.75" hidden="false" customHeight="true" outlineLevel="0" collapsed="false">
      <c r="A843" s="15" t="n">
        <f aca="false">Report!C1724</f>
        <v>46216</v>
      </c>
      <c r="B843" s="1" t="str">
        <f aca="false">Report!E1724</f>
        <v>SAO JOSE COMERCIO DE LATICINIOS E FRIOS</v>
      </c>
      <c r="C843" s="16" t="n">
        <f aca="false">Report!U1724</f>
        <v>1584</v>
      </c>
      <c r="D843" s="1" t="str">
        <f aca="false">Report!X1724</f>
        <v>6781036  NF 3552 SABORE - MILKA</v>
      </c>
    </row>
    <row r="844" customFormat="false" ht="12.75" hidden="false" customHeight="true" outlineLevel="0" collapsed="false">
      <c r="A844" s="15" t="n">
        <f aca="false">Report!C1725</f>
        <v>46216</v>
      </c>
      <c r="B844" s="1" t="str">
        <f aca="false">Report!E1725</f>
        <v>MAXFRI DISTRIUIDORA LTDA</v>
      </c>
      <c r="C844" s="16" t="n">
        <f aca="false">Report!U1725</f>
        <v>1767.88</v>
      </c>
      <c r="D844" s="1" t="str">
        <f aca="false">Report!X1725</f>
        <v>NF14636 - MILKA</v>
      </c>
    </row>
    <row r="845" customFormat="false" ht="12.75" hidden="false" customHeight="true" outlineLevel="0" collapsed="false">
      <c r="A845" s="15" t="n">
        <f aca="false">Report!C1726</f>
        <v>46216</v>
      </c>
      <c r="B845" s="1" t="str">
        <f aca="false">Report!E1726</f>
        <v>VITAPAN COMERCIO VAREJISTA DE PRODUTOS ALIMENTICIOS LTDA</v>
      </c>
      <c r="C845" s="16" t="n">
        <f aca="false">Report!U1726</f>
        <v>540</v>
      </c>
      <c r="D845" s="1" t="str">
        <f aca="false">Report!X1726</f>
        <v>NF 10259 - MILKA</v>
      </c>
    </row>
    <row r="846" customFormat="false" ht="12.75" hidden="false" customHeight="true" outlineLevel="0" collapsed="false">
      <c r="A846" s="15" t="n">
        <f aca="false">Report!C1727</f>
        <v>46216</v>
      </c>
      <c r="B846" s="1" t="str">
        <f aca="false">Report!E1727</f>
        <v>RENATO DE O AZEVEDO E CIA LTDA - EPP</v>
      </c>
      <c r="C846" s="16" t="n">
        <f aca="false">Report!U1727</f>
        <v>1295</v>
      </c>
      <c r="D846" s="1" t="str">
        <f aca="false">Report!X1727</f>
        <v>PGTO P/ DONA GERALDA - MILKA</v>
      </c>
    </row>
    <row r="847" customFormat="false" ht="12.75" hidden="false" customHeight="true" outlineLevel="0" collapsed="false">
      <c r="A847" s="15" t="n">
        <f aca="false">Report!C1728</f>
        <v>46216</v>
      </c>
      <c r="B847" s="1" t="str">
        <f aca="false">Report!E1728</f>
        <v>ADRIANO FEITOSA OLIVEIRA LTDA</v>
      </c>
      <c r="C847" s="16" t="n">
        <f aca="false">Report!U1728</f>
        <v>2745</v>
      </c>
      <c r="D847" s="1" t="str">
        <f aca="false">Report!X1728</f>
        <v>NF 330 - MILKA</v>
      </c>
    </row>
    <row r="848" customFormat="false" ht="12.75" hidden="false" customHeight="true" outlineLevel="0" collapsed="false">
      <c r="A848" s="15" t="n">
        <f aca="false">Report!C1729</f>
        <v>46216</v>
      </c>
      <c r="B848" s="1" t="str">
        <f aca="false">Report!E1729</f>
        <v>PANIFICADORA E CONFEITARIA REAL MADRI LTDA</v>
      </c>
      <c r="C848" s="16" t="n">
        <f aca="false">Report!U1729</f>
        <v>697.1</v>
      </c>
      <c r="D848" s="1" t="str">
        <f aca="false">Report!X1729</f>
        <v>NF 706 REAL MADRID - MILKA</v>
      </c>
    </row>
    <row r="849" customFormat="false" ht="12.75" hidden="false" customHeight="true" outlineLevel="0" collapsed="false">
      <c r="A849" s="15" t="n">
        <f aca="false">Report!C1730</f>
        <v>46216</v>
      </c>
      <c r="B849" s="1" t="str">
        <f aca="false">Report!E1730</f>
        <v>C. R. PARENTE ABREU</v>
      </c>
      <c r="C849" s="16" t="n">
        <f aca="false">Report!U1730</f>
        <v>259.39</v>
      </c>
      <c r="D849" s="1" t="str">
        <f aca="false">Report!X1730</f>
        <v>NF 11400 -01 KARU -  MILKA</v>
      </c>
    </row>
    <row r="850" customFormat="false" ht="12.75" hidden="false" customHeight="true" outlineLevel="0" collapsed="false">
      <c r="A850" s="15" t="n">
        <f aca="false">Report!C1733</f>
        <v>46216</v>
      </c>
      <c r="B850" s="1" t="str">
        <f aca="false">Report!E1733</f>
        <v>BRAGA TABACARIA EIRELI ME</v>
      </c>
      <c r="C850" s="16" t="n">
        <f aca="false">Report!U1733</f>
        <v>952.56</v>
      </c>
      <c r="D850" s="1" t="str">
        <f aca="false">Report!X1733</f>
        <v>COMPRA DE CIGARRO / PGTO BRAGA TABACARIA - MILKA</v>
      </c>
    </row>
    <row r="851" customFormat="false" ht="12.75" hidden="false" customHeight="true" outlineLevel="0" collapsed="false">
      <c r="A851" s="15" t="n">
        <f aca="false">Report!C1734</f>
        <v>46216</v>
      </c>
      <c r="B851" s="1" t="str">
        <f aca="false">Report!E1734</f>
        <v>P. A. P. CAVALCANTE LTDA</v>
      </c>
      <c r="C851" s="16" t="n">
        <f aca="false">Report!U1734</f>
        <v>460</v>
      </c>
      <c r="D851" s="1" t="str">
        <f aca="false">Report!X1734</f>
        <v>NF375 / PGTO PARA PAULA - MILKA</v>
      </c>
    </row>
    <row r="852" customFormat="false" ht="12.75" hidden="false" customHeight="true" outlineLevel="0" collapsed="false">
      <c r="A852" s="15" t="n">
        <f aca="false">Report!C1735</f>
        <v>46216</v>
      </c>
      <c r="B852" s="1" t="str">
        <f aca="false">Report!E1735</f>
        <v>PANIFICADORA E CONFEITARIA REAL MADRI LTDA</v>
      </c>
      <c r="C852" s="16" t="n">
        <f aca="false">Report!U1735</f>
        <v>1120</v>
      </c>
      <c r="D852" s="1" t="str">
        <f aca="false">Report!X1735</f>
        <v>NF 709 REAL MADRID - MILKA</v>
      </c>
    </row>
    <row r="853" customFormat="false" ht="12.75" hidden="false" customHeight="true" outlineLevel="0" collapsed="false">
      <c r="A853" s="15" t="n">
        <f aca="false">Report!C1736</f>
        <v>46216</v>
      </c>
      <c r="B853" s="1" t="str">
        <f aca="false">Report!E1736</f>
        <v>PANIFICADORA E CONFEITARIA REAL MADRI LTDA</v>
      </c>
      <c r="C853" s="16" t="n">
        <f aca="false">Report!U1736</f>
        <v>372.25</v>
      </c>
      <c r="D853" s="1" t="str">
        <f aca="false">Report!X1736</f>
        <v>NF 703 - MILKA</v>
      </c>
    </row>
    <row r="854" customFormat="false" ht="12.75" hidden="false" customHeight="true" outlineLevel="0" collapsed="false">
      <c r="A854" s="15" t="n">
        <f aca="false">Report!C1737</f>
        <v>46216</v>
      </c>
      <c r="B854" s="1" t="str">
        <f aca="false">Report!E1737</f>
        <v>AMMAC INDUSTRIA E COMERCIO DE ALIMENTOS</v>
      </c>
      <c r="C854" s="16" t="n">
        <f aca="false">Report!U1737</f>
        <v>1033.13</v>
      </c>
      <c r="D854" s="1" t="str">
        <f aca="false">Report!X1737</f>
        <v>NF128773 MITTOS / PAGO NO PIX EM 13/07/26 - MILKA</v>
      </c>
    </row>
    <row r="855" customFormat="false" ht="12.75" hidden="false" customHeight="true" outlineLevel="0" collapsed="false">
      <c r="A855" s="15" t="n">
        <f aca="false">Report!C1742</f>
        <v>46216</v>
      </c>
      <c r="B855" s="1" t="str">
        <f aca="false">Report!E1742</f>
        <v>GRADE DE COCA COLA</v>
      </c>
      <c r="C855" s="16" t="n">
        <f aca="false">Report!U1742</f>
        <v>4.2</v>
      </c>
      <c r="D855" s="1" t="str">
        <f aca="false">Report!X1742</f>
        <v>NF1905191 TARIFA BOLETO COCA - KEILA</v>
      </c>
    </row>
    <row r="856" customFormat="false" ht="12.75" hidden="false" customHeight="true" outlineLevel="0" collapsed="false">
      <c r="A856" s="15" t="n">
        <f aca="false">Report!C1754</f>
        <v>46217</v>
      </c>
      <c r="B856" s="1" t="str">
        <f aca="false">Report!E1754</f>
        <v>PRIME PET DISTRIBUIDORA LTDA</v>
      </c>
      <c r="C856" s="16" t="n">
        <f aca="false">Report!U1754</f>
        <v>1060.9</v>
      </c>
      <c r="D856" s="1" t="str">
        <f aca="false">Report!X1754</f>
        <v>NF 10589-04/05 MILKA</v>
      </c>
    </row>
    <row r="857" customFormat="false" ht="12.75" hidden="false" customHeight="true" outlineLevel="0" collapsed="false">
      <c r="A857" s="15" t="n">
        <f aca="false">Report!C1755</f>
        <v>46217</v>
      </c>
      <c r="B857" s="1" t="str">
        <f aca="false">Report!E1755</f>
        <v>SMV COMERCIO DE PRODUTOS ALIMENTICIOS LT</v>
      </c>
      <c r="C857" s="16" t="n">
        <f aca="false">Report!U1755</f>
        <v>525.07</v>
      </c>
      <c r="D857" s="1" t="str">
        <f aca="false">Report!X1755</f>
        <v>6860-1/2  NF6597 - MILKA</v>
      </c>
    </row>
    <row r="858" customFormat="false" ht="12.75" hidden="false" customHeight="true" outlineLevel="0" collapsed="false">
      <c r="A858" s="15" t="n">
        <f aca="false">Report!C1756</f>
        <v>46217</v>
      </c>
      <c r="B858" s="1" t="str">
        <f aca="false">Report!E1756</f>
        <v>BF COMERCIO DE ALIMENTOS REPRESENTACAO L</v>
      </c>
      <c r="C858" s="16" t="n">
        <f aca="false">Report!U1756</f>
        <v>2301.99</v>
      </c>
      <c r="D858" s="1" t="str">
        <f aca="false">Report!X1756</f>
        <v>NF 20900 RAIZ ALIMENTOS - MILKA</v>
      </c>
    </row>
    <row r="859" customFormat="false" ht="12.75" hidden="false" customHeight="true" outlineLevel="0" collapsed="false">
      <c r="A859" s="15" t="n">
        <f aca="false">Report!C1757</f>
        <v>46217</v>
      </c>
      <c r="B859" s="1" t="str">
        <f aca="false">Report!E1757</f>
        <v>TRES CORACOES ALIMENTOS S.A.</v>
      </c>
      <c r="C859" s="16" t="n">
        <f aca="false">Report!U1757</f>
        <v>901.94</v>
      </c>
      <c r="D859" s="1" t="str">
        <f aca="false">Report!X1757</f>
        <v>NF 348726 - MILKA</v>
      </c>
    </row>
    <row r="860" customFormat="false" ht="12.75" hidden="false" customHeight="true" outlineLevel="0" collapsed="false">
      <c r="A860" s="15" t="n">
        <f aca="false">Report!C1758</f>
        <v>46217</v>
      </c>
      <c r="B860" s="1" t="str">
        <f aca="false">Report!E1758</f>
        <v>NATUREZA COMERCIO DE DESCARTAVEIS LTDA</v>
      </c>
      <c r="C860" s="16" t="n">
        <f aca="false">Report!U1758</f>
        <v>206.31</v>
      </c>
      <c r="D860" s="1" t="str">
        <f aca="false">Report!X1758</f>
        <v>NF 731754 - MILKA</v>
      </c>
    </row>
    <row r="861" customFormat="false" ht="12.75" hidden="false" customHeight="true" outlineLevel="0" collapsed="false">
      <c r="A861" s="15" t="n">
        <f aca="false">Report!C1760</f>
        <v>46217</v>
      </c>
      <c r="B861" s="1" t="str">
        <f aca="false">Report!E1760</f>
        <v>NT INDUSTRIA E COMERCIO DE PANIFICACAO L</v>
      </c>
      <c r="C861" s="16" t="n">
        <f aca="false">Report!U1760</f>
        <v>4298.22</v>
      </c>
      <c r="D861" s="1" t="str">
        <f aca="false">Report!X1760</f>
        <v>NF 39854 - MILKA</v>
      </c>
    </row>
    <row r="862" customFormat="false" ht="12.75" hidden="false" customHeight="true" outlineLevel="0" collapsed="false">
      <c r="A862" s="15" t="n">
        <f aca="false">Report!C1761</f>
        <v>46217</v>
      </c>
      <c r="B862" s="1" t="str">
        <f aca="false">Report!E1761</f>
        <v>OESA COMERCIO E REPRESENTACOES S/A</v>
      </c>
      <c r="C862" s="16" t="n">
        <f aca="false">Report!U1761</f>
        <v>1120.61</v>
      </c>
      <c r="D862" s="1" t="str">
        <f aca="false">Report!X1761</f>
        <v>NF 423615 -1 MILKA</v>
      </c>
    </row>
    <row r="863" customFormat="false" ht="12.75" hidden="false" customHeight="true" outlineLevel="0" collapsed="false">
      <c r="A863" s="15" t="n">
        <f aca="false">Report!C1762</f>
        <v>46217</v>
      </c>
      <c r="B863" s="1" t="str">
        <f aca="false">Report!E1762</f>
        <v>NEXUS DISTRIBUIDORA</v>
      </c>
      <c r="C863" s="16" t="n">
        <f aca="false">Report!U1762</f>
        <v>584.73</v>
      </c>
      <c r="D863" s="1" t="str">
        <f aca="false">Report!X1762</f>
        <v>NF 101974 - MILKA</v>
      </c>
    </row>
    <row r="864" customFormat="false" ht="12.75" hidden="false" customHeight="true" outlineLevel="0" collapsed="false">
      <c r="A864" s="15" t="n">
        <f aca="false">Report!C1763</f>
        <v>46217</v>
      </c>
      <c r="B864" s="1" t="str">
        <f aca="false">Report!E1763</f>
        <v>NESTLÉ BRASIL LTDA.</v>
      </c>
      <c r="C864" s="16" t="n">
        <f aca="false">Report!U1763</f>
        <v>494.27</v>
      </c>
      <c r="D864" s="1" t="str">
        <f aca="false">Report!X1763</f>
        <v>NF 1423353 - MILKA</v>
      </c>
    </row>
    <row r="865" customFormat="false" ht="12.75" hidden="false" customHeight="true" outlineLevel="0" collapsed="false">
      <c r="A865" s="15" t="n">
        <f aca="false">Report!C1764</f>
        <v>46217</v>
      </c>
      <c r="B865" s="1" t="str">
        <f aca="false">Report!E1764</f>
        <v>COMERCIO DE FRIOS MANAUS LTDA</v>
      </c>
      <c r="C865" s="16" t="n">
        <f aca="false">Report!U1764</f>
        <v>5387.4</v>
      </c>
      <c r="D865" s="1" t="str">
        <f aca="false">Report!X1764</f>
        <v>NF 172658 - MILKA</v>
      </c>
    </row>
    <row r="866" customFormat="false" ht="12.75" hidden="false" customHeight="true" outlineLevel="0" collapsed="false">
      <c r="A866" s="15" t="n">
        <f aca="false">Report!C1765</f>
        <v>46217</v>
      </c>
      <c r="B866" s="1" t="str">
        <f aca="false">Report!E1765</f>
        <v>MAXFRI DISTRIUIDORA LTDA</v>
      </c>
      <c r="C866" s="16" t="n">
        <f aca="false">Report!U1765</f>
        <v>1595.65</v>
      </c>
      <c r="D866" s="1" t="str">
        <f aca="false">Report!X1765</f>
        <v>NF14643 - MILKA</v>
      </c>
    </row>
    <row r="867" customFormat="false" ht="12.75" hidden="false" customHeight="true" outlineLevel="0" collapsed="false">
      <c r="A867" s="15" t="n">
        <f aca="false">Report!C1766</f>
        <v>46217</v>
      </c>
      <c r="B867" s="1" t="str">
        <f aca="false">Report!E1766</f>
        <v>BROTHERS  INDUSTRIA DE ALIMENTOS LTDA</v>
      </c>
      <c r="C867" s="16" t="n">
        <f aca="false">Report!U1766</f>
        <v>509.45</v>
      </c>
      <c r="D867" s="1" t="str">
        <f aca="false">Report!X1766</f>
        <v>NF 1030665 - MILKA</v>
      </c>
    </row>
    <row r="868" customFormat="false" ht="12.75" hidden="false" customHeight="true" outlineLevel="0" collapsed="false">
      <c r="A868" s="15" t="n">
        <f aca="false">Report!C1767</f>
        <v>46217</v>
      </c>
      <c r="B868" s="1" t="str">
        <f aca="false">Report!E1767</f>
        <v>JAB COMERCIO DE PRODUTOS ALIMENTICIOS LT</v>
      </c>
      <c r="C868" s="16" t="n">
        <f aca="false">Report!U1767</f>
        <v>353</v>
      </c>
      <c r="D868" s="1" t="str">
        <f aca="false">Report!X1767</f>
        <v>NF 3502 SANTOPAO - MILKA</v>
      </c>
    </row>
    <row r="869" customFormat="false" ht="12.75" hidden="false" customHeight="true" outlineLevel="0" collapsed="false">
      <c r="A869" s="15" t="n">
        <f aca="false">Report!C1768</f>
        <v>46217</v>
      </c>
      <c r="B869" s="1" t="str">
        <f aca="false">Report!E1768</f>
        <v>NSB COMERCIO ATACADISTA E VAREJISTA DE P</v>
      </c>
      <c r="C869" s="16" t="n">
        <f aca="false">Report!U1768</f>
        <v>287.8</v>
      </c>
      <c r="D869" s="1" t="str">
        <f aca="false">Report!X1768</f>
        <v>192333641  NF7876 - MILKA</v>
      </c>
    </row>
    <row r="870" customFormat="false" ht="12.75" hidden="false" customHeight="true" outlineLevel="0" collapsed="false">
      <c r="A870" s="15" t="n">
        <f aca="false">Report!C1769</f>
        <v>46217</v>
      </c>
      <c r="B870" s="1" t="str">
        <f aca="false">Report!E1769</f>
        <v>FRUTAL INDUSTRIA E COMERCIO LTDA</v>
      </c>
      <c r="C870" s="16" t="n">
        <f aca="false">Report!U1769</f>
        <v>943.83</v>
      </c>
      <c r="D870" s="1" t="str">
        <f aca="false">Report!X1769</f>
        <v>NF 225390 - MILKA</v>
      </c>
    </row>
    <row r="871" customFormat="false" ht="12.75" hidden="false" customHeight="true" outlineLevel="0" collapsed="false">
      <c r="A871" s="15" t="n">
        <f aca="false">Report!C1770</f>
        <v>46217</v>
      </c>
      <c r="B871" s="1" t="str">
        <f aca="false">Report!E1770</f>
        <v>FRUTAL INDUSTRIA E COMERCIO LTDA</v>
      </c>
      <c r="C871" s="16" t="n">
        <f aca="false">Report!U1770</f>
        <v>178.4</v>
      </c>
      <c r="D871" s="1" t="str">
        <f aca="false">Report!X1770</f>
        <v>NF 225391 - MILKA</v>
      </c>
    </row>
    <row r="872" customFormat="false" ht="12.75" hidden="false" customHeight="true" outlineLevel="0" collapsed="false">
      <c r="A872" s="15" t="n">
        <f aca="false">Report!C1771</f>
        <v>46217</v>
      </c>
      <c r="B872" s="1" t="str">
        <f aca="false">Report!E1771</f>
        <v>SILVA E SANTOS FRIGORIFICO LTDA</v>
      </c>
      <c r="C872" s="16" t="n">
        <f aca="false">Report!U1771</f>
        <v>2880</v>
      </c>
      <c r="D872" s="1" t="str">
        <f aca="false">Report!X1771</f>
        <v>NF 31659 - MILKA</v>
      </c>
    </row>
    <row r="873" customFormat="false" ht="12.75" hidden="false" customHeight="true" outlineLevel="0" collapsed="false">
      <c r="A873" s="15" t="n">
        <f aca="false">Report!C1772</f>
        <v>46217</v>
      </c>
      <c r="B873" s="1" t="str">
        <f aca="false">Report!E1772</f>
        <v>RENATO DE O AZEVEDO E CIA LTDA - EPP</v>
      </c>
      <c r="C873" s="16" t="n">
        <f aca="false">Report!U1772</f>
        <v>290</v>
      </c>
      <c r="D873" s="1" t="str">
        <f aca="false">Report!X1772</f>
        <v>VISCERA DE BOI /SR. RENATO - MILKA</v>
      </c>
    </row>
    <row r="874" customFormat="false" ht="12.75" hidden="false" customHeight="true" outlineLevel="0" collapsed="false">
      <c r="A874" s="15" t="n">
        <f aca="false">Report!C1773</f>
        <v>46217</v>
      </c>
      <c r="B874" s="1" t="str">
        <f aca="false">Report!E1773</f>
        <v>NOVA FRIOS COMERCIO ATACADISTA DE LATICINIOS LTDA</v>
      </c>
      <c r="C874" s="16" t="n">
        <f aca="false">Report!U1773</f>
        <v>241.6</v>
      </c>
      <c r="D874" s="1" t="str">
        <f aca="false">Report!X1773</f>
        <v>NF 3999 BODEGA DO PAO - MILKA</v>
      </c>
    </row>
    <row r="875" customFormat="false" ht="12.75" hidden="false" customHeight="true" outlineLevel="0" collapsed="false">
      <c r="A875" s="15" t="n">
        <f aca="false">Report!C1774</f>
        <v>46217</v>
      </c>
      <c r="B875" s="1" t="str">
        <f aca="false">Report!E1774</f>
        <v>FORT COMERCIO DE BEBIDA LTDA</v>
      </c>
      <c r="C875" s="16" t="n">
        <f aca="false">Report!U1774</f>
        <v>770</v>
      </c>
      <c r="D875" s="1" t="str">
        <f aca="false">Report!X1774</f>
        <v>NF143091 TOYA - MILKA</v>
      </c>
    </row>
    <row r="876" customFormat="false" ht="12.75" hidden="false" customHeight="true" outlineLevel="0" collapsed="false">
      <c r="A876" s="15" t="n">
        <f aca="false">Report!C1775</f>
        <v>46217</v>
      </c>
      <c r="B876" s="1" t="str">
        <f aca="false">Report!E1775</f>
        <v>ADICSO FABIAN GONZALEZ MONTILLA 70302186</v>
      </c>
      <c r="C876" s="16" t="n">
        <f aca="false">Report!U1775</f>
        <v>840</v>
      </c>
      <c r="D876" s="1" t="str">
        <f aca="false">Report!X1775</f>
        <v>NF 526 BLOOM - MILKA</v>
      </c>
    </row>
    <row r="877" customFormat="false" ht="12.75" hidden="false" customHeight="true" outlineLevel="0" collapsed="false">
      <c r="A877" s="15" t="n">
        <f aca="false">Report!C1776</f>
        <v>46217</v>
      </c>
      <c r="B877" s="1" t="str">
        <f aca="false">Report!E1776</f>
        <v>RENATO DE O AZEVEDO E CIA LTDA - EPP</v>
      </c>
      <c r="C877" s="16" t="n">
        <f aca="false">Report!U1776</f>
        <v>280</v>
      </c>
      <c r="D877" s="1" t="str">
        <f aca="false">Report!X1776</f>
        <v>ACAI DE ANORI - DEBORA</v>
      </c>
    </row>
    <row r="878" customFormat="false" ht="12.75" hidden="false" customHeight="true" outlineLevel="0" collapsed="false">
      <c r="A878" s="15" t="n">
        <f aca="false">Report!C1778</f>
        <v>46217</v>
      </c>
      <c r="B878" s="1" t="str">
        <f aca="false">Report!E1778</f>
        <v>RENATO DE O AZEVEDO E CIA LTDA - EPP</v>
      </c>
      <c r="C878" s="16" t="n">
        <f aca="false">Report!U1778</f>
        <v>280</v>
      </c>
      <c r="D878" s="1" t="str">
        <f aca="false">Report!X1778</f>
        <v>ACAI DE ANORI - DEBORA</v>
      </c>
    </row>
    <row r="879" customFormat="false" ht="12.75" hidden="false" customHeight="true" outlineLevel="0" collapsed="false">
      <c r="A879" s="15" t="n">
        <f aca="false">Report!C1780</f>
        <v>46217</v>
      </c>
      <c r="B879" s="1" t="str">
        <f aca="false">Report!E1780</f>
        <v>RENATO DE O AZEVEDO E CIA LTDA - EPP</v>
      </c>
      <c r="C879" s="16" t="n">
        <f aca="false">Report!U1780</f>
        <v>3395.95</v>
      </c>
      <c r="D879" s="1" t="str">
        <f aca="false">Report!X1780</f>
        <v>FEIRA SR RENATO - DEBORA</v>
      </c>
    </row>
    <row r="880" customFormat="false" ht="12.75" hidden="false" customHeight="true" outlineLevel="0" collapsed="false">
      <c r="A880" s="15" t="n">
        <f aca="false">Report!C1781</f>
        <v>46217</v>
      </c>
      <c r="B880" s="1" t="str">
        <f aca="false">Report!E1781</f>
        <v>GELO DANGELO FABRICACAO DE GELO LTDA</v>
      </c>
      <c r="C880" s="16" t="n">
        <f aca="false">Report!U1781</f>
        <v>394</v>
      </c>
      <c r="D880" s="1" t="str">
        <f aca="false">Report!X1781</f>
        <v>NF 368 - DEBORA</v>
      </c>
    </row>
    <row r="881" customFormat="false" ht="12.75" hidden="false" customHeight="true" outlineLevel="0" collapsed="false">
      <c r="A881" s="15" t="n">
        <f aca="false">Report!C1796</f>
        <v>46218</v>
      </c>
      <c r="B881" s="1" t="str">
        <f aca="false">Report!E1796</f>
        <v>PIARARA COMERCIO, IMPORTACAO E EXPORTACAO LTDA</v>
      </c>
      <c r="C881" s="16" t="n">
        <f aca="false">Report!U1796</f>
        <v>568.92</v>
      </c>
      <c r="D881" s="1" t="str">
        <f aca="false">Report!X1796</f>
        <v>NF 193491-3 MILKA</v>
      </c>
    </row>
    <row r="882" customFormat="false" ht="12.75" hidden="false" customHeight="true" outlineLevel="0" collapsed="false">
      <c r="A882" s="15" t="n">
        <f aca="false">Report!C1797</f>
        <v>46218</v>
      </c>
      <c r="B882" s="1" t="str">
        <f aca="false">Report!E1797</f>
        <v>FEMAR IND E COM DE BEBIDAS LTDA</v>
      </c>
      <c r="C882" s="16" t="n">
        <f aca="false">Report!U1797</f>
        <v>636.67</v>
      </c>
      <c r="D882" s="1" t="str">
        <f aca="false">Report!X1797</f>
        <v>NF 51879 - MILKA</v>
      </c>
    </row>
    <row r="883" customFormat="false" ht="12.75" hidden="false" customHeight="true" outlineLevel="0" collapsed="false">
      <c r="A883" s="15" t="n">
        <f aca="false">Report!C1798</f>
        <v>46218</v>
      </c>
      <c r="B883" s="1" t="str">
        <f aca="false">Report!E1798</f>
        <v>CB COMERCIO E DISTRIBUIDORA DE ALIMENTOS</v>
      </c>
      <c r="C883" s="16" t="n">
        <f aca="false">Report!U1798</f>
        <v>985.3</v>
      </c>
      <c r="D883" s="1" t="str">
        <f aca="false">Report!X1798</f>
        <v>941304-C/C  NF844855 - MILKA</v>
      </c>
    </row>
    <row r="884" customFormat="false" ht="12.75" hidden="false" customHeight="true" outlineLevel="0" collapsed="false">
      <c r="A884" s="15" t="n">
        <f aca="false">Report!C1799</f>
        <v>46218</v>
      </c>
      <c r="B884" s="1" t="str">
        <f aca="false">Report!E1799</f>
        <v>ATACADAO S.A.</v>
      </c>
      <c r="C884" s="16" t="n">
        <f aca="false">Report!U1799</f>
        <v>757</v>
      </c>
      <c r="D884" s="1" t="str">
        <f aca="false">Report!X1799</f>
        <v>NF 1892632 - MILKA</v>
      </c>
    </row>
    <row r="885" customFormat="false" ht="12.75" hidden="false" customHeight="true" outlineLevel="0" collapsed="false">
      <c r="A885" s="15" t="n">
        <f aca="false">Report!C1800</f>
        <v>46218</v>
      </c>
      <c r="B885" s="1" t="str">
        <f aca="false">Report!E1800</f>
        <v>DISTRIBUIDORA LOPES LTDA</v>
      </c>
      <c r="C885" s="16" t="n">
        <f aca="false">Report!U1800</f>
        <v>1065.06</v>
      </c>
      <c r="D885" s="1" t="str">
        <f aca="false">Report!X1800</f>
        <v>NF 1679265-1 MILKA</v>
      </c>
    </row>
    <row r="886" customFormat="false" ht="12.75" hidden="false" customHeight="true" outlineLevel="0" collapsed="false">
      <c r="A886" s="15" t="n">
        <f aca="false">Report!C1801</f>
        <v>46218</v>
      </c>
      <c r="B886" s="1" t="str">
        <f aca="false">Report!E1801</f>
        <v>DISTRIBUIDORA LOPES LTDA</v>
      </c>
      <c r="C886" s="16" t="n">
        <f aca="false">Report!U1801</f>
        <v>1271.27</v>
      </c>
      <c r="D886" s="1" t="str">
        <f aca="false">Report!X1801</f>
        <v>NF 1679646-1 MILKA </v>
      </c>
    </row>
    <row r="887" customFormat="false" ht="12.75" hidden="false" customHeight="true" outlineLevel="0" collapsed="false">
      <c r="A887" s="15" t="n">
        <f aca="false">Report!C1802</f>
        <v>46218</v>
      </c>
      <c r="B887" s="1" t="str">
        <f aca="false">Report!E1802</f>
        <v>J G COMERCIO DE PRODUTOS ALIMENTICIOS LTDA</v>
      </c>
      <c r="C887" s="16" t="n">
        <f aca="false">Report!U1802</f>
        <v>1283.27</v>
      </c>
      <c r="D887" s="1" t="str">
        <f aca="false">Report!X1802</f>
        <v>452671-C/C  NF388860 - MILKA</v>
      </c>
    </row>
    <row r="888" customFormat="false" ht="12.75" hidden="false" customHeight="true" outlineLevel="0" collapsed="false">
      <c r="A888" s="15" t="n">
        <f aca="false">Report!C1803</f>
        <v>46218</v>
      </c>
      <c r="B888" s="1" t="str">
        <f aca="false">Report!E1803</f>
        <v>TAPAJOS COM DE PERFUMARIA COSMETICOS E G</v>
      </c>
      <c r="C888" s="16" t="n">
        <f aca="false">Report!U1803</f>
        <v>1497.41</v>
      </c>
      <c r="D888" s="1" t="str">
        <f aca="false">Report!X1803</f>
        <v>NF 576439-1 MILKA</v>
      </c>
    </row>
    <row r="889" customFormat="false" ht="12.75" hidden="false" customHeight="true" outlineLevel="0" collapsed="false">
      <c r="A889" s="15" t="n">
        <f aca="false">Report!C1804</f>
        <v>46218</v>
      </c>
      <c r="B889" s="1" t="str">
        <f aca="false">Report!E1804</f>
        <v>ATACADAO S.A.</v>
      </c>
      <c r="C889" s="16" t="n">
        <f aca="false">Report!U1804</f>
        <v>1686.85</v>
      </c>
      <c r="D889" s="1" t="str">
        <f aca="false">Report!X1804</f>
        <v>NF 1895762 - MILKA</v>
      </c>
    </row>
    <row r="890" customFormat="false" ht="12.75" hidden="false" customHeight="true" outlineLevel="0" collapsed="false">
      <c r="A890" s="15" t="n">
        <f aca="false">Report!C1805</f>
        <v>46218</v>
      </c>
      <c r="B890" s="1" t="str">
        <f aca="false">Report!E1805</f>
        <v>ATACADAO S.A.</v>
      </c>
      <c r="C890" s="16" t="n">
        <f aca="false">Report!U1805</f>
        <v>519.51</v>
      </c>
      <c r="D890" s="1" t="str">
        <f aca="false">Report!X1805</f>
        <v>NF 1895809 - MILKA</v>
      </c>
    </row>
    <row r="891" customFormat="false" ht="12.75" hidden="false" customHeight="true" outlineLevel="0" collapsed="false">
      <c r="A891" s="15" t="n">
        <f aca="false">Report!C1806</f>
        <v>46218</v>
      </c>
      <c r="B891" s="1" t="str">
        <f aca="false">Report!E1806</f>
        <v>BRF S A</v>
      </c>
      <c r="C891" s="16" t="n">
        <f aca="false">Report!U1806</f>
        <v>6714.04</v>
      </c>
      <c r="D891" s="1" t="str">
        <f aca="false">Report!X1806</f>
        <v>NF 1600670-02 MILKA</v>
      </c>
    </row>
    <row r="892" customFormat="false" ht="12.75" hidden="false" customHeight="true" outlineLevel="0" collapsed="false">
      <c r="A892" s="15" t="n">
        <f aca="false">Report!C1807</f>
        <v>46218</v>
      </c>
      <c r="B892" s="1" t="str">
        <f aca="false">Report!E1807</f>
        <v>NESTLÉ BRASIL LTDA.</v>
      </c>
      <c r="C892" s="16" t="n">
        <f aca="false">Report!U1807</f>
        <v>1345.38</v>
      </c>
      <c r="D892" s="1" t="str">
        <f aca="false">Report!X1807</f>
        <v>NF 1420457 - MILKA</v>
      </c>
    </row>
    <row r="893" customFormat="false" ht="12.75" hidden="false" customHeight="true" outlineLevel="0" collapsed="false">
      <c r="A893" s="15" t="n">
        <f aca="false">Report!C1808</f>
        <v>46218</v>
      </c>
      <c r="B893" s="1" t="str">
        <f aca="false">Report!E1808</f>
        <v>L S M COMERCIO DE ALIMENTOS E NAVEGACAO</v>
      </c>
      <c r="C893" s="16" t="n">
        <f aca="false">Report!U1808</f>
        <v>1613.93</v>
      </c>
      <c r="D893" s="1" t="str">
        <f aca="false">Report!X1808</f>
        <v>NF 306058-1 MILKA</v>
      </c>
    </row>
    <row r="894" customFormat="false" ht="12.75" hidden="false" customHeight="true" outlineLevel="0" collapsed="false">
      <c r="A894" s="15" t="n">
        <f aca="false">Report!C1809</f>
        <v>46218</v>
      </c>
      <c r="B894" s="1" t="str">
        <f aca="false">Report!E1809</f>
        <v>BRF S A</v>
      </c>
      <c r="C894" s="16" t="n">
        <f aca="false">Report!U1809</f>
        <v>2368.52</v>
      </c>
      <c r="D894" s="1" t="str">
        <f aca="false">Report!X1809</f>
        <v>NF 1603506-01/02 MILKA</v>
      </c>
    </row>
    <row r="895" customFormat="false" ht="12.75" hidden="false" customHeight="true" outlineLevel="0" collapsed="false">
      <c r="A895" s="15" t="n">
        <f aca="false">Report!C1811</f>
        <v>46218</v>
      </c>
      <c r="B895" s="1" t="str">
        <f aca="false">Report!E1811</f>
        <v>NESTLÉ BRASIL LTDA.</v>
      </c>
      <c r="C895" s="16" t="n">
        <f aca="false">Report!U1811</f>
        <v>1083.11</v>
      </c>
      <c r="D895" s="1" t="str">
        <f aca="false">Report!X1811</f>
        <v>NF1425692-01/03 MILKA</v>
      </c>
    </row>
    <row r="896" customFormat="false" ht="12.75" hidden="false" customHeight="true" outlineLevel="0" collapsed="false">
      <c r="A896" s="15" t="n">
        <f aca="false">Report!C1812</f>
        <v>46218</v>
      </c>
      <c r="B896" s="1" t="str">
        <f aca="false">Report!E1812</f>
        <v>RENATO DE O AZEVEDO E CIA LTDA - EPP</v>
      </c>
      <c r="C896" s="16" t="n">
        <f aca="false">Report!U1812</f>
        <v>1592</v>
      </c>
      <c r="D896" s="1" t="str">
        <f aca="false">Report!X1812</f>
        <v>FEIRA DO CARLOS - DEBORA</v>
      </c>
    </row>
    <row r="897" customFormat="false" ht="12.75" hidden="false" customHeight="true" outlineLevel="0" collapsed="false">
      <c r="A897" s="15" t="n">
        <f aca="false">Report!C1813</f>
        <v>46218</v>
      </c>
      <c r="B897" s="1" t="str">
        <f aca="false">Report!E1813</f>
        <v>COMERCIO E TRANSPORTE BRANDAO LTDA</v>
      </c>
      <c r="C897" s="16" t="n">
        <f aca="false">Report!U1813</f>
        <v>340</v>
      </c>
      <c r="D897" s="1" t="str">
        <f aca="false">Report!X1813</f>
        <v>NF 14862 - DEBORA</v>
      </c>
    </row>
    <row r="898" customFormat="false" ht="12.75" hidden="false" customHeight="true" outlineLevel="0" collapsed="false">
      <c r="A898" s="15" t="n">
        <f aca="false">Report!C1814</f>
        <v>46218</v>
      </c>
      <c r="B898" s="1" t="str">
        <f aca="false">Report!E1814</f>
        <v>EDSON AGUIAR DE SOUZA</v>
      </c>
      <c r="C898" s="16" t="n">
        <f aca="false">Report!U1814</f>
        <v>261</v>
      </c>
      <c r="D898" s="1" t="str">
        <f aca="false">Report!X1814</f>
        <v>NF 1644513 - DEBORA</v>
      </c>
    </row>
    <row r="899" customFormat="false" ht="12.75" hidden="false" customHeight="true" outlineLevel="0" collapsed="false">
      <c r="A899" s="15" t="n">
        <f aca="false">Report!C1815</f>
        <v>46218</v>
      </c>
      <c r="B899" s="1" t="str">
        <f aca="false">Report!E1815</f>
        <v>EDSON AGUIAR DE SOUZA</v>
      </c>
      <c r="C899" s="16" t="n">
        <f aca="false">Report!U1815</f>
        <v>315</v>
      </c>
      <c r="D899" s="1" t="str">
        <f aca="false">Report!X1815</f>
        <v>NF 1644532 - DEBORA</v>
      </c>
    </row>
    <row r="900" customFormat="false" ht="12.75" hidden="false" customHeight="true" outlineLevel="0" collapsed="false">
      <c r="A900" s="15" t="n">
        <f aca="false">Report!C1816</f>
        <v>46218</v>
      </c>
      <c r="B900" s="1" t="str">
        <f aca="false">Report!E1816</f>
        <v>EDSON AGUIAR DE SOUZA</v>
      </c>
      <c r="C900" s="16" t="n">
        <f aca="false">Report!U1816</f>
        <v>210</v>
      </c>
      <c r="D900" s="1" t="str">
        <f aca="false">Report!X1816</f>
        <v>NF 1644528 - DEBORA</v>
      </c>
    </row>
    <row r="901" customFormat="false" ht="12.75" hidden="false" customHeight="true" outlineLevel="0" collapsed="false">
      <c r="A901" s="15" t="n">
        <f aca="false">Report!C1817</f>
        <v>46218</v>
      </c>
      <c r="B901" s="1" t="str">
        <f aca="false">Report!E1817</f>
        <v>EDSON AGUIAR DE SOUZA</v>
      </c>
      <c r="C901" s="16" t="n">
        <f aca="false">Report!U1817</f>
        <v>210</v>
      </c>
      <c r="D901" s="1" t="str">
        <f aca="false">Report!X1817</f>
        <v>NF 1644535 - DEBORA</v>
      </c>
    </row>
    <row r="902" customFormat="false" ht="12.75" hidden="false" customHeight="true" outlineLevel="0" collapsed="false">
      <c r="A902" s="15" t="n">
        <f aca="false">Report!C1818</f>
        <v>46218</v>
      </c>
      <c r="B902" s="1" t="str">
        <f aca="false">Report!E1818</f>
        <v>EDSON AGUIAR DE SOUZA</v>
      </c>
      <c r="C902" s="16" t="n">
        <f aca="false">Report!U1818</f>
        <v>246</v>
      </c>
      <c r="D902" s="1" t="str">
        <f aca="false">Report!X1818</f>
        <v>NF 1644538 - DEBORA</v>
      </c>
    </row>
    <row r="903" customFormat="false" ht="12.75" hidden="false" customHeight="true" outlineLevel="0" collapsed="false">
      <c r="A903" s="15" t="n">
        <f aca="false">Report!C1819</f>
        <v>46218</v>
      </c>
      <c r="B903" s="1" t="str">
        <f aca="false">Report!E1819</f>
        <v>EDSON AGUIAR DE SOUZA</v>
      </c>
      <c r="C903" s="16" t="n">
        <f aca="false">Report!U1819</f>
        <v>90</v>
      </c>
      <c r="D903" s="1" t="str">
        <f aca="false">Report!X1819</f>
        <v>NF 1645598 - DEBORA</v>
      </c>
    </row>
    <row r="904" customFormat="false" ht="12.75" hidden="false" customHeight="true" outlineLevel="0" collapsed="false">
      <c r="A904" s="15" t="n">
        <f aca="false">Report!C1820</f>
        <v>46218</v>
      </c>
      <c r="B904" s="1" t="str">
        <f aca="false">Report!E1820</f>
        <v>EDSON AGUIAR DE SOUZA</v>
      </c>
      <c r="C904" s="16" t="n">
        <f aca="false">Report!U1820</f>
        <v>261</v>
      </c>
      <c r="D904" s="1" t="str">
        <f aca="false">Report!X1820</f>
        <v>NF 1647045 - DEBORA</v>
      </c>
    </row>
    <row r="905" customFormat="false" ht="12.75" hidden="false" customHeight="true" outlineLevel="0" collapsed="false">
      <c r="A905" s="15" t="n">
        <f aca="false">Report!C1821</f>
        <v>46218</v>
      </c>
      <c r="B905" s="1" t="str">
        <f aca="false">Report!E1821</f>
        <v>EDSON AGUIAR DE SOUZA</v>
      </c>
      <c r="C905" s="16" t="n">
        <f aca="false">Report!U1821</f>
        <v>210</v>
      </c>
      <c r="D905" s="1" t="str">
        <f aca="false">Report!X1821</f>
        <v>NF 1647051 - DEBORA</v>
      </c>
    </row>
    <row r="906" customFormat="false" ht="12.75" hidden="false" customHeight="true" outlineLevel="0" collapsed="false">
      <c r="A906" s="15" t="n">
        <f aca="false">Report!C1822</f>
        <v>46218</v>
      </c>
      <c r="B906" s="1" t="str">
        <f aca="false">Report!E1822</f>
        <v>EDSON AGUIAR DE SOUZA</v>
      </c>
      <c r="C906" s="16" t="n">
        <f aca="false">Report!U1822</f>
        <v>225</v>
      </c>
      <c r="D906" s="1" t="str">
        <f aca="false">Report!X1822</f>
        <v>NF 1647750 - DEBORA</v>
      </c>
    </row>
    <row r="907" customFormat="false" ht="12.75" hidden="false" customHeight="true" outlineLevel="0" collapsed="false">
      <c r="A907" s="15" t="n">
        <f aca="false">Report!C1838</f>
        <v>46219</v>
      </c>
      <c r="B907" s="1" t="str">
        <f aca="false">Report!E1838</f>
        <v>PRIME PET DISTRIBUIDORA LTDA</v>
      </c>
      <c r="C907" s="16" t="n">
        <f aca="false">Report!U1838</f>
        <v>1488.3</v>
      </c>
      <c r="D907" s="1" t="str">
        <f aca="false">Report!X1838</f>
        <v>NF 10262 -06/09 MILKA</v>
      </c>
    </row>
    <row r="908" customFormat="false" ht="12.75" hidden="false" customHeight="true" outlineLevel="0" collapsed="false">
      <c r="A908" s="15" t="n">
        <f aca="false">Report!C1839</f>
        <v>46219</v>
      </c>
      <c r="B908" s="1" t="str">
        <f aca="false">Report!E1839</f>
        <v>FUNNY PET DISTRIBUIDORA DE ALIMENTOS PAR</v>
      </c>
      <c r="C908" s="16" t="n">
        <f aca="false">Report!U1839</f>
        <v>1263.3</v>
      </c>
      <c r="D908" s="1" t="str">
        <f aca="false">Report!X1839</f>
        <v>NF 20352-2 MILKA</v>
      </c>
    </row>
    <row r="909" customFormat="false" ht="12.75" hidden="false" customHeight="true" outlineLevel="0" collapsed="false">
      <c r="A909" s="15" t="n">
        <f aca="false">Report!C1840</f>
        <v>46219</v>
      </c>
      <c r="B909" s="1" t="str">
        <f aca="false">Report!E1840</f>
        <v>SB COMERCIO LTDA</v>
      </c>
      <c r="C909" s="16" t="n">
        <f aca="false">Report!U1840</f>
        <v>3937.78</v>
      </c>
      <c r="D909" s="1" t="str">
        <f aca="false">Report!X1840</f>
        <v>NF 1957890-3 MILKA</v>
      </c>
    </row>
    <row r="910" customFormat="false" ht="12.75" hidden="false" customHeight="true" outlineLevel="0" collapsed="false">
      <c r="A910" s="15" t="n">
        <f aca="false">Report!C1841</f>
        <v>46219</v>
      </c>
      <c r="B910" s="1" t="str">
        <f aca="false">Report!E1841</f>
        <v>ADRIANA DISTRIBUIDORA DE PRODUTOS ALIMEN</v>
      </c>
      <c r="C910" s="16" t="n">
        <f aca="false">Report!U1841</f>
        <v>1402.88</v>
      </c>
      <c r="D910" s="1" t="str">
        <f aca="false">Report!X1841</f>
        <v>NF 878848-3 MILKA</v>
      </c>
    </row>
    <row r="911" customFormat="false" ht="12.75" hidden="false" customHeight="true" outlineLevel="0" collapsed="false">
      <c r="A911" s="15" t="n">
        <f aca="false">Report!C1842</f>
        <v>46219</v>
      </c>
      <c r="B911" s="1" t="str">
        <f aca="false">Report!E1842</f>
        <v>L S M COMERCIO DE ALIMENTOS E NAVEGACAO</v>
      </c>
      <c r="C911" s="16" t="n">
        <f aca="false">Report!U1842</f>
        <v>1568.1</v>
      </c>
      <c r="D911" s="1" t="str">
        <f aca="false">Report!X1842</f>
        <v>NF 304776 -3 MILKA</v>
      </c>
    </row>
    <row r="912" customFormat="false" ht="12.75" hidden="false" customHeight="true" outlineLevel="0" collapsed="false">
      <c r="A912" s="15" t="n">
        <f aca="false">Report!C1843</f>
        <v>46219</v>
      </c>
      <c r="B912" s="1" t="str">
        <f aca="false">Report!E1843</f>
        <v>DISTRIBUIDORA LOPES LTDA</v>
      </c>
      <c r="C912" s="16" t="n">
        <f aca="false">Report!U1843</f>
        <v>1279.76</v>
      </c>
      <c r="D912" s="1" t="str">
        <f aca="false">Report!X1843</f>
        <v>NF 1675757-2 MILKA</v>
      </c>
    </row>
    <row r="913" customFormat="false" ht="12.75" hidden="false" customHeight="true" outlineLevel="0" collapsed="false">
      <c r="A913" s="15" t="n">
        <f aca="false">Report!C1844</f>
        <v>46219</v>
      </c>
      <c r="B913" s="1" t="str">
        <f aca="false">Report!E1844</f>
        <v>IRMÃOS LIMA  ATACADO  DE ALIMENTOS LTDA</v>
      </c>
      <c r="C913" s="16" t="n">
        <f aca="false">Report!U1844</f>
        <v>1250.11</v>
      </c>
      <c r="D913" s="1" t="str">
        <f aca="false">Report!X1844</f>
        <v>374805-C/C  NF293860 - MILKA</v>
      </c>
    </row>
    <row r="914" customFormat="false" ht="12.75" hidden="false" customHeight="true" outlineLevel="0" collapsed="false">
      <c r="A914" s="15" t="n">
        <f aca="false">Report!C1845</f>
        <v>46219</v>
      </c>
      <c r="B914" s="1" t="str">
        <f aca="false">Report!E1845</f>
        <v>DISTRIBUIDORA LOPES LTDA</v>
      </c>
      <c r="C914" s="16" t="n">
        <f aca="false">Report!U1845</f>
        <v>1310.03</v>
      </c>
      <c r="D914" s="1" t="str">
        <f aca="false">Report!X1845</f>
        <v>NF 1680082-1 MILKA </v>
      </c>
    </row>
    <row r="915" customFormat="false" ht="12.75" hidden="false" customHeight="true" outlineLevel="0" collapsed="false">
      <c r="A915" s="15" t="n">
        <f aca="false">Report!C1846</f>
        <v>46219</v>
      </c>
      <c r="B915" s="1" t="str">
        <f aca="false">Report!E1846</f>
        <v>FENNIX BRASIL DISTRIBUIDORA DE PRODUTOS</v>
      </c>
      <c r="C915" s="16" t="n">
        <f aca="false">Report!U1846</f>
        <v>2048.68</v>
      </c>
      <c r="D915" s="1" t="str">
        <f aca="false">Report!X1846</f>
        <v>NF 311084 -2 MILKA</v>
      </c>
    </row>
    <row r="916" customFormat="false" ht="12.75" hidden="false" customHeight="true" outlineLevel="0" collapsed="false">
      <c r="A916" s="15" t="n">
        <f aca="false">Report!C1847</f>
        <v>46219</v>
      </c>
      <c r="B916" s="1" t="str">
        <f aca="false">Report!E1847</f>
        <v>PIARARA COMERCIO, IMPORTACAO E EXPORTACAO LTDA</v>
      </c>
      <c r="C916" s="16" t="n">
        <f aca="false">Report!U1847</f>
        <v>1024.54</v>
      </c>
      <c r="D916" s="1" t="str">
        <f aca="false">Report!X1847</f>
        <v>NF 193797 -2 MILKA</v>
      </c>
    </row>
    <row r="917" customFormat="false" ht="12.75" hidden="false" customHeight="true" outlineLevel="0" collapsed="false">
      <c r="A917" s="15" t="n">
        <f aca="false">Report!C1848</f>
        <v>46219</v>
      </c>
      <c r="B917" s="1" t="str">
        <f aca="false">Report!E1848</f>
        <v>NESTLÉ BRASIL LTDA.</v>
      </c>
      <c r="C917" s="16" t="n">
        <f aca="false">Report!U1848</f>
        <v>1493.87</v>
      </c>
      <c r="D917" s="1" t="str">
        <f aca="false">Report!X1848</f>
        <v>NF 1420957 - MILKA</v>
      </c>
    </row>
    <row r="918" customFormat="false" ht="12.75" hidden="false" customHeight="true" outlineLevel="0" collapsed="false">
      <c r="A918" s="15" t="n">
        <f aca="false">Report!C1849</f>
        <v>46219</v>
      </c>
      <c r="B918" s="1" t="str">
        <f aca="false">Report!E1849</f>
        <v>OCIDENTAL COMERCIO DE FRIOS LTDA</v>
      </c>
      <c r="C918" s="16" t="n">
        <f aca="false">Report!U1849</f>
        <v>983.77</v>
      </c>
      <c r="D918" s="1" t="str">
        <f aca="false">Report!X1849</f>
        <v>NF 1240896-1/2 MILKA</v>
      </c>
    </row>
    <row r="919" customFormat="false" ht="12.75" hidden="false" customHeight="true" outlineLevel="0" collapsed="false">
      <c r="A919" s="15" t="n">
        <f aca="false">Report!C1850</f>
        <v>46219</v>
      </c>
      <c r="B919" s="1" t="str">
        <f aca="false">Report!E1850</f>
        <v>MARQUES &amp; MELO LTDA - FILIAL</v>
      </c>
      <c r="C919" s="16" t="n">
        <f aca="false">Report!U1850</f>
        <v>1012.57</v>
      </c>
      <c r="D919" s="1" t="str">
        <f aca="false">Report!X1850</f>
        <v>NF 496957 - MILKA</v>
      </c>
    </row>
    <row r="920" customFormat="false" ht="12.75" hidden="false" customHeight="true" outlineLevel="0" collapsed="false">
      <c r="A920" s="15" t="n">
        <f aca="false">Report!C1851</f>
        <v>46219</v>
      </c>
      <c r="B920" s="1" t="str">
        <f aca="false">Report!E1851</f>
        <v>T A DE MATTOS COMIM EIRELI</v>
      </c>
      <c r="C920" s="16" t="n">
        <f aca="false">Report!U1851</f>
        <v>228</v>
      </c>
      <c r="D920" s="1" t="str">
        <f aca="false">Report!X1851</f>
        <v>NF 10653 - MILKA</v>
      </c>
    </row>
    <row r="921" customFormat="false" ht="12.75" hidden="false" customHeight="true" outlineLevel="0" collapsed="false">
      <c r="A921" s="15" t="n">
        <f aca="false">Report!C1852</f>
        <v>46219</v>
      </c>
      <c r="B921" s="1" t="str">
        <f aca="false">Report!E1852</f>
        <v>BRASIL NORTE BEBIDAS S/A</v>
      </c>
      <c r="C921" s="16" t="n">
        <f aca="false">Report!U1852</f>
        <v>56.96</v>
      </c>
      <c r="D921" s="1" t="str">
        <f aca="false">Report!X1852</f>
        <v>NF 1910367 - MILKA</v>
      </c>
    </row>
    <row r="922" customFormat="false" ht="12.75" hidden="false" customHeight="true" outlineLevel="0" collapsed="false">
      <c r="A922" s="15" t="n">
        <f aca="false">Report!C1853</f>
        <v>46219</v>
      </c>
      <c r="B922" s="1" t="str">
        <f aca="false">Report!E1853</f>
        <v>BRASIL NORTE BEBIDAS S/A</v>
      </c>
      <c r="C922" s="16" t="n">
        <f aca="false">Report!U1853</f>
        <v>335.01</v>
      </c>
      <c r="D922" s="1" t="str">
        <f aca="false">Report!X1853</f>
        <v>NF 1182811 - MILKA</v>
      </c>
    </row>
    <row r="923" customFormat="false" ht="12.75" hidden="false" customHeight="true" outlineLevel="0" collapsed="false">
      <c r="A923" s="15" t="n">
        <f aca="false">Report!C1854</f>
        <v>46219</v>
      </c>
      <c r="B923" s="1" t="str">
        <f aca="false">Report!E1854</f>
        <v>BRASIL NORTE BEBIDAS S/A</v>
      </c>
      <c r="C923" s="16" t="n">
        <f aca="false">Report!U1854</f>
        <v>3237</v>
      </c>
      <c r="D923" s="1" t="str">
        <f aca="false">Report!X1854</f>
        <v>NF 1184135 - MILKA</v>
      </c>
    </row>
    <row r="924" customFormat="false" ht="12.75" hidden="false" customHeight="true" outlineLevel="0" collapsed="false">
      <c r="A924" s="15" t="n">
        <f aca="false">Report!C1855</f>
        <v>46219</v>
      </c>
      <c r="B924" s="1" t="str">
        <f aca="false">Report!E1855</f>
        <v>BRASIL NORTE BEBIDAS S/A</v>
      </c>
      <c r="C924" s="16" t="n">
        <f aca="false">Report!U1855</f>
        <v>6181.16</v>
      </c>
      <c r="D924" s="1" t="str">
        <f aca="false">Report!X1855</f>
        <v>NF 1910815 - MILKA</v>
      </c>
    </row>
    <row r="925" customFormat="false" ht="12.75" hidden="false" customHeight="true" outlineLevel="0" collapsed="false">
      <c r="A925" s="15" t="n">
        <f aca="false">Report!C1856</f>
        <v>46219</v>
      </c>
      <c r="B925" s="1" t="str">
        <f aca="false">Report!E1856</f>
        <v>SILVA E SANTOS FRIGORIFICO LTDA</v>
      </c>
      <c r="C925" s="16" t="n">
        <f aca="false">Report!U1856</f>
        <v>3130</v>
      </c>
      <c r="D925" s="1" t="str">
        <f aca="false">Report!X1856</f>
        <v>NF31702 - MILKA</v>
      </c>
    </row>
    <row r="926" customFormat="false" ht="12.75" hidden="false" customHeight="true" outlineLevel="0" collapsed="false">
      <c r="A926" s="15" t="n">
        <f aca="false">Report!C1857</f>
        <v>46219</v>
      </c>
      <c r="B926" s="1" t="str">
        <f aca="false">Report!E1857</f>
        <v>SOUZA CRUZ LTDA.</v>
      </c>
      <c r="C926" s="16" t="n">
        <f aca="false">Report!U1857</f>
        <v>5877.89</v>
      </c>
      <c r="D926" s="1" t="str">
        <f aca="false">Report!X1857</f>
        <v>NF 566298 -01 MILKA</v>
      </c>
    </row>
    <row r="927" customFormat="false" ht="12.75" hidden="false" customHeight="true" outlineLevel="0" collapsed="false">
      <c r="A927" s="15" t="n">
        <f aca="false">Report!C1858</f>
        <v>46219</v>
      </c>
      <c r="B927" s="1" t="str">
        <f aca="false">Report!E1858</f>
        <v>C. R. PARENTE ABREU</v>
      </c>
      <c r="C927" s="16" t="n">
        <f aca="false">Report!U1858</f>
        <v>259.39</v>
      </c>
      <c r="D927" s="1" t="str">
        <f aca="false">Report!X1858</f>
        <v>NF 11400 -02 KARU - MILKA</v>
      </c>
    </row>
    <row r="928" customFormat="false" ht="12.75" hidden="false" customHeight="true" outlineLevel="0" collapsed="false">
      <c r="A928" s="15" t="n">
        <f aca="false">Report!C1859</f>
        <v>46219</v>
      </c>
      <c r="B928" s="1" t="str">
        <f aca="false">Report!E1859</f>
        <v>CHERRYS SEMI JOIAS LTDA</v>
      </c>
      <c r="C928" s="16" t="n">
        <f aca="false">Report!U1859</f>
        <v>465</v>
      </c>
      <c r="D928" s="1" t="str">
        <f aca="false">Report!X1859</f>
        <v>NF 464 - MILKA</v>
      </c>
    </row>
    <row r="929" customFormat="false" ht="12.75" hidden="false" customHeight="true" outlineLevel="0" collapsed="false">
      <c r="A929" s="15" t="n">
        <f aca="false">Report!C1860</f>
        <v>46219</v>
      </c>
      <c r="B929" s="1" t="str">
        <f aca="false">Report!E1860</f>
        <v>LIMA E BARANDA COMERCIO DE PRODUTOS REGI</v>
      </c>
      <c r="C929" s="16" t="n">
        <f aca="false">Report!U1860</f>
        <v>363.5</v>
      </c>
      <c r="D929" s="1" t="str">
        <f aca="false">Report!X1860</f>
        <v>NF31367 - MILKA</v>
      </c>
    </row>
    <row r="930" customFormat="false" ht="12.75" hidden="false" customHeight="true" outlineLevel="0" collapsed="false">
      <c r="A930" s="15" t="n">
        <f aca="false">Report!C1861</f>
        <v>46219</v>
      </c>
      <c r="B930" s="1" t="str">
        <f aca="false">Report!E1861</f>
        <v>PANIFICADORA E CONFEITARIA REAL MADRI LTDA</v>
      </c>
      <c r="C930" s="16" t="n">
        <f aca="false">Report!U1861</f>
        <v>664.48</v>
      </c>
      <c r="D930" s="1" t="str">
        <f aca="false">Report!X1861</f>
        <v>NF710 - MILKA</v>
      </c>
    </row>
    <row r="931" customFormat="false" ht="12.75" hidden="false" customHeight="true" outlineLevel="0" collapsed="false">
      <c r="A931" s="15" t="n">
        <f aca="false">Report!C1862</f>
        <v>46219</v>
      </c>
      <c r="B931" s="1" t="str">
        <f aca="false">Report!E1862</f>
        <v>C. R. PARENTE ABREU</v>
      </c>
      <c r="C931" s="16" t="n">
        <f aca="false">Report!U1862</f>
        <v>378.43</v>
      </c>
      <c r="D931" s="1" t="str">
        <f aca="false">Report!X1862</f>
        <v>NF 11415-1 MILKA</v>
      </c>
    </row>
    <row r="932" customFormat="false" ht="12.75" hidden="false" customHeight="true" outlineLevel="0" collapsed="false">
      <c r="A932" s="15" t="n">
        <f aca="false">Report!C1863</f>
        <v>46219</v>
      </c>
      <c r="B932" s="1" t="str">
        <f aca="false">Report!E1863</f>
        <v>ADICSO FABIAN GONZALEZ MONTILLA 70302186</v>
      </c>
      <c r="C932" s="16" t="n">
        <f aca="false">Report!U1863</f>
        <v>840</v>
      </c>
      <c r="D932" s="1" t="str">
        <f aca="false">Report!X1863</f>
        <v>NF 531 BLOOM - MILKA</v>
      </c>
    </row>
    <row r="933" customFormat="false" ht="12.75" hidden="false" customHeight="true" outlineLevel="0" collapsed="false">
      <c r="A933" s="15" t="n">
        <f aca="false">Report!C1864</f>
        <v>46219</v>
      </c>
      <c r="B933" s="1" t="str">
        <f aca="false">Report!E1864</f>
        <v>RV TECNOLOGIA E SISTEMAS S.A. - MA</v>
      </c>
      <c r="C933" s="16" t="n">
        <f aca="false">Report!U1864</f>
        <v>36.15</v>
      </c>
      <c r="D933" s="1" t="str">
        <f aca="false">Report!X1864</f>
        <v>RECARGA CELULAR MO1-ANDREZA</v>
      </c>
    </row>
    <row r="934" customFormat="false" ht="12.75" hidden="false" customHeight="true" outlineLevel="0" collapsed="false">
      <c r="A934" s="15" t="n">
        <f aca="false">Report!C1868</f>
        <v>46219</v>
      </c>
      <c r="B934" s="1" t="str">
        <f aca="false">Report!E1868</f>
        <v>BRAGA TABACARIA EIRELI ME</v>
      </c>
      <c r="C934" s="16" t="n">
        <f aca="false">Report!U1868</f>
        <v>118.45</v>
      </c>
      <c r="D934" s="1" t="str">
        <f aca="false">Report!X1868</f>
        <v>COMPRAS S/NF XAROPE -ANDREZA </v>
      </c>
    </row>
    <row r="935" customFormat="false" ht="12.75" hidden="false" customHeight="true" outlineLevel="0" collapsed="false">
      <c r="A935" s="15" t="n">
        <f aca="false">Report!C1870</f>
        <v>46220</v>
      </c>
      <c r="B935" s="1" t="str">
        <f aca="false">Report!E1870</f>
        <v>SEM FORNECEDOR</v>
      </c>
      <c r="C935" s="16" t="n">
        <f aca="false">Report!U1870</f>
        <v>268</v>
      </c>
      <c r="D935" s="1" t="str">
        <f aca="false">Report!X1870</f>
        <v>RECIBO - COMPRA DE 7,055 KG DE QUEIJO COALHO</v>
      </c>
    </row>
    <row r="936" customFormat="false" ht="12.75" hidden="false" customHeight="true" outlineLevel="0" collapsed="false">
      <c r="A936" s="15" t="n">
        <f aca="false">Report!C1878</f>
        <v>46220</v>
      </c>
      <c r="B936" s="1" t="str">
        <f aca="false">Report!E1878</f>
        <v>H L M PADARIA E CONFEITARIA LTDA</v>
      </c>
      <c r="C936" s="16" t="n">
        <f aca="false">Report!U1878</f>
        <v>560</v>
      </c>
      <c r="D936" s="1" t="str">
        <f aca="false">Report!X1878</f>
        <v>NF 26 - 20/06 - DEBORA</v>
      </c>
    </row>
    <row r="937" customFormat="false" ht="12.75" hidden="false" customHeight="true" outlineLevel="0" collapsed="false">
      <c r="A937" s="15" t="n">
        <f aca="false">Report!C1880</f>
        <v>46220</v>
      </c>
      <c r="B937" s="1" t="str">
        <f aca="false">Report!E1880</f>
        <v>SABIA COMERCIO DE COSMETICOS LTDA</v>
      </c>
      <c r="C937" s="16" t="n">
        <f aca="false">Report!U1880</f>
        <v>477.39</v>
      </c>
      <c r="D937" s="1" t="str">
        <f aca="false">Report!X1880</f>
        <v>NF 250257-2 MILKA</v>
      </c>
    </row>
    <row r="938" customFormat="false" ht="12.75" hidden="false" customHeight="true" outlineLevel="0" collapsed="false">
      <c r="A938" s="15" t="n">
        <f aca="false">Report!C1881</f>
        <v>46220</v>
      </c>
      <c r="B938" s="1" t="str">
        <f aca="false">Report!E1881</f>
        <v>DISTRIBUIDORA FARIAS LTDA.</v>
      </c>
      <c r="C938" s="16" t="n">
        <f aca="false">Report!U1881</f>
        <v>478.43</v>
      </c>
      <c r="D938" s="1" t="str">
        <f aca="false">Report!X1881</f>
        <v>789209-C/C  NF674930 - MILKA</v>
      </c>
    </row>
    <row r="939" customFormat="false" ht="12.75" hidden="false" customHeight="true" outlineLevel="0" collapsed="false">
      <c r="A939" s="15" t="n">
        <f aca="false">Report!C1882</f>
        <v>46220</v>
      </c>
      <c r="B939" s="1" t="str">
        <f aca="false">Report!E1882</f>
        <v>OCIDENTAL COMERCIO DE FRIOS LTDA</v>
      </c>
      <c r="C939" s="16" t="n">
        <f aca="false">Report!U1882</f>
        <v>2272.59</v>
      </c>
      <c r="D939" s="1" t="str">
        <f aca="false">Report!X1882</f>
        <v>NF 1238958-3/3 MILKA</v>
      </c>
    </row>
    <row r="940" customFormat="false" ht="12.75" hidden="false" customHeight="true" outlineLevel="0" collapsed="false">
      <c r="A940" s="15" t="n">
        <f aca="false">Report!C1883</f>
        <v>46220</v>
      </c>
      <c r="B940" s="1" t="str">
        <f aca="false">Report!E1883</f>
        <v>EMPRESA BRASILEIRA DE DISTRIBUICAO LTDA</v>
      </c>
      <c r="C940" s="16" t="n">
        <f aca="false">Report!U1883</f>
        <v>1646.34</v>
      </c>
      <c r="D940" s="1" t="str">
        <f aca="false">Report!X1883</f>
        <v>NF 2295786 - MILKA</v>
      </c>
    </row>
    <row r="941" customFormat="false" ht="12.75" hidden="false" customHeight="true" outlineLevel="0" collapsed="false">
      <c r="A941" s="15" t="n">
        <f aca="false">Report!C1884</f>
        <v>46220</v>
      </c>
      <c r="B941" s="1" t="str">
        <f aca="false">Report!E1884</f>
        <v>ORIENTE COM. ATACADISTA E REPRES. LTDA</v>
      </c>
      <c r="C941" s="16" t="n">
        <f aca="false">Report!U1884</f>
        <v>754.66</v>
      </c>
      <c r="D941" s="1" t="str">
        <f aca="false">Report!X1884</f>
        <v>2435/3  NF2033 - MILKA</v>
      </c>
    </row>
    <row r="942" customFormat="false" ht="12.75" hidden="false" customHeight="true" outlineLevel="0" collapsed="false">
      <c r="A942" s="15" t="n">
        <f aca="false">Report!C1885</f>
        <v>46220</v>
      </c>
      <c r="B942" s="1" t="str">
        <f aca="false">Report!E1885</f>
        <v>OCIDENTAL COMERCIO DE FRIOS LTDA</v>
      </c>
      <c r="C942" s="16" t="n">
        <f aca="false">Report!U1885</f>
        <v>537.72</v>
      </c>
      <c r="D942" s="1" t="str">
        <f aca="false">Report!X1885</f>
        <v>NF 1241434-2/3 - MILKA</v>
      </c>
    </row>
    <row r="943" customFormat="false" ht="12.75" hidden="false" customHeight="true" outlineLevel="0" collapsed="false">
      <c r="A943" s="15" t="n">
        <f aca="false">Report!C1886</f>
        <v>46220</v>
      </c>
      <c r="B943" s="1" t="str">
        <f aca="false">Report!E1886</f>
        <v>EDMARA COMERCIO DE HIGIENE PESSOAL LTDA</v>
      </c>
      <c r="C943" s="16" t="n">
        <f aca="false">Report!U1886</f>
        <v>526.89</v>
      </c>
      <c r="D943" s="1" t="str">
        <f aca="false">Report!X1886</f>
        <v>5120-B/C  NF8208 - MILKA</v>
      </c>
    </row>
    <row r="944" customFormat="false" ht="12.75" hidden="false" customHeight="true" outlineLevel="0" collapsed="false">
      <c r="A944" s="15" t="n">
        <f aca="false">Report!C1887</f>
        <v>46220</v>
      </c>
      <c r="B944" s="1" t="str">
        <f aca="false">Report!E1887</f>
        <v>J G COMERCIO DE PRODUTOS ALIMENTICIOS LTDA</v>
      </c>
      <c r="C944" s="16" t="n">
        <f aca="false">Report!U1887</f>
        <v>2340.64</v>
      </c>
      <c r="D944" s="1" t="str">
        <f aca="false">Report!X1887</f>
        <v>454446-B/C  NF390550 - MILKA</v>
      </c>
    </row>
    <row r="945" customFormat="false" ht="12.75" hidden="false" customHeight="true" outlineLevel="0" collapsed="false">
      <c r="A945" s="15" t="n">
        <f aca="false">Report!C1888</f>
        <v>46220</v>
      </c>
      <c r="B945" s="1" t="str">
        <f aca="false">Report!E1888</f>
        <v>NT INDUSTRIA E COMERCIO DE PANIFICACAO L</v>
      </c>
      <c r="C945" s="16" t="n">
        <f aca="false">Report!U1888</f>
        <v>5344.86</v>
      </c>
      <c r="D945" s="1" t="str">
        <f aca="false">Report!X1888</f>
        <v>NF 40130 - MILKA</v>
      </c>
    </row>
    <row r="946" customFormat="false" ht="12.75" hidden="false" customHeight="true" outlineLevel="0" collapsed="false">
      <c r="A946" s="15" t="n">
        <f aca="false">Report!C1889</f>
        <v>46220</v>
      </c>
      <c r="B946" s="1" t="str">
        <f aca="false">Report!E1889</f>
        <v>BRAGA TABACARIA EIRELI ME</v>
      </c>
      <c r="C946" s="16" t="n">
        <f aca="false">Report!U1889</f>
        <v>595</v>
      </c>
      <c r="D946" s="1" t="str">
        <f aca="false">Report!X1889</f>
        <v>NF 19022-02 MILKA</v>
      </c>
    </row>
    <row r="947" customFormat="false" ht="12.75" hidden="false" customHeight="true" outlineLevel="0" collapsed="false">
      <c r="A947" s="15" t="n">
        <f aca="false">Report!C1890</f>
        <v>46220</v>
      </c>
      <c r="B947" s="1" t="str">
        <f aca="false">Report!E1890</f>
        <v>NESTLÉ BRASIL LTDA.</v>
      </c>
      <c r="C947" s="16" t="n">
        <f aca="false">Report!U1890</f>
        <v>868.86</v>
      </c>
      <c r="D947" s="1" t="str">
        <f aca="false">Report!X1890</f>
        <v>NF 1424401-02 MILKA</v>
      </c>
    </row>
    <row r="948" customFormat="false" ht="12.75" hidden="false" customHeight="true" outlineLevel="0" collapsed="false">
      <c r="A948" s="15" t="n">
        <f aca="false">Report!C1891</f>
        <v>46220</v>
      </c>
      <c r="B948" s="1" t="str">
        <f aca="false">Report!E1891</f>
        <v>J. S. MOREIRA ALVES LTDA</v>
      </c>
      <c r="C948" s="16" t="n">
        <f aca="false">Report!U1891</f>
        <v>580.5</v>
      </c>
      <c r="D948" s="1" t="str">
        <f aca="false">Report!X1891</f>
        <v>NF2602 MESA FARTA- MILKA</v>
      </c>
    </row>
    <row r="949" customFormat="false" ht="12.75" hidden="false" customHeight="true" outlineLevel="0" collapsed="false">
      <c r="A949" s="15" t="n">
        <f aca="false">Report!C1892</f>
        <v>46220</v>
      </c>
      <c r="B949" s="1" t="str">
        <f aca="false">Report!E1892</f>
        <v>BROTHERS  INDUSTRIA DE ALIMENTOS LTDA</v>
      </c>
      <c r="C949" s="16" t="n">
        <f aca="false">Report!U1892</f>
        <v>756.45</v>
      </c>
      <c r="D949" s="1" t="str">
        <f aca="false">Report!X1892</f>
        <v>NF 1031245 - MILKA</v>
      </c>
    </row>
    <row r="950" customFormat="false" ht="12.75" hidden="false" customHeight="true" outlineLevel="0" collapsed="false">
      <c r="A950" s="15" t="n">
        <f aca="false">Report!C1893</f>
        <v>46220</v>
      </c>
      <c r="B950" s="1" t="str">
        <f aca="false">Report!E1893</f>
        <v>SOUZA CRUZ LTDA.</v>
      </c>
      <c r="C950" s="16" t="n">
        <f aca="false">Report!U1893</f>
        <v>282.34</v>
      </c>
      <c r="D950" s="1" t="str">
        <f aca="false">Report!X1893</f>
        <v>NF 566543 - MILKA</v>
      </c>
    </row>
    <row r="951" customFormat="false" ht="12.75" hidden="false" customHeight="true" outlineLevel="0" collapsed="false">
      <c r="A951" s="15" t="n">
        <f aca="false">Report!C1894</f>
        <v>46220</v>
      </c>
      <c r="B951" s="1" t="str">
        <f aca="false">Report!E1894</f>
        <v>RENATO DE O AZEVEDO E CIA LTDA - EPP</v>
      </c>
      <c r="C951" s="16" t="n">
        <f aca="false">Report!U1894</f>
        <v>1395</v>
      </c>
      <c r="D951" s="1" t="str">
        <f aca="false">Report!X1894</f>
        <v>COMPRA FARINHA CRUZEIRO /PGTO JOSE CLAUDIO - MILKA </v>
      </c>
    </row>
    <row r="952" customFormat="false" ht="12.75" hidden="false" customHeight="true" outlineLevel="0" collapsed="false">
      <c r="A952" s="15" t="n">
        <f aca="false">Report!C1895</f>
        <v>46220</v>
      </c>
      <c r="B952" s="1" t="str">
        <f aca="false">Report!E1895</f>
        <v>VITAPAN COMERCIO VAREJISTA DE PRODUTOS ALIMENTICIOS LTDA</v>
      </c>
      <c r="C952" s="16" t="n">
        <f aca="false">Report!U1895</f>
        <v>540</v>
      </c>
      <c r="D952" s="1" t="str">
        <f aca="false">Report!X1895</f>
        <v>NF 10280 - MILKA</v>
      </c>
    </row>
    <row r="953" customFormat="false" ht="12.75" hidden="false" customHeight="true" outlineLevel="0" collapsed="false">
      <c r="A953" s="15" t="n">
        <f aca="false">Report!C1897</f>
        <v>46220</v>
      </c>
      <c r="B953" s="1" t="str">
        <f aca="false">Report!E1897</f>
        <v>NORTELAC DISTRIBUIDORA DE FRIOS LTDA</v>
      </c>
      <c r="C953" s="16" t="n">
        <f aca="false">Report!U1897</f>
        <v>1380</v>
      </c>
      <c r="D953" s="1" t="str">
        <f aca="false">Report!X1897</f>
        <v>NF43438 - MILKA</v>
      </c>
    </row>
    <row r="954" customFormat="false" ht="12.75" hidden="false" customHeight="true" outlineLevel="0" collapsed="false">
      <c r="A954" s="15" t="n">
        <f aca="false">Report!C1898</f>
        <v>46220</v>
      </c>
      <c r="B954" s="1" t="str">
        <f aca="false">Report!E1898</f>
        <v>FRUTAL INDUSTRIA E COMERCIO LTDA</v>
      </c>
      <c r="C954" s="16" t="n">
        <f aca="false">Report!U1898</f>
        <v>460.18</v>
      </c>
      <c r="D954" s="1" t="str">
        <f aca="false">Report!X1898</f>
        <v>NF 225770 - MILKA</v>
      </c>
    </row>
    <row r="955" customFormat="false" ht="12.75" hidden="false" customHeight="true" outlineLevel="0" collapsed="false">
      <c r="A955" s="15" t="n">
        <f aca="false">Report!C1899</f>
        <v>46220</v>
      </c>
      <c r="B955" s="1" t="str">
        <f aca="false">Report!E1899</f>
        <v>J G COMERCIO DE PRODUTOS ALIMENTICIOS LTDA</v>
      </c>
      <c r="C955" s="16" t="n">
        <f aca="false">Report!U1899</f>
        <v>785.66</v>
      </c>
      <c r="D955" s="1" t="str">
        <f aca="false">Report!X1899</f>
        <v>455810-A/C  NF391785 MASTERFRIGO - MILKA</v>
      </c>
    </row>
    <row r="956" customFormat="false" ht="12.75" hidden="false" customHeight="true" outlineLevel="0" collapsed="false">
      <c r="A956" s="15" t="n">
        <f aca="false">Report!C1900</f>
        <v>46220</v>
      </c>
      <c r="B956" s="1" t="str">
        <f aca="false">Report!E1900</f>
        <v>CRBS S/A</v>
      </c>
      <c r="C956" s="16" t="n">
        <f aca="false">Report!U1900</f>
        <v>552.36</v>
      </c>
      <c r="D956" s="1" t="str">
        <f aca="false">Report!X1900</f>
        <v>NF900346 AMBEV C/ TARIFA INCLUSA - MILKA</v>
      </c>
    </row>
    <row r="957" customFormat="false" ht="12.75" hidden="false" customHeight="true" outlineLevel="0" collapsed="false">
      <c r="A957" s="15" t="n">
        <f aca="false">Report!C1901</f>
        <v>46220</v>
      </c>
      <c r="B957" s="1" t="str">
        <f aca="false">Report!E1901</f>
        <v>CRBS S/A</v>
      </c>
      <c r="C957" s="16" t="n">
        <f aca="false">Report!U1901</f>
        <v>1321.58</v>
      </c>
      <c r="D957" s="1" t="str">
        <f aca="false">Report!X1901</f>
        <v>NF900347 AMBEV / BONIFICACAO INCLUSA - MILKA</v>
      </c>
    </row>
    <row r="958" customFormat="false" ht="12.75" hidden="false" customHeight="true" outlineLevel="0" collapsed="false">
      <c r="A958" s="15" t="n">
        <f aca="false">Report!C1902</f>
        <v>46220</v>
      </c>
      <c r="B958" s="1" t="str">
        <f aca="false">Report!E1902</f>
        <v>PANIFICADORA E CONFEITARIA REAL MADRI LTDA</v>
      </c>
      <c r="C958" s="16" t="n">
        <f aca="false">Report!U1902</f>
        <v>374.7</v>
      </c>
      <c r="D958" s="1" t="str">
        <f aca="false">Report!X1902</f>
        <v>NF 713 - MILKA</v>
      </c>
    </row>
    <row r="959" customFormat="false" ht="12.75" hidden="false" customHeight="true" outlineLevel="0" collapsed="false">
      <c r="A959" s="15" t="n">
        <f aca="false">Report!C1903</f>
        <v>46220</v>
      </c>
      <c r="B959" s="1" t="str">
        <f aca="false">Report!E1903</f>
        <v>PANIFICADORA E CONFEITARIA REAL MADRI LTDA</v>
      </c>
      <c r="C959" s="16" t="n">
        <f aca="false">Report!U1903</f>
        <v>1120</v>
      </c>
      <c r="D959" s="1" t="str">
        <f aca="false">Report!X1903</f>
        <v>NF 715 - MILKA</v>
      </c>
    </row>
    <row r="960" customFormat="false" ht="12.75" hidden="false" customHeight="true" outlineLevel="0" collapsed="false">
      <c r="A960" s="15" t="n">
        <f aca="false">Report!C1904</f>
        <v>46220</v>
      </c>
      <c r="B960" s="1" t="str">
        <f aca="false">Report!E1904</f>
        <v>RENATO DE O AZEVEDO E CIA LTDA - EPP</v>
      </c>
      <c r="C960" s="16" t="n">
        <f aca="false">Report!U1904</f>
        <v>2682</v>
      </c>
      <c r="D960" s="1" t="str">
        <f aca="false">Report!X1904</f>
        <v>FEIRA CARLOS - DEBORA</v>
      </c>
    </row>
    <row r="961" customFormat="false" ht="12.75" hidden="false" customHeight="true" outlineLevel="0" collapsed="false">
      <c r="A961" s="15" t="n">
        <f aca="false">Report!C1905</f>
        <v>46220</v>
      </c>
      <c r="B961" s="1" t="str">
        <f aca="false">Report!E1905</f>
        <v>RENATO DE O AZEVEDO E CIA LTDA - EPP</v>
      </c>
      <c r="C961" s="16" t="n">
        <f aca="false">Report!U1905</f>
        <v>160</v>
      </c>
      <c r="D961" s="1" t="str">
        <f aca="false">Report!X1905</f>
        <v>CAMARAO COM E SEM CASCA - FEIRA CARLOS - DEBORA</v>
      </c>
    </row>
    <row r="962" customFormat="false" ht="12.75" hidden="false" customHeight="true" outlineLevel="0" collapsed="false">
      <c r="A962" s="15" t="n">
        <f aca="false">Report!C1906</f>
        <v>46220</v>
      </c>
      <c r="B962" s="1" t="str">
        <f aca="false">Report!E1906</f>
        <v>COMERCIO E TRANSPORTE BRANDAO LTDA</v>
      </c>
      <c r="C962" s="16" t="n">
        <f aca="false">Report!U1906</f>
        <v>990</v>
      </c>
      <c r="D962" s="1" t="str">
        <f aca="false">Report!X1906</f>
        <v>NF 14888 - DEBORA</v>
      </c>
    </row>
    <row r="963" customFormat="false" ht="12.75" hidden="false" customHeight="true" outlineLevel="0" collapsed="false">
      <c r="A963" s="15" t="n">
        <f aca="false">Report!C1908</f>
        <v>46220</v>
      </c>
      <c r="B963" s="1" t="str">
        <f aca="false">Report!E1908</f>
        <v>RENATO DE O AZEVEDO E CIA LTDA - EPP</v>
      </c>
      <c r="C963" s="16" t="n">
        <f aca="false">Report!U1908</f>
        <v>3110</v>
      </c>
      <c r="D963" s="1" t="str">
        <f aca="false">Report!X1908</f>
        <v>FEIRA SR RENATO - DEBORA</v>
      </c>
    </row>
    <row r="964" customFormat="false" ht="12.75" hidden="false" customHeight="true" outlineLevel="0" collapsed="false">
      <c r="A964" s="15" t="n">
        <f aca="false">Report!C1910</f>
        <v>46220</v>
      </c>
      <c r="B964" s="1" t="str">
        <f aca="false">Report!E1910</f>
        <v>GELO DANGELO FABRICACAO DE GELO LTDA</v>
      </c>
      <c r="C964" s="16" t="n">
        <f aca="false">Report!U1910</f>
        <v>416.5</v>
      </c>
      <c r="D964" s="1" t="str">
        <f aca="false">Report!X1910</f>
        <v>NF 375 - DEBORA</v>
      </c>
    </row>
    <row r="965" customFormat="false" ht="12.75" hidden="false" customHeight="true" outlineLevel="0" collapsed="false">
      <c r="A965" s="15" t="n">
        <f aca="false">Report!C1911</f>
        <v>46220</v>
      </c>
      <c r="B965" s="1" t="str">
        <f aca="false">Report!E1911</f>
        <v>J W N DOS SANTOS</v>
      </c>
      <c r="C965" s="16" t="n">
        <f aca="false">Report!U1911</f>
        <v>270</v>
      </c>
      <c r="D965" s="1" t="str">
        <f aca="false">Report!X1911</f>
        <v>NF 363 - DEBORA</v>
      </c>
    </row>
    <row r="966" customFormat="false" ht="12.75" hidden="false" customHeight="true" outlineLevel="0" collapsed="false">
      <c r="A966" s="15" t="n">
        <f aca="false">Report!C1912</f>
        <v>46220</v>
      </c>
      <c r="B966" s="1" t="str">
        <f aca="false">Report!E1912</f>
        <v>H L M PADARIA E CONFEITARIA LTDA</v>
      </c>
      <c r="C966" s="16" t="n">
        <f aca="false">Report!U1912</f>
        <v>480</v>
      </c>
      <c r="D966" s="1" t="str">
        <f aca="false">Report!X1912</f>
        <v>NF 33 - DEBORA</v>
      </c>
    </row>
    <row r="967" customFormat="false" ht="12.75" hidden="false" customHeight="true" outlineLevel="0" collapsed="false">
      <c r="A967" s="15" t="n">
        <f aca="false">Report!C1913</f>
        <v>46220</v>
      </c>
      <c r="B967" s="1" t="str">
        <f aca="false">Report!E1913</f>
        <v>H L M PADARIA E CONFEITARIA LTDA</v>
      </c>
      <c r="C967" s="16" t="n">
        <f aca="false">Report!U1913</f>
        <v>440</v>
      </c>
      <c r="D967" s="1" t="str">
        <f aca="false">Report!X1913</f>
        <v>NF 25 - 11/07 - DEBORA</v>
      </c>
    </row>
    <row r="968" customFormat="false" ht="12.75" hidden="false" customHeight="true" outlineLevel="0" collapsed="false">
      <c r="A968" s="15" t="n">
        <f aca="false">Report!C1914</f>
        <v>46220</v>
      </c>
      <c r="B968" s="1" t="str">
        <f aca="false">Report!E1914</f>
        <v>H L M PADARIA E CONFEITARIA LTDA</v>
      </c>
      <c r="C968" s="16" t="n">
        <f aca="false">Report!U1914</f>
        <v>300</v>
      </c>
      <c r="D968" s="1" t="str">
        <f aca="false">Report!X1914</f>
        <v>NF 32 - 16/07 - DEBORA</v>
      </c>
    </row>
    <row r="969" customFormat="false" ht="12.75" hidden="false" customHeight="true" outlineLevel="0" collapsed="false">
      <c r="A969" s="15" t="n">
        <f aca="false">Report!C1915</f>
        <v>46220</v>
      </c>
      <c r="B969" s="1" t="str">
        <f aca="false">Report!E1915</f>
        <v>H L M PADARIA E CONFEITARIA LTDA</v>
      </c>
      <c r="C969" s="16" t="n">
        <f aca="false">Report!U1915</f>
        <v>420</v>
      </c>
      <c r="D969" s="1" t="str">
        <f aca="false">Report!X1915</f>
        <v>NF 31 - DEBORA</v>
      </c>
    </row>
    <row r="970" customFormat="false" ht="12.75" hidden="false" customHeight="true" outlineLevel="0" collapsed="false">
      <c r="A970" s="15" t="n">
        <f aca="false">Report!C1916</f>
        <v>46220</v>
      </c>
      <c r="B970" s="1" t="str">
        <f aca="false">Report!E1916</f>
        <v>H L M PADARIA E CONFEITARIA LTDA</v>
      </c>
      <c r="C970" s="16" t="n">
        <f aca="false">Report!U1916</f>
        <v>480</v>
      </c>
      <c r="D970" s="1" t="str">
        <f aca="false">Report!X1916</f>
        <v>NF 29 - 10/07 - DEBORA</v>
      </c>
    </row>
    <row r="971" customFormat="false" ht="12.75" hidden="false" customHeight="true" outlineLevel="0" collapsed="false">
      <c r="A971" s="15" t="n">
        <f aca="false">Report!C1917</f>
        <v>46220</v>
      </c>
      <c r="B971" s="1" t="str">
        <f aca="false">Report!E1917</f>
        <v>H L M PADARIA E CONFEITARIA LTDA</v>
      </c>
      <c r="C971" s="16" t="n">
        <f aca="false">Report!U1917</f>
        <v>400</v>
      </c>
      <c r="D971" s="1" t="str">
        <f aca="false">Report!X1917</f>
        <v>NF 28 - 08/07 - DEBORA</v>
      </c>
    </row>
    <row r="972" customFormat="false" ht="12.75" hidden="false" customHeight="true" outlineLevel="0" collapsed="false">
      <c r="A972" s="15" t="n">
        <f aca="false">Report!C1918</f>
        <v>46220</v>
      </c>
      <c r="B972" s="1" t="str">
        <f aca="false">Report!E1918</f>
        <v>H L M PADARIA E CONFEITARIA LTDA</v>
      </c>
      <c r="C972" s="16" t="n">
        <f aca="false">Report!U1918</f>
        <v>440</v>
      </c>
      <c r="D972" s="1" t="str">
        <f aca="false">Report!X1918</f>
        <v>NF 30 - 04/07 - DEBORA</v>
      </c>
    </row>
    <row r="973" customFormat="false" ht="12.75" hidden="false" customHeight="true" outlineLevel="0" collapsed="false">
      <c r="A973" s="15" t="n">
        <f aca="false">Report!C1919</f>
        <v>46220</v>
      </c>
      <c r="B973" s="1" t="str">
        <f aca="false">Report!E1919</f>
        <v>H L M PADARIA E CONFEITARIA LTDA</v>
      </c>
      <c r="C973" s="16" t="n">
        <f aca="false">Report!U1919</f>
        <v>240</v>
      </c>
      <c r="D973" s="1" t="str">
        <f aca="false">Report!X1919</f>
        <v>NF 27 - 01/07 - DEBORA</v>
      </c>
    </row>
    <row r="974" customFormat="false" ht="12.75" hidden="false" customHeight="true" outlineLevel="0" collapsed="false">
      <c r="A974" s="15" t="n">
        <f aca="false">Report!C1920</f>
        <v>46220</v>
      </c>
      <c r="B974" s="1" t="str">
        <f aca="false">Report!E1920</f>
        <v>H L M PADARIA E CONFEITARIA LTDA</v>
      </c>
      <c r="C974" s="16" t="n">
        <f aca="false">Report!U1920</f>
        <v>560</v>
      </c>
      <c r="D974" s="1" t="str">
        <f aca="false">Report!X1920</f>
        <v>NF 1 - 29/06 - DEBORA</v>
      </c>
    </row>
    <row r="975" customFormat="false" ht="12.75" hidden="false" customHeight="true" outlineLevel="0" collapsed="false">
      <c r="A975" s="15" t="n">
        <f aca="false">Report!C1921</f>
        <v>46220</v>
      </c>
      <c r="B975" s="1" t="str">
        <f aca="false">Report!E1921</f>
        <v>H L M PADARIA E CONFEITARIA LTDA</v>
      </c>
      <c r="C975" s="16" t="n">
        <f aca="false">Report!U1921</f>
        <v>240</v>
      </c>
      <c r="D975" s="1" t="str">
        <f aca="false">Report!X1921</f>
        <v>NF 24 - 26/06 - DEBORA</v>
      </c>
    </row>
    <row r="976" customFormat="false" ht="12.75" hidden="false" customHeight="true" outlineLevel="0" collapsed="false">
      <c r="A976" s="15" t="n">
        <f aca="false">Report!C1933</f>
        <v>46221</v>
      </c>
      <c r="B976" s="1" t="str">
        <f aca="false">Report!E1933</f>
        <v>PRIME PET DISTRIBUIDORA LTDA</v>
      </c>
      <c r="C976" s="16" t="n">
        <f aca="false">Report!U1933</f>
        <v>250.35</v>
      </c>
      <c r="D976" s="1" t="str">
        <f aca="false">Report!X1933</f>
        <v>NF 10336 -06 MILKA</v>
      </c>
    </row>
    <row r="977" customFormat="false" ht="12.75" hidden="false" customHeight="true" outlineLevel="0" collapsed="false">
      <c r="A977" s="15" t="n">
        <f aca="false">Report!C1934</f>
        <v>46221</v>
      </c>
      <c r="B977" s="1" t="str">
        <f aca="false">Report!E1934</f>
        <v>FUNNY PET DISTRIBUIDORA DE ALIMENTOS PAR</v>
      </c>
      <c r="C977" s="16" t="n">
        <f aca="false">Report!U1934</f>
        <v>4521.75</v>
      </c>
      <c r="D977" s="1" t="str">
        <f aca="false">Report!X1934</f>
        <v>NF 20167 4- MILKA</v>
      </c>
    </row>
    <row r="978" customFormat="false" ht="12.75" hidden="false" customHeight="true" outlineLevel="0" collapsed="false">
      <c r="A978" s="15" t="n">
        <f aca="false">Report!C1935</f>
        <v>46221</v>
      </c>
      <c r="B978" s="1" t="str">
        <f aca="false">Report!E1935</f>
        <v>FORTVET DISTRIBUIDORA LTDA</v>
      </c>
      <c r="C978" s="16" t="n">
        <f aca="false">Report!U1935</f>
        <v>1098.8</v>
      </c>
      <c r="D978" s="1" t="str">
        <f aca="false">Report!X1935</f>
        <v>NF 2494-1 MILKA</v>
      </c>
    </row>
    <row r="979" customFormat="false" ht="12.75" hidden="false" customHeight="true" outlineLevel="0" collapsed="false">
      <c r="A979" s="15" t="n">
        <f aca="false">Report!C1936</f>
        <v>46221</v>
      </c>
      <c r="B979" s="1" t="str">
        <f aca="false">Report!E1936</f>
        <v>ORIENTE COM. ATACADISTA E REPRES. LTDA</v>
      </c>
      <c r="C979" s="16" t="n">
        <f aca="false">Report!U1936</f>
        <v>689.5</v>
      </c>
      <c r="D979" s="1" t="str">
        <f aca="false">Report!X1936</f>
        <v>2477/1  NF2053 - MILKA</v>
      </c>
    </row>
    <row r="980" customFormat="false" ht="12.75" hidden="false" customHeight="true" outlineLevel="0" collapsed="false">
      <c r="A980" s="15" t="n">
        <f aca="false">Report!C1939</f>
        <v>46221</v>
      </c>
      <c r="B980" s="1" t="str">
        <f aca="false">Report!E1939</f>
        <v>ALEXSANDRO BEZERRA DA SILVA</v>
      </c>
      <c r="C980" s="16" t="n">
        <f aca="false">Report!U1939</f>
        <v>2812.18</v>
      </c>
      <c r="D980" s="1" t="str">
        <f aca="false">Report!X1939</f>
        <v>192032563  NF 264 POTIGUAR - MILKA</v>
      </c>
    </row>
    <row r="981" customFormat="false" ht="12.75" hidden="false" customHeight="true" outlineLevel="0" collapsed="false">
      <c r="A981" s="15" t="n">
        <f aca="false">Report!C1940</f>
        <v>46221</v>
      </c>
      <c r="B981" s="1" t="str">
        <f aca="false">Report!E1940</f>
        <v>COMERCIO DE FRIOS MANAUS LTDA</v>
      </c>
      <c r="C981" s="16" t="n">
        <f aca="false">Report!U1940</f>
        <v>6394.2</v>
      </c>
      <c r="D981" s="1" t="str">
        <f aca="false">Report!X1940</f>
        <v>NF172856 - MILKA</v>
      </c>
    </row>
    <row r="982" customFormat="false" ht="12.75" hidden="false" customHeight="true" outlineLevel="0" collapsed="false">
      <c r="A982" s="15" t="n">
        <f aca="false">Report!C1941</f>
        <v>46221</v>
      </c>
      <c r="B982" s="1" t="str">
        <f aca="false">Report!E1941</f>
        <v>MAXFRI DISTRIUIDORA LTDA</v>
      </c>
      <c r="C982" s="16" t="n">
        <f aca="false">Report!U1941</f>
        <v>8622.58</v>
      </c>
      <c r="D982" s="1" t="str">
        <f aca="false">Report!X1941</f>
        <v>NF 14684 - MILKA</v>
      </c>
    </row>
    <row r="983" customFormat="false" ht="12.75" hidden="false" customHeight="true" outlineLevel="0" collapsed="false">
      <c r="A983" s="15" t="n">
        <f aca="false">Report!C1942</f>
        <v>46221</v>
      </c>
      <c r="B983" s="1" t="str">
        <f aca="false">Report!E1942</f>
        <v>ALEXSANDRO BEZERRA DA SILVA</v>
      </c>
      <c r="C983" s="16" t="n">
        <f aca="false">Report!U1942</f>
        <v>1646.64</v>
      </c>
      <c r="D983" s="1" t="str">
        <f aca="false">Report!X1942</f>
        <v>192925187  NF271 COMERCIAL POTIGUAR - MILKA</v>
      </c>
    </row>
    <row r="984" customFormat="false" ht="12.75" hidden="false" customHeight="true" outlineLevel="0" collapsed="false">
      <c r="A984" s="15" t="n">
        <f aca="false">Report!C1943</f>
        <v>46221</v>
      </c>
      <c r="B984" s="1" t="str">
        <f aca="false">Report!E1943</f>
        <v>DINÂMICA SOLUÇÕES EM SUPRIMENTOS E GESTÃ</v>
      </c>
      <c r="C984" s="16" t="n">
        <f aca="false">Report!U1943</f>
        <v>607.5</v>
      </c>
      <c r="D984" s="1" t="str">
        <f aca="false">Report!X1943</f>
        <v>NF 742-01 MILKA</v>
      </c>
    </row>
    <row r="985" customFormat="false" ht="12.75" hidden="false" customHeight="true" outlineLevel="0" collapsed="false">
      <c r="A985" s="15" t="n">
        <f aca="false">Report!C1944</f>
        <v>46221</v>
      </c>
      <c r="B985" s="1" t="str">
        <f aca="false">Report!E1944</f>
        <v>H L M PADARIA E CONFEITARIA LTDA</v>
      </c>
      <c r="C985" s="16" t="n">
        <f aca="false">Report!U1944</f>
        <v>560</v>
      </c>
      <c r="D985" s="1" t="str">
        <f aca="false">Report!X1944</f>
        <v>NF 34 - DEBORA</v>
      </c>
    </row>
    <row r="986" customFormat="false" ht="12.75" hidden="false" customHeight="true" outlineLevel="0" collapsed="false">
      <c r="A986" s="15" t="n">
        <f aca="false">Report!C1945</f>
        <v>46221</v>
      </c>
      <c r="B986" s="1" t="str">
        <f aca="false">Report!E1945</f>
        <v>J W N DOS SANTOS</v>
      </c>
      <c r="C986" s="16" t="n">
        <f aca="false">Report!U1945</f>
        <v>100</v>
      </c>
      <c r="D986" s="1" t="str">
        <f aca="false">Report!X1945</f>
        <v>NF 369 - DEBORA</v>
      </c>
    </row>
    <row r="987" customFormat="false" ht="12.75" hidden="false" customHeight="true" outlineLevel="0" collapsed="false">
      <c r="A987" s="15" t="n">
        <f aca="false">Report!C1956</f>
        <v>46222</v>
      </c>
      <c r="B987" s="1" t="str">
        <f aca="false">Report!E1956</f>
        <v>PRIME PET DISTRIBUIDORA LTDA</v>
      </c>
      <c r="C987" s="16" t="n">
        <f aca="false">Report!U1956</f>
        <v>319.72</v>
      </c>
      <c r="D987" s="1" t="str">
        <f aca="false">Report!X1956</f>
        <v>NF 10643-04/05 MILKA</v>
      </c>
    </row>
    <row r="988" customFormat="false" ht="12.75" hidden="false" customHeight="true" outlineLevel="0" collapsed="false">
      <c r="A988" s="15" t="n">
        <f aca="false">Report!C1957</f>
        <v>46222</v>
      </c>
      <c r="B988" s="1" t="str">
        <f aca="false">Report!E1957</f>
        <v>E. SALES DO NASCIMENTO</v>
      </c>
      <c r="C988" s="16" t="n">
        <f aca="false">Report!U1957</f>
        <v>410.72</v>
      </c>
      <c r="D988" s="1" t="str">
        <f aca="false">Report!X1957</f>
        <v>NF 707 -01 MILKA</v>
      </c>
    </row>
    <row r="989" customFormat="false" ht="12.75" hidden="false" customHeight="true" outlineLevel="0" collapsed="false">
      <c r="A989" s="15" t="n">
        <f aca="false">Report!C1958</f>
        <v>46222</v>
      </c>
      <c r="B989" s="1" t="str">
        <f aca="false">Report!E1958</f>
        <v>BRF S A</v>
      </c>
      <c r="C989" s="16" t="n">
        <f aca="false">Report!U1958</f>
        <v>650.23</v>
      </c>
      <c r="D989" s="1" t="str">
        <f aca="false">Report!X1958</f>
        <v>NF 1604302-01/02 MILKA</v>
      </c>
    </row>
    <row r="990" customFormat="false" ht="12.75" hidden="false" customHeight="true" outlineLevel="0" collapsed="false">
      <c r="A990" s="15" t="n">
        <f aca="false">Report!C1959</f>
        <v>46222</v>
      </c>
      <c r="B990" s="1" t="str">
        <f aca="false">Report!E1959</f>
        <v>AMAZON DISTRIBUIDORA DE PRODUTOS ALIMENT</v>
      </c>
      <c r="C990" s="16" t="n">
        <f aca="false">Report!U1959</f>
        <v>436.29</v>
      </c>
      <c r="D990" s="1" t="str">
        <f aca="false">Report!X1959</f>
        <v>NF 89871 AMZ - MILKA</v>
      </c>
    </row>
    <row r="991" customFormat="false" ht="12.75" hidden="false" customHeight="true" outlineLevel="0" collapsed="false">
      <c r="A991" s="15" t="n">
        <f aca="false">Report!C1960</f>
        <v>46222</v>
      </c>
      <c r="B991" s="1" t="str">
        <f aca="false">Report!E1960</f>
        <v>ADF DISTRIBUIDORA DE BEBIDAS LTDA</v>
      </c>
      <c r="C991" s="16" t="n">
        <f aca="false">Report!U1960</f>
        <v>374</v>
      </c>
      <c r="D991" s="1" t="str">
        <f aca="false">Report!X1960</f>
        <v>NF 473149 - MILKA</v>
      </c>
    </row>
    <row r="992" customFormat="false" ht="12.75" hidden="false" customHeight="true" outlineLevel="0" collapsed="false">
      <c r="A992" s="15" t="n">
        <f aca="false">Report!C1970</f>
        <v>46223</v>
      </c>
      <c r="B992" s="1" t="str">
        <f aca="false">Report!E1970</f>
        <v>RISADINHA LTDA</v>
      </c>
      <c r="C992" s="16" t="n">
        <f aca="false">Report!U1970</f>
        <v>1755.4</v>
      </c>
      <c r="D992" s="1" t="str">
        <f aca="false">Report!X1970</f>
        <v>NF 657246 -02 MILKA</v>
      </c>
    </row>
    <row r="993" customFormat="false" ht="12.75" hidden="false" customHeight="true" outlineLevel="0" collapsed="false">
      <c r="A993" s="15" t="n">
        <f aca="false">Report!C1971</f>
        <v>46223</v>
      </c>
      <c r="B993" s="1" t="str">
        <f aca="false">Report!E1971</f>
        <v>DISTRIBUIDORA LOPES LTDA</v>
      </c>
      <c r="C993" s="16" t="n">
        <f aca="false">Report!U1971</f>
        <v>1680.21</v>
      </c>
      <c r="D993" s="1" t="str">
        <f aca="false">Report!X1971</f>
        <v>NF 1677170-2 MILKA</v>
      </c>
    </row>
    <row r="994" customFormat="false" ht="12.75" hidden="false" customHeight="true" outlineLevel="0" collapsed="false">
      <c r="A994" s="15" t="n">
        <f aca="false">Report!C1972</f>
        <v>46223</v>
      </c>
      <c r="B994" s="1" t="str">
        <f aca="false">Report!E1972</f>
        <v>OESA COMERCIO E REPRESENTACOES S/A</v>
      </c>
      <c r="C994" s="16" t="n">
        <f aca="false">Report!U1972</f>
        <v>1351</v>
      </c>
      <c r="D994" s="1" t="str">
        <f aca="false">Report!X1972</f>
        <v>NF 419583-2 MILKA</v>
      </c>
    </row>
    <row r="995" customFormat="false" ht="12.75" hidden="false" customHeight="true" outlineLevel="0" collapsed="false">
      <c r="A995" s="15" t="n">
        <f aca="false">Report!C1973</f>
        <v>46223</v>
      </c>
      <c r="B995" s="1" t="str">
        <f aca="false">Report!E1973</f>
        <v>OESA COMERCIO E REPRESENTACOES S/A</v>
      </c>
      <c r="C995" s="16" t="n">
        <f aca="false">Report!U1973</f>
        <v>1805.4</v>
      </c>
      <c r="D995" s="1" t="str">
        <f aca="false">Report!X1973</f>
        <v>NF 419611 - MILKA</v>
      </c>
    </row>
    <row r="996" customFormat="false" ht="12.75" hidden="false" customHeight="true" outlineLevel="0" collapsed="false">
      <c r="A996" s="15" t="n">
        <f aca="false">Report!C1974</f>
        <v>46223</v>
      </c>
      <c r="B996" s="1" t="str">
        <f aca="false">Report!E1974</f>
        <v>ATACADAO S.A.</v>
      </c>
      <c r="C996" s="16" t="n">
        <f aca="false">Report!U1974</f>
        <v>977.5</v>
      </c>
      <c r="D996" s="1" t="str">
        <f aca="false">Report!X1974</f>
        <v>NF 1894398 - MILKA</v>
      </c>
    </row>
    <row r="997" customFormat="false" ht="12.75" hidden="false" customHeight="true" outlineLevel="0" collapsed="false">
      <c r="A997" s="15" t="n">
        <f aca="false">Report!C1975</f>
        <v>46223</v>
      </c>
      <c r="B997" s="1" t="str">
        <f aca="false">Report!E1975</f>
        <v>ADRIANA DISTRIBUIDORA DE PRODUTOS ALIMEN</v>
      </c>
      <c r="C997" s="16" t="n">
        <f aca="false">Report!U1975</f>
        <v>1326.93</v>
      </c>
      <c r="D997" s="1" t="str">
        <f aca="false">Report!X1975</f>
        <v>NF 882141 -2 MILKA</v>
      </c>
    </row>
    <row r="998" customFormat="false" ht="12.75" hidden="false" customHeight="true" outlineLevel="0" collapsed="false">
      <c r="A998" s="15" t="n">
        <f aca="false">Report!C1976</f>
        <v>46223</v>
      </c>
      <c r="B998" s="1" t="str">
        <f aca="false">Report!E1976</f>
        <v>FORTVET DISTRIBUIDORA LTDA</v>
      </c>
      <c r="C998" s="16" t="n">
        <f aca="false">Report!U1976</f>
        <v>663.81</v>
      </c>
      <c r="D998" s="1" t="str">
        <f aca="false">Report!X1976</f>
        <v>NF 2524-2 MILKA</v>
      </c>
    </row>
    <row r="999" customFormat="false" ht="12.75" hidden="false" customHeight="true" outlineLevel="0" collapsed="false">
      <c r="A999" s="15" t="n">
        <f aca="false">Report!C1977</f>
        <v>46223</v>
      </c>
      <c r="B999" s="1" t="str">
        <f aca="false">Report!E1977</f>
        <v>OPPORTUNITY ALIMENTOS PARA ANIMAIS LTDA</v>
      </c>
      <c r="C999" s="16" t="n">
        <f aca="false">Report!U1977</f>
        <v>3377.6</v>
      </c>
      <c r="D999" s="1" t="str">
        <f aca="false">Report!X1977</f>
        <v>NF 34300-1 MILKA</v>
      </c>
    </row>
    <row r="1000" customFormat="false" ht="12.75" hidden="false" customHeight="true" outlineLevel="0" collapsed="false">
      <c r="A1000" s="15" t="n">
        <f aca="false">Report!C1978</f>
        <v>46223</v>
      </c>
      <c r="B1000" s="1" t="str">
        <f aca="false">Report!E1978</f>
        <v>ATACADAO S.A.</v>
      </c>
      <c r="C1000" s="16" t="n">
        <f aca="false">Report!U1978</f>
        <v>499.5</v>
      </c>
      <c r="D1000" s="1" t="str">
        <f aca="false">Report!X1978</f>
        <v>NF 1897392 - MILKA</v>
      </c>
    </row>
    <row r="1001" customFormat="false" ht="12.75" hidden="false" customHeight="true" outlineLevel="0" collapsed="false">
      <c r="A1001" s="15" t="n">
        <f aca="false">Report!C1979</f>
        <v>46223</v>
      </c>
      <c r="B1001" s="1" t="str">
        <f aca="false">Report!E1979</f>
        <v>SAO JOSE COMERCIO DE LATICINIOS E FRIOS</v>
      </c>
      <c r="C1001" s="16" t="n">
        <f aca="false">Report!U1979</f>
        <v>1584</v>
      </c>
      <c r="D1001" s="1" t="str">
        <f aca="false">Report!X1979</f>
        <v>6781037  NF 3552 SABORE - MILKA</v>
      </c>
    </row>
    <row r="1002" customFormat="false" ht="12.75" hidden="false" customHeight="true" outlineLevel="0" collapsed="false">
      <c r="A1002" s="15" t="n">
        <f aca="false">Report!C1980</f>
        <v>46223</v>
      </c>
      <c r="B1002" s="1" t="str">
        <f aca="false">Report!E1980</f>
        <v>NT INDUSTRIA E COMERCIO DE PANIFICACAO L</v>
      </c>
      <c r="C1002" s="16" t="n">
        <f aca="false">Report!U1980</f>
        <v>2754.99</v>
      </c>
      <c r="D1002" s="1" t="str">
        <f aca="false">Report!X1980</f>
        <v>NF 40389 - MILKA</v>
      </c>
    </row>
    <row r="1003" customFormat="false" ht="12.75" hidden="false" customHeight="true" outlineLevel="0" collapsed="false">
      <c r="A1003" s="15" t="n">
        <f aca="false">Report!C1984</f>
        <v>46223</v>
      </c>
      <c r="B1003" s="1" t="str">
        <f aca="false">Report!E1984</f>
        <v>SOUZA CRUZ LTDA.</v>
      </c>
      <c r="C1003" s="16" t="n">
        <f aca="false">Report!U1984</f>
        <v>6643.66</v>
      </c>
      <c r="D1003" s="1" t="str">
        <f aca="false">Report!X1984</f>
        <v>NF 566688 -01 MILKA</v>
      </c>
    </row>
    <row r="1004" customFormat="false" ht="12.75" hidden="false" customHeight="true" outlineLevel="0" collapsed="false">
      <c r="A1004" s="15" t="n">
        <f aca="false">Report!C1986</f>
        <v>46223</v>
      </c>
      <c r="B1004" s="1" t="str">
        <f aca="false">Report!E1986</f>
        <v>H. L. DO NASCIMENTO</v>
      </c>
      <c r="C1004" s="16" t="n">
        <f aca="false">Report!U1986</f>
        <v>1285.3</v>
      </c>
      <c r="D1004" s="1" t="str">
        <f aca="false">Report!X1986</f>
        <v>NF 5787 FAZENDINHA - MILKA</v>
      </c>
    </row>
    <row r="1005" customFormat="false" ht="12.75" hidden="false" customHeight="true" outlineLevel="0" collapsed="false">
      <c r="A1005" s="15" t="n">
        <f aca="false">Report!C1987</f>
        <v>46223</v>
      </c>
      <c r="B1005" s="1" t="str">
        <f aca="false">Report!E1987</f>
        <v>SAO JOSE COMERCIO DE LATICINIOS E FRIOS</v>
      </c>
      <c r="C1005" s="16" t="n">
        <f aca="false">Report!U1987</f>
        <v>448.5</v>
      </c>
      <c r="D1005" s="1" t="str">
        <f aca="false">Report!X1987</f>
        <v>NF 3599 SABORE /USO E CONSUMO/ DESPESA PADARIA - MILKA</v>
      </c>
    </row>
    <row r="1006" customFormat="false" ht="12.75" hidden="false" customHeight="true" outlineLevel="0" collapsed="false">
      <c r="A1006" s="15" t="n">
        <f aca="false">Report!C1988</f>
        <v>46223</v>
      </c>
      <c r="B1006" s="1" t="str">
        <f aca="false">Report!E1988</f>
        <v>KAROLINY RODRIGUES SOUZA VENANCIO 915783</v>
      </c>
      <c r="C1006" s="16" t="n">
        <f aca="false">Report!U1988</f>
        <v>250</v>
      </c>
      <c r="D1006" s="1" t="str">
        <f aca="false">Report!X1988</f>
        <v>NF1790 BIS.DONA MARIA - MILKA</v>
      </c>
    </row>
    <row r="1007" customFormat="false" ht="12.75" hidden="false" customHeight="true" outlineLevel="0" collapsed="false">
      <c r="A1007" s="15" t="n">
        <f aca="false">Report!C1989</f>
        <v>46223</v>
      </c>
      <c r="B1007" s="1" t="str">
        <f aca="false">Report!E1989</f>
        <v>C. R. PARENTE ABREU</v>
      </c>
      <c r="C1007" s="16" t="n">
        <f aca="false">Report!U1989</f>
        <v>378.43</v>
      </c>
      <c r="D1007" s="1" t="str">
        <f aca="false">Report!X1989</f>
        <v>NF 11415-2 MILKA</v>
      </c>
    </row>
    <row r="1008" customFormat="false" ht="12.75" hidden="false" customHeight="true" outlineLevel="0" collapsed="false">
      <c r="A1008" s="15" t="n">
        <f aca="false">Report!C1990</f>
        <v>46223</v>
      </c>
      <c r="B1008" s="1" t="str">
        <f aca="false">Report!E1990</f>
        <v>MAXFRI DISTRIUIDORA LTDA</v>
      </c>
      <c r="C1008" s="16" t="n">
        <f aca="false">Report!U1990</f>
        <v>1607.58</v>
      </c>
      <c r="D1008" s="1" t="str">
        <f aca="false">Report!X1990</f>
        <v>NF14695 - MILKA</v>
      </c>
    </row>
    <row r="1009" customFormat="false" ht="12.75" hidden="false" customHeight="true" outlineLevel="0" collapsed="false">
      <c r="A1009" s="15" t="n">
        <f aca="false">Report!C1991</f>
        <v>46223</v>
      </c>
      <c r="B1009" s="1" t="str">
        <f aca="false">Report!E1991</f>
        <v>NOVA FRIOS COMERCIO ATACADISTA DE LATICINIOS LTDA</v>
      </c>
      <c r="C1009" s="16" t="n">
        <f aca="false">Report!U1991</f>
        <v>358.25</v>
      </c>
      <c r="D1009" s="1" t="str">
        <f aca="false">Report!X1991</f>
        <v>NF 4053 BODEGA DO PAO - MILKA</v>
      </c>
    </row>
    <row r="1010" customFormat="false" ht="12.75" hidden="false" customHeight="true" outlineLevel="0" collapsed="false">
      <c r="A1010" s="15" t="n">
        <f aca="false">Report!C1992</f>
        <v>46223</v>
      </c>
      <c r="B1010" s="1" t="str">
        <f aca="false">Report!E1992</f>
        <v>JAB COMERCIO DE PRODUTOS ALIMENTICIOS LT</v>
      </c>
      <c r="C1010" s="16" t="n">
        <f aca="false">Report!U1992</f>
        <v>297</v>
      </c>
      <c r="D1010" s="1" t="str">
        <f aca="false">Report!X1992</f>
        <v>NF 3541 SANTO PAO - MILKA</v>
      </c>
    </row>
    <row r="1011" customFormat="false" ht="12.75" hidden="false" customHeight="true" outlineLevel="0" collapsed="false">
      <c r="A1011" s="15" t="n">
        <f aca="false">Report!C1993</f>
        <v>46223</v>
      </c>
      <c r="B1011" s="1" t="str">
        <f aca="false">Report!E1993</f>
        <v>T. M. L. DA SILVA LTDA</v>
      </c>
      <c r="C1011" s="16" t="n">
        <f aca="false">Report!U1993</f>
        <v>622.5</v>
      </c>
      <c r="D1011" s="1" t="str">
        <f aca="false">Report!X1993</f>
        <v>NF 15129 AMAZONGURT - MILKA</v>
      </c>
    </row>
    <row r="1012" customFormat="false" ht="12.75" hidden="false" customHeight="true" outlineLevel="0" collapsed="false">
      <c r="A1012" s="15" t="n">
        <f aca="false">Report!C1997</f>
        <v>46223</v>
      </c>
      <c r="B1012" s="1" t="str">
        <f aca="false">Report!E1997</f>
        <v>C. R. PARENTE ABREU</v>
      </c>
      <c r="C1012" s="16" t="n">
        <f aca="false">Report!U1997</f>
        <v>417.42</v>
      </c>
      <c r="D1012" s="1" t="str">
        <f aca="false">Report!X1997</f>
        <v>NF 11430-1 KARU MILKA</v>
      </c>
    </row>
    <row r="1013" customFormat="false" ht="12.75" hidden="false" customHeight="true" outlineLevel="0" collapsed="false">
      <c r="A1013" s="15" t="n">
        <f aca="false">Report!C2001</f>
        <v>46223</v>
      </c>
      <c r="B1013" s="1" t="str">
        <f aca="false">Report!E2001</f>
        <v>GELO DANGELO FABRICACAO DE GELO LTDA</v>
      </c>
      <c r="C1013" s="16" t="n">
        <f aca="false">Report!U2001</f>
        <v>405.5</v>
      </c>
      <c r="D1013" s="1" t="str">
        <f aca="false">Report!X2001</f>
        <v>NF 381 - DEBORA</v>
      </c>
    </row>
    <row r="1014" customFormat="false" ht="12.75" hidden="false" customHeight="true" outlineLevel="0" collapsed="false">
      <c r="A1014" s="15" t="n">
        <f aca="false">Report!C2002</f>
        <v>46223</v>
      </c>
      <c r="B1014" s="1" t="str">
        <f aca="false">Report!E2002</f>
        <v>RV TECNOLOGIA E SISTEMAS S.A</v>
      </c>
      <c r="C1014" s="16" t="n">
        <f aca="false">Report!U2002</f>
        <v>105.45</v>
      </c>
      <c r="D1014" s="1" t="str">
        <f aca="false">Report!X2002</f>
        <v>RV RECARGA-ANDREZA</v>
      </c>
    </row>
    <row r="1015" customFormat="false" ht="12.75" hidden="false" customHeight="true" outlineLevel="0" collapsed="false">
      <c r="A1015" s="15" t="n">
        <f aca="false">Report!C2008</f>
        <v>46223</v>
      </c>
      <c r="B1015" s="1" t="str">
        <f aca="false">Report!E2008</f>
        <v>A M A DE LIMA INDUSTRIA E COMERCIO DE PRODUTOS ALIMENTICIOS LTDA</v>
      </c>
      <c r="C1015" s="16" t="n">
        <f aca="false">Report!U2008</f>
        <v>302.5</v>
      </c>
      <c r="D1015" s="1" t="str">
        <f aca="false">Report!X2008</f>
        <v>NF 1140 - DEBORA</v>
      </c>
    </row>
    <row r="1016" customFormat="false" ht="12.75" hidden="false" customHeight="true" outlineLevel="0" collapsed="false">
      <c r="A1016" s="15" t="n">
        <f aca="false">Report!C2013</f>
        <v>46224</v>
      </c>
      <c r="B1016" s="1" t="str">
        <f aca="false">Report!E2013</f>
        <v>SEM FORNECEDOR</v>
      </c>
      <c r="C1016" s="16" t="n">
        <f aca="false">Report!U2013</f>
        <v>270</v>
      </c>
      <c r="D1016" s="1" t="str">
        <f aca="false">Report!X2013</f>
        <v>RECIBO - COMPRA DE 7,120 KG DE QUEIJO COALHO</v>
      </c>
    </row>
    <row r="1017" customFormat="false" ht="12.75" hidden="false" customHeight="true" outlineLevel="0" collapsed="false">
      <c r="A1017" s="15" t="n">
        <f aca="false">Report!C2026</f>
        <v>46224</v>
      </c>
      <c r="B1017" s="1" t="str">
        <f aca="false">Report!E2026</f>
        <v>SMV COMERCIO DE PRODUTOS ALIMENTICIOS LT</v>
      </c>
      <c r="C1017" s="16" t="n">
        <f aca="false">Report!U2026</f>
        <v>525.06</v>
      </c>
      <c r="D1017" s="1" t="str">
        <f aca="false">Report!X2026</f>
        <v>6860-2/2  NF6597 - MILKA</v>
      </c>
    </row>
    <row r="1018" customFormat="false" ht="12.75" hidden="false" customHeight="true" outlineLevel="0" collapsed="false">
      <c r="A1018" s="15" t="n">
        <f aca="false">Report!C2027</f>
        <v>46224</v>
      </c>
      <c r="B1018" s="1" t="str">
        <f aca="false">Report!E2027</f>
        <v>MARTINS COM SERV DISTR SA</v>
      </c>
      <c r="C1018" s="16" t="n">
        <f aca="false">Report!U2027</f>
        <v>891.38</v>
      </c>
      <c r="D1018" s="1" t="str">
        <f aca="false">Report!X2027</f>
        <v>NF 1775151 / NF 1775152 - MILKA</v>
      </c>
    </row>
    <row r="1019" customFormat="false" ht="12.75" hidden="false" customHeight="true" outlineLevel="0" collapsed="false">
      <c r="A1019" s="15" t="n">
        <f aca="false">Report!C2030</f>
        <v>46224</v>
      </c>
      <c r="B1019" s="1" t="str">
        <f aca="false">Report!E2030</f>
        <v>NATUREZA COMERCIO DE DESCARTAVEIS LTDA</v>
      </c>
      <c r="C1019" s="16" t="n">
        <f aca="false">Report!U2030</f>
        <v>346.8</v>
      </c>
      <c r="D1019" s="1" t="str">
        <f aca="false">Report!X2030</f>
        <v>NF 28355 - MILKA</v>
      </c>
    </row>
    <row r="1020" customFormat="false" ht="12.75" hidden="false" customHeight="true" outlineLevel="0" collapsed="false">
      <c r="A1020" s="15" t="n">
        <f aca="false">Report!C2032</f>
        <v>46224</v>
      </c>
      <c r="B1020" s="1" t="str">
        <f aca="false">Report!E2032</f>
        <v>OESA COMERCIO E REPRESENTACOES S/A</v>
      </c>
      <c r="C1020" s="16" t="n">
        <f aca="false">Report!U2032</f>
        <v>1120.6</v>
      </c>
      <c r="D1020" s="1" t="str">
        <f aca="false">Report!X2032</f>
        <v>NF 423615 -2 MILKA</v>
      </c>
    </row>
    <row r="1021" customFormat="false" ht="12.75" hidden="false" customHeight="true" outlineLevel="0" collapsed="false">
      <c r="A1021" s="15" t="n">
        <f aca="false">Report!C2033</f>
        <v>46224</v>
      </c>
      <c r="B1021" s="1" t="str">
        <f aca="false">Report!E2033</f>
        <v>NESTLÉ BRASIL LTDA.</v>
      </c>
      <c r="C1021" s="16" t="n">
        <f aca="false">Report!U2033</f>
        <v>1733.25</v>
      </c>
      <c r="D1021" s="1" t="str">
        <f aca="false">Report!X2033</f>
        <v>NF 1423352 - MILKA</v>
      </c>
    </row>
    <row r="1022" customFormat="false" ht="12.75" hidden="false" customHeight="true" outlineLevel="0" collapsed="false">
      <c r="A1022" s="15" t="n">
        <f aca="false">Report!C2034</f>
        <v>46224</v>
      </c>
      <c r="B1022" s="1" t="str">
        <f aca="false">Report!E2034</f>
        <v>MARE DISTRIBUIDORA DE BEBIDAS E DE PRODUTOS ALIMENTICIOS LTDA</v>
      </c>
      <c r="C1022" s="16" t="n">
        <f aca="false">Report!U2034</f>
        <v>3494.6</v>
      </c>
      <c r="D1022" s="1" t="str">
        <f aca="false">Report!X2034</f>
        <v>NF 1385956 MAGISTRAL - MILKA</v>
      </c>
    </row>
    <row r="1023" customFormat="false" ht="12.75" hidden="false" customHeight="true" outlineLevel="0" collapsed="false">
      <c r="A1023" s="15" t="n">
        <f aca="false">Report!C2035</f>
        <v>46224</v>
      </c>
      <c r="B1023" s="1" t="str">
        <f aca="false">Report!E2035</f>
        <v>MARTINS COM SERV DISTR SA</v>
      </c>
      <c r="C1023" s="16" t="n">
        <f aca="false">Report!U2035</f>
        <v>3184.13</v>
      </c>
      <c r="D1023" s="1" t="str">
        <f aca="false">Report!X2035</f>
        <v>18259029 /NF1778370 NF1778371 - 01 MILKA</v>
      </c>
    </row>
    <row r="1024" customFormat="false" ht="12.75" hidden="false" customHeight="true" outlineLevel="0" collapsed="false">
      <c r="A1024" s="15" t="n">
        <f aca="false">Report!C2036</f>
        <v>46224</v>
      </c>
      <c r="B1024" s="1" t="str">
        <f aca="false">Report!E2036</f>
        <v>NSB COMERCIO ATACADISTA E VAREJISTA DE P</v>
      </c>
      <c r="C1024" s="16" t="n">
        <f aca="false">Report!U2036</f>
        <v>287.8</v>
      </c>
      <c r="D1024" s="1" t="str">
        <f aca="false">Report!X2036</f>
        <v>192333642  NF7876 - MILKA</v>
      </c>
    </row>
    <row r="1025" customFormat="false" ht="12.75" hidden="false" customHeight="true" outlineLevel="0" collapsed="false">
      <c r="A1025" s="15" t="n">
        <f aca="false">Report!C2037</f>
        <v>46224</v>
      </c>
      <c r="B1025" s="1" t="str">
        <f aca="false">Report!E2037</f>
        <v>DA FRUTA DISTRIBUIDORA LTDA</v>
      </c>
      <c r="C1025" s="16" t="n">
        <f aca="false">Report!U2037</f>
        <v>799.73</v>
      </c>
      <c r="D1025" s="1" t="str">
        <f aca="false">Report!X2037</f>
        <v>NF 196429 - MILKA</v>
      </c>
    </row>
    <row r="1026" customFormat="false" ht="12.75" hidden="false" customHeight="true" outlineLevel="0" collapsed="false">
      <c r="A1026" s="15" t="n">
        <f aca="false">Report!C2038</f>
        <v>46224</v>
      </c>
      <c r="B1026" s="1" t="str">
        <f aca="false">Report!E2038</f>
        <v>BROTHERS  INDUSTRIA DE ALIMENTOS LTDA</v>
      </c>
      <c r="C1026" s="16" t="n">
        <f aca="false">Report!U2038</f>
        <v>869.87</v>
      </c>
      <c r="D1026" s="1" t="str">
        <f aca="false">Report!X2038</f>
        <v>NF1031671 - MILKA</v>
      </c>
    </row>
    <row r="1027" customFormat="false" ht="12.75" hidden="false" customHeight="true" outlineLevel="0" collapsed="false">
      <c r="A1027" s="15" t="n">
        <f aca="false">Report!C2039</f>
        <v>46224</v>
      </c>
      <c r="B1027" s="1" t="str">
        <f aca="false">Report!E2039</f>
        <v>ELIAS MARTINS DA SILVA</v>
      </c>
      <c r="C1027" s="16" t="n">
        <f aca="false">Report!U2039</f>
        <v>1592.9</v>
      </c>
      <c r="D1027" s="1" t="str">
        <f aca="false">Report!X2039</f>
        <v>NF 831704 SUINORTE - MILKA</v>
      </c>
    </row>
    <row r="1028" customFormat="false" ht="12.75" hidden="false" customHeight="true" outlineLevel="0" collapsed="false">
      <c r="A1028" s="15" t="n">
        <f aca="false">Report!C2040</f>
        <v>46224</v>
      </c>
      <c r="B1028" s="1" t="str">
        <f aca="false">Report!E2040</f>
        <v>VITAPAN COMERCIO VAREJISTA DE PRODUTOS ALIMENTICIOS LTDA</v>
      </c>
      <c r="C1028" s="16" t="n">
        <f aca="false">Report!U2040</f>
        <v>756</v>
      </c>
      <c r="D1028" s="1" t="str">
        <f aca="false">Report!X2040</f>
        <v>NF 10312 - MILKA</v>
      </c>
    </row>
    <row r="1029" customFormat="false" ht="12.75" hidden="false" customHeight="true" outlineLevel="0" collapsed="false">
      <c r="A1029" s="15" t="n">
        <f aca="false">Report!C2041</f>
        <v>46224</v>
      </c>
      <c r="B1029" s="1" t="str">
        <f aca="false">Report!E2041</f>
        <v>PANIFICADORA E CONFEITARIA REAL MADRI LTDA</v>
      </c>
      <c r="C1029" s="16" t="n">
        <f aca="false">Report!U2041</f>
        <v>297.13</v>
      </c>
      <c r="D1029" s="1" t="str">
        <f aca="false">Report!X2041</f>
        <v>NF 718 - MILKA</v>
      </c>
    </row>
    <row r="1030" customFormat="false" ht="12.75" hidden="false" customHeight="true" outlineLevel="0" collapsed="false">
      <c r="A1030" s="15" t="n">
        <f aca="false">Report!C2042</f>
        <v>46224</v>
      </c>
      <c r="B1030" s="1" t="str">
        <f aca="false">Report!E2042</f>
        <v>PANIFICADORA E CONFEITARIA REAL MADRI LTDA</v>
      </c>
      <c r="C1030" s="16" t="n">
        <f aca="false">Report!U2042</f>
        <v>700</v>
      </c>
      <c r="D1030" s="1" t="str">
        <f aca="false">Report!X2042</f>
        <v>NF 720 - MILKA</v>
      </c>
    </row>
    <row r="1031" customFormat="false" ht="12.75" hidden="false" customHeight="true" outlineLevel="0" collapsed="false">
      <c r="A1031" s="15" t="n">
        <f aca="false">Report!C2043</f>
        <v>46224</v>
      </c>
      <c r="B1031" s="1" t="str">
        <f aca="false">Report!E2043</f>
        <v>ADRIANO FEITOSA OLIVEIRA LTDA</v>
      </c>
      <c r="C1031" s="16" t="n">
        <f aca="false">Report!U2043</f>
        <v>1850</v>
      </c>
      <c r="D1031" s="1" t="str">
        <f aca="false">Report!X2043</f>
        <v>NF 336 - MILKA</v>
      </c>
    </row>
    <row r="1032" customFormat="false" ht="12.75" hidden="false" customHeight="true" outlineLevel="0" collapsed="false">
      <c r="A1032" s="15" t="n">
        <f aca="false">Report!C2044</f>
        <v>46224</v>
      </c>
      <c r="B1032" s="1" t="str">
        <f aca="false">Report!E2044</f>
        <v>ADICSO FABIAN GONZALEZ MONTILLA 70302186</v>
      </c>
      <c r="C1032" s="16" t="n">
        <f aca="false">Report!U2044</f>
        <v>960</v>
      </c>
      <c r="D1032" s="1" t="str">
        <f aca="false">Report!X2044</f>
        <v>NF534 BLOOM - MILKA</v>
      </c>
    </row>
    <row r="1033" customFormat="false" ht="12.75" hidden="false" customHeight="true" outlineLevel="0" collapsed="false">
      <c r="A1033" s="15" t="n">
        <f aca="false">Report!C2046</f>
        <v>46224</v>
      </c>
      <c r="B1033" s="1" t="str">
        <f aca="false">Report!E2046</f>
        <v>RENATO DE O AZEVEDO E CIA LTDA - EPP</v>
      </c>
      <c r="C1033" s="16" t="n">
        <f aca="false">Report!U2046</f>
        <v>2320</v>
      </c>
      <c r="D1033" s="1" t="str">
        <f aca="false">Report!X2046</f>
        <v>FEIRA SR RENATO - DEBORA</v>
      </c>
    </row>
    <row r="1034" customFormat="false" ht="12.75" hidden="false" customHeight="true" outlineLevel="0" collapsed="false">
      <c r="A1034" s="15" t="n">
        <f aca="false">Report!C2048</f>
        <v>46224</v>
      </c>
      <c r="B1034" s="1" t="str">
        <f aca="false">Report!E2048</f>
        <v>RENATO DE O AZEVEDO E CIA LTDA - EPP</v>
      </c>
      <c r="C1034" s="16" t="n">
        <f aca="false">Report!U2048</f>
        <v>55</v>
      </c>
      <c r="D1034" s="1" t="str">
        <f aca="false">Report!X2048</f>
        <v>LIMAO - FEIRA SR RENATO - DEBORA</v>
      </c>
    </row>
    <row r="1035" customFormat="false" ht="12.75" hidden="false" customHeight="true" outlineLevel="0" collapsed="false">
      <c r="A1035" s="15" t="n">
        <f aca="false">Report!C2051</f>
        <v>46224</v>
      </c>
      <c r="B1035" s="1" t="str">
        <f aca="false">Report!E2051</f>
        <v>H L M PADARIA E CONFEITARIA LTDA</v>
      </c>
      <c r="C1035" s="16" t="n">
        <f aca="false">Report!U2051</f>
        <v>420</v>
      </c>
      <c r="D1035" s="1" t="str">
        <f aca="false">Report!X2051</f>
        <v>NF 66 - DEBORA</v>
      </c>
    </row>
    <row r="1036" customFormat="false" ht="12.75" hidden="false" customHeight="true" outlineLevel="0" collapsed="false">
      <c r="A1036" s="15" t="n">
        <f aca="false">Report!C2066</f>
        <v>46225</v>
      </c>
      <c r="B1036" s="1" t="str">
        <f aca="false">Report!E2066</f>
        <v>OPPORTUNITY ALIMENTOS PARA ANIMAIS LTDA</v>
      </c>
      <c r="C1036" s="16" t="n">
        <f aca="false">Report!U2066</f>
        <v>1975</v>
      </c>
      <c r="D1036" s="1" t="str">
        <f aca="false">Report!X2066</f>
        <v>NF 34212-2 MILKA</v>
      </c>
    </row>
    <row r="1037" customFormat="false" ht="12.75" hidden="false" customHeight="true" outlineLevel="0" collapsed="false">
      <c r="A1037" s="15" t="n">
        <f aca="false">Report!C2067</f>
        <v>46225</v>
      </c>
      <c r="B1037" s="1" t="str">
        <f aca="false">Report!E2067</f>
        <v>DISTRIBUIDORA LOPES LTDA</v>
      </c>
      <c r="C1037" s="16" t="n">
        <f aca="false">Report!U2067</f>
        <v>1065.06</v>
      </c>
      <c r="D1037" s="1" t="str">
        <f aca="false">Report!X2067</f>
        <v>NF 1679265-2 MILKA</v>
      </c>
    </row>
    <row r="1038" customFormat="false" ht="12.75" hidden="false" customHeight="true" outlineLevel="0" collapsed="false">
      <c r="A1038" s="15" t="n">
        <f aca="false">Report!C2068</f>
        <v>46225</v>
      </c>
      <c r="B1038" s="1" t="str">
        <f aca="false">Report!E2068</f>
        <v>ADRIANA DISTRIBUIDORA DE PRODUTOS ALIMEN</v>
      </c>
      <c r="C1038" s="16" t="n">
        <f aca="false">Report!U2068</f>
        <v>1028.46</v>
      </c>
      <c r="D1038" s="1" t="str">
        <f aca="false">Report!X2068</f>
        <v>NF 880066-1 MILKA</v>
      </c>
    </row>
    <row r="1039" customFormat="false" ht="12.75" hidden="false" customHeight="true" outlineLevel="0" collapsed="false">
      <c r="A1039" s="15" t="n">
        <f aca="false">Report!C2069</f>
        <v>46225</v>
      </c>
      <c r="B1039" s="1" t="str">
        <f aca="false">Report!E2069</f>
        <v>DISTRIBUIDORA LOPES LTDA</v>
      </c>
      <c r="C1039" s="16" t="n">
        <f aca="false">Report!U2069</f>
        <v>1271.28</v>
      </c>
      <c r="D1039" s="1" t="str">
        <f aca="false">Report!X2069</f>
        <v>NF 1679646-2 MILKA </v>
      </c>
    </row>
    <row r="1040" customFormat="false" ht="12.75" hidden="false" customHeight="true" outlineLevel="0" collapsed="false">
      <c r="A1040" s="15" t="n">
        <f aca="false">Report!C2070</f>
        <v>46225</v>
      </c>
      <c r="B1040" s="1" t="str">
        <f aca="false">Report!E2070</f>
        <v>TAPAJOS COM DE PERFUMARIA COSMETICOS E G</v>
      </c>
      <c r="C1040" s="16" t="n">
        <f aca="false">Report!U2070</f>
        <v>1499.41</v>
      </c>
      <c r="D1040" s="1" t="str">
        <f aca="false">Report!X2070</f>
        <v>NF 576439-2 MILKA</v>
      </c>
    </row>
    <row r="1041" customFormat="false" ht="12.75" hidden="false" customHeight="true" outlineLevel="0" collapsed="false">
      <c r="A1041" s="15" t="n">
        <f aca="false">Report!C2071</f>
        <v>46225</v>
      </c>
      <c r="B1041" s="1" t="str">
        <f aca="false">Report!E2071</f>
        <v>ATACADAO S.A.</v>
      </c>
      <c r="C1041" s="16" t="n">
        <f aca="false">Report!U2071</f>
        <v>1367.5</v>
      </c>
      <c r="D1041" s="1" t="str">
        <f aca="false">Report!X2071</f>
        <v>NF 1895763 - MILKA</v>
      </c>
    </row>
    <row r="1042" customFormat="false" ht="12.75" hidden="false" customHeight="true" outlineLevel="0" collapsed="false">
      <c r="A1042" s="15" t="n">
        <f aca="false">Report!C2072</f>
        <v>46225</v>
      </c>
      <c r="B1042" s="1" t="str">
        <f aca="false">Report!E2072</f>
        <v>ATACADAO S.A.</v>
      </c>
      <c r="C1042" s="16" t="n">
        <f aca="false">Report!U2072</f>
        <v>495.45</v>
      </c>
      <c r="D1042" s="1" t="str">
        <f aca="false">Report!X2072</f>
        <v>NF 1895810 - MILKA</v>
      </c>
    </row>
    <row r="1043" customFormat="false" ht="12.75" hidden="false" customHeight="true" outlineLevel="0" collapsed="false">
      <c r="A1043" s="15" t="n">
        <f aca="false">Report!C2073</f>
        <v>46225</v>
      </c>
      <c r="B1043" s="1" t="str">
        <f aca="false">Report!E2073</f>
        <v>BRASIL NORTE BEBIDAS S/A</v>
      </c>
      <c r="C1043" s="16" t="n">
        <f aca="false">Report!U2073</f>
        <v>257.85</v>
      </c>
      <c r="D1043" s="1" t="str">
        <f aca="false">Report!X2073</f>
        <v>NF 1174709 - MILKA</v>
      </c>
    </row>
    <row r="1044" customFormat="false" ht="12.75" hidden="false" customHeight="true" outlineLevel="0" collapsed="false">
      <c r="A1044" s="15" t="n">
        <f aca="false">Report!C2074</f>
        <v>46225</v>
      </c>
      <c r="B1044" s="1" t="str">
        <f aca="false">Report!E2074</f>
        <v>RISADINHA LTDA</v>
      </c>
      <c r="C1044" s="16" t="n">
        <f aca="false">Report!U2074</f>
        <v>660</v>
      </c>
      <c r="D1044" s="1" t="str">
        <f aca="false">Report!X2074</f>
        <v>NF 660505-01 MILKA</v>
      </c>
    </row>
    <row r="1045" customFormat="false" ht="12.75" hidden="false" customHeight="true" outlineLevel="0" collapsed="false">
      <c r="A1045" s="15" t="n">
        <f aca="false">Report!C2075</f>
        <v>46225</v>
      </c>
      <c r="B1045" s="1" t="str">
        <f aca="false">Report!E2075</f>
        <v>DISTRIBUIDORA LOPES LTDA</v>
      </c>
      <c r="C1045" s="16" t="n">
        <f aca="false">Report!U2075</f>
        <v>1862.4</v>
      </c>
      <c r="D1045" s="1" t="str">
        <f aca="false">Report!X2075</f>
        <v>NF 1685233-1 MILKA</v>
      </c>
    </row>
    <row r="1046" customFormat="false" ht="12.75" hidden="false" customHeight="true" outlineLevel="0" collapsed="false">
      <c r="A1046" s="15" t="n">
        <f aca="false">Report!C2076</f>
        <v>46225</v>
      </c>
      <c r="B1046" s="1" t="str">
        <f aca="false">Report!E2076</f>
        <v>L S M COMERCIO DE ALIMENTOS E NAVEGACAO</v>
      </c>
      <c r="C1046" s="16" t="n">
        <f aca="false">Report!U2076</f>
        <v>1613.93</v>
      </c>
      <c r="D1046" s="1" t="str">
        <f aca="false">Report!X2076</f>
        <v>NF 306058-2 MILKA</v>
      </c>
    </row>
    <row r="1047" customFormat="false" ht="12.75" hidden="false" customHeight="true" outlineLevel="0" collapsed="false">
      <c r="A1047" s="15" t="n">
        <f aca="false">Report!C2077</f>
        <v>46225</v>
      </c>
      <c r="B1047" s="1" t="str">
        <f aca="false">Report!E2077</f>
        <v>AMAZON MILK IND. E COMERCIO LTDA</v>
      </c>
      <c r="C1047" s="16" t="n">
        <f aca="false">Report!U2077</f>
        <v>1438.2</v>
      </c>
      <c r="D1047" s="1" t="str">
        <f aca="false">Report!X2077</f>
        <v>NF 203761 - MILKA</v>
      </c>
    </row>
    <row r="1048" customFormat="false" ht="12.75" hidden="false" customHeight="true" outlineLevel="0" collapsed="false">
      <c r="A1048" s="15" t="n">
        <f aca="false">Report!C2078</f>
        <v>46225</v>
      </c>
      <c r="B1048" s="1" t="str">
        <f aca="false">Report!E2078</f>
        <v>BRF S A</v>
      </c>
      <c r="C1048" s="16" t="n">
        <f aca="false">Report!U2078</f>
        <v>2368.51</v>
      </c>
      <c r="D1048" s="1" t="str">
        <f aca="false">Report!X2078</f>
        <v>NF 1603506-02/02 MILKA</v>
      </c>
    </row>
    <row r="1049" customFormat="false" ht="12.75" hidden="false" customHeight="true" outlineLevel="0" collapsed="false">
      <c r="A1049" s="15" t="n">
        <f aca="false">Report!C2079</f>
        <v>46225</v>
      </c>
      <c r="B1049" s="1" t="str">
        <f aca="false">Report!E2079</f>
        <v>BRASIL NORTE BEBIDAS S/A</v>
      </c>
      <c r="C1049" s="16" t="n">
        <f aca="false">Report!U2079</f>
        <v>897.72</v>
      </c>
      <c r="D1049" s="1" t="str">
        <f aca="false">Report!X2079</f>
        <v>NF 1191435 - MILKA</v>
      </c>
    </row>
    <row r="1050" customFormat="false" ht="12.75" hidden="false" customHeight="true" outlineLevel="0" collapsed="false">
      <c r="A1050" s="15" t="n">
        <f aca="false">Report!C2080</f>
        <v>46225</v>
      </c>
      <c r="B1050" s="1" t="str">
        <f aca="false">Report!E2080</f>
        <v>BRASIL NORTE BEBIDAS S/A</v>
      </c>
      <c r="C1050" s="16" t="n">
        <f aca="false">Report!U2080</f>
        <v>1827.23</v>
      </c>
      <c r="D1050" s="1" t="str">
        <f aca="false">Report!X2080</f>
        <v>NF 1922435 - MILKA</v>
      </c>
    </row>
    <row r="1051" customFormat="false" ht="12.75" hidden="false" customHeight="true" outlineLevel="0" collapsed="false">
      <c r="A1051" s="15" t="n">
        <f aca="false">Report!C2081</f>
        <v>46225</v>
      </c>
      <c r="B1051" s="1" t="str">
        <f aca="false">Report!E2081</f>
        <v>BRASIL NORTE BEBIDAS S/A</v>
      </c>
      <c r="C1051" s="16" t="n">
        <f aca="false">Report!U2081</f>
        <v>365.08</v>
      </c>
      <c r="D1051" s="1" t="str">
        <f aca="false">Report!X2081</f>
        <v>NF 1922459 - MILKA</v>
      </c>
    </row>
    <row r="1052" customFormat="false" ht="12.75" hidden="false" customHeight="true" outlineLevel="0" collapsed="false">
      <c r="A1052" s="15" t="n">
        <f aca="false">Report!C2082</f>
        <v>46225</v>
      </c>
      <c r="B1052" s="1" t="str">
        <f aca="false">Report!E2082</f>
        <v>NESTLÉ BRASIL LTDA.</v>
      </c>
      <c r="C1052" s="16" t="n">
        <f aca="false">Report!U2082</f>
        <v>1051.26</v>
      </c>
      <c r="D1052" s="1" t="str">
        <f aca="false">Report!X2082</f>
        <v>NF1425692-02/03 MILKA</v>
      </c>
    </row>
    <row r="1053" customFormat="false" ht="12.75" hidden="false" customHeight="true" outlineLevel="0" collapsed="false">
      <c r="A1053" s="15" t="n">
        <f aca="false">Report!C2083</f>
        <v>46225</v>
      </c>
      <c r="B1053" s="1" t="str">
        <f aca="false">Report!E2083</f>
        <v>BRF S A</v>
      </c>
      <c r="C1053" s="16" t="n">
        <f aca="false">Report!U2083</f>
        <v>3073.81</v>
      </c>
      <c r="D1053" s="1" t="str">
        <f aca="false">Report!X2083</f>
        <v>NF1605894-01/02 - MILKA</v>
      </c>
    </row>
    <row r="1054" customFormat="false" ht="12.75" hidden="false" customHeight="true" outlineLevel="0" collapsed="false">
      <c r="A1054" s="15" t="n">
        <f aca="false">Report!C2084</f>
        <v>46225</v>
      </c>
      <c r="B1054" s="1" t="str">
        <f aca="false">Report!E2084</f>
        <v>L S M COMERCIO DE ALIMENTOS E NAVEGACAO</v>
      </c>
      <c r="C1054" s="16" t="n">
        <f aca="false">Report!U2084</f>
        <v>732.47</v>
      </c>
      <c r="D1054" s="1" t="str">
        <f aca="false">Report!X2084</f>
        <v>NF 307805-1 MILKA</v>
      </c>
    </row>
    <row r="1055" customFormat="false" ht="12.75" hidden="false" customHeight="true" outlineLevel="0" collapsed="false">
      <c r="A1055" s="15" t="n">
        <f aca="false">Report!C2085</f>
        <v>46225</v>
      </c>
      <c r="B1055" s="1" t="str">
        <f aca="false">Report!E2085</f>
        <v>JAB COMERCIO DE PRODUTOS ALIMENTICIOS LT</v>
      </c>
      <c r="C1055" s="16" t="n">
        <f aca="false">Report!U2085</f>
        <v>315</v>
      </c>
      <c r="D1055" s="1" t="str">
        <f aca="false">Report!X2085</f>
        <v>NF 10312 SANTOPAO - MILKA</v>
      </c>
    </row>
    <row r="1056" customFormat="false" ht="12.75" hidden="false" customHeight="true" outlineLevel="0" collapsed="false">
      <c r="A1056" s="15" t="n">
        <f aca="false">Report!C2086</f>
        <v>46225</v>
      </c>
      <c r="B1056" s="1" t="str">
        <f aca="false">Report!E2086</f>
        <v>LELE FABRICACAO DE MASSAS LTDA</v>
      </c>
      <c r="C1056" s="16" t="n">
        <f aca="false">Report!U2086</f>
        <v>450</v>
      </c>
      <c r="D1056" s="1" t="str">
        <f aca="false">Report!X2086</f>
        <v>NF 16646 - MILKA</v>
      </c>
    </row>
    <row r="1057" customFormat="false" ht="12.75" hidden="false" customHeight="true" outlineLevel="0" collapsed="false">
      <c r="A1057" s="15" t="n">
        <f aca="false">Report!C2087</f>
        <v>46225</v>
      </c>
      <c r="B1057" s="1" t="str">
        <f aca="false">Report!E2087</f>
        <v>PANIFICADORA E CONFEITARIA REAL MADRI LTDA</v>
      </c>
      <c r="C1057" s="16" t="n">
        <f aca="false">Report!U2087</f>
        <v>602.15</v>
      </c>
      <c r="D1057" s="1" t="str">
        <f aca="false">Report!X2087</f>
        <v>NF 721 - MILKA</v>
      </c>
    </row>
    <row r="1058" customFormat="false" ht="12.75" hidden="false" customHeight="true" outlineLevel="0" collapsed="false">
      <c r="A1058" s="15" t="n">
        <f aca="false">Report!C2088</f>
        <v>46225</v>
      </c>
      <c r="B1058" s="1" t="str">
        <f aca="false">Report!E2088</f>
        <v>RENATO DE O AZEVEDO E CIA LTDA - EPP</v>
      </c>
      <c r="C1058" s="16" t="n">
        <f aca="false">Report!U2088</f>
        <v>1529</v>
      </c>
      <c r="D1058" s="1" t="str">
        <f aca="false">Report!X2088</f>
        <v>FEIRA CARLOS - DEBORA</v>
      </c>
    </row>
    <row r="1059" customFormat="false" ht="12.75" hidden="false" customHeight="true" outlineLevel="0" collapsed="false">
      <c r="A1059" s="15" t="n">
        <f aca="false">Report!C2089</f>
        <v>46225</v>
      </c>
      <c r="B1059" s="1" t="str">
        <f aca="false">Report!E2089</f>
        <v>COMERCIO E TRANSPORTE BRANDAO LTDA</v>
      </c>
      <c r="C1059" s="16" t="n">
        <f aca="false">Report!U2089</f>
        <v>850</v>
      </c>
      <c r="D1059" s="1" t="str">
        <f aca="false">Report!X2089</f>
        <v>NF 14911 - DEBORA</v>
      </c>
    </row>
    <row r="1060" customFormat="false" ht="12.75" hidden="false" customHeight="true" outlineLevel="0" collapsed="false">
      <c r="A1060" s="15" t="n">
        <f aca="false">Report!C2090</f>
        <v>46225</v>
      </c>
      <c r="B1060" s="1" t="str">
        <f aca="false">Report!E2090</f>
        <v>RENATO DE O AZEVEDO E CIA LTDA - EPP</v>
      </c>
      <c r="C1060" s="16" t="n">
        <f aca="false">Report!U2090</f>
        <v>70</v>
      </c>
      <c r="D1060" s="1" t="str">
        <f aca="false">Report!X2090</f>
        <v>FEIRA CARLOS - CAMARAO COM CASCA - DEBORA</v>
      </c>
    </row>
    <row r="1061" customFormat="false" ht="12.75" hidden="false" customHeight="true" outlineLevel="0" collapsed="false">
      <c r="A1061" s="15" t="n">
        <f aca="false">Report!C2106</f>
        <v>46226</v>
      </c>
      <c r="B1061" s="1" t="str">
        <f aca="false">Report!E2106</f>
        <v>SB COMERCIO LTDA</v>
      </c>
      <c r="C1061" s="16" t="n">
        <f aca="false">Report!U2106</f>
        <v>3937.78</v>
      </c>
      <c r="D1061" s="1" t="str">
        <f aca="false">Report!X2106</f>
        <v>NF 1957890-4 MILKA</v>
      </c>
    </row>
    <row r="1062" customFormat="false" ht="12.75" hidden="false" customHeight="true" outlineLevel="0" collapsed="false">
      <c r="A1062" s="15" t="n">
        <f aca="false">Report!C2107</f>
        <v>46226</v>
      </c>
      <c r="B1062" s="1" t="str">
        <f aca="false">Report!E2107</f>
        <v>DISTRIBUIDORA LOPES LTDA</v>
      </c>
      <c r="C1062" s="16" t="n">
        <f aca="false">Report!U2107</f>
        <v>1310.04</v>
      </c>
      <c r="D1062" s="1" t="str">
        <f aca="false">Report!X2107</f>
        <v>NF 1680082-2 MILKA </v>
      </c>
    </row>
    <row r="1063" customFormat="false" ht="12.75" hidden="false" customHeight="true" outlineLevel="0" collapsed="false">
      <c r="A1063" s="15" t="n">
        <f aca="false">Report!C2108</f>
        <v>46226</v>
      </c>
      <c r="B1063" s="1" t="str">
        <f aca="false">Report!E2108</f>
        <v>FENNIX BRASIL DISTRIBUIDORA DE PRODUTOS</v>
      </c>
      <c r="C1063" s="16" t="n">
        <f aca="false">Report!U2108</f>
        <v>2048.68</v>
      </c>
      <c r="D1063" s="1" t="str">
        <f aca="false">Report!X2108</f>
        <v>NF 311084 -3 MILKA</v>
      </c>
    </row>
    <row r="1064" customFormat="false" ht="12.75" hidden="false" customHeight="true" outlineLevel="0" collapsed="false">
      <c r="A1064" s="15" t="n">
        <f aca="false">Report!C2109</f>
        <v>46226</v>
      </c>
      <c r="B1064" s="1" t="str">
        <f aca="false">Report!E2109</f>
        <v>PIARARA COMERCIO, IMPORTACAO E EXPORTACAO LTDA</v>
      </c>
      <c r="C1064" s="16" t="n">
        <f aca="false">Report!U2109</f>
        <v>1024.54</v>
      </c>
      <c r="D1064" s="1" t="str">
        <f aca="false">Report!X2109</f>
        <v>NF 193797 -3 MILKA</v>
      </c>
    </row>
    <row r="1065" customFormat="false" ht="12.75" hidden="false" customHeight="true" outlineLevel="0" collapsed="false">
      <c r="A1065" s="15" t="n">
        <f aca="false">Report!C2110</f>
        <v>46226</v>
      </c>
      <c r="B1065" s="1" t="str">
        <f aca="false">Report!E2110</f>
        <v>OCIDENTAL COMERCIO DE FRIOS LTDA</v>
      </c>
      <c r="C1065" s="16" t="n">
        <f aca="false">Report!U2110</f>
        <v>983.78</v>
      </c>
      <c r="D1065" s="1" t="str">
        <f aca="false">Report!X2110</f>
        <v>NF 1240896-2/2 MILKA</v>
      </c>
    </row>
    <row r="1066" customFormat="false" ht="12.75" hidden="false" customHeight="true" outlineLevel="0" collapsed="false">
      <c r="A1066" s="15" t="n">
        <f aca="false">Report!C2111</f>
        <v>46226</v>
      </c>
      <c r="B1066" s="1" t="str">
        <f aca="false">Report!E2111</f>
        <v>OCIDENTAL COMERCIO DE FRIOS LTDA</v>
      </c>
      <c r="C1066" s="16" t="n">
        <f aca="false">Report!U2111</f>
        <v>972.3</v>
      </c>
      <c r="D1066" s="1" t="str">
        <f aca="false">Report!X2111</f>
        <v>NF 1243403-1 MILKA</v>
      </c>
    </row>
    <row r="1067" customFormat="false" ht="12.75" hidden="false" customHeight="true" outlineLevel="0" collapsed="false">
      <c r="A1067" s="15" t="n">
        <f aca="false">Report!C2112</f>
        <v>46226</v>
      </c>
      <c r="B1067" s="1" t="str">
        <f aca="false">Report!E2112</f>
        <v>FENNIX BRASIL DISTRIBUIDORA DE PRODUTOS</v>
      </c>
      <c r="C1067" s="16" t="n">
        <f aca="false">Report!U2112</f>
        <v>917.86</v>
      </c>
      <c r="D1067" s="1" t="str">
        <f aca="false">Report!X2112</f>
        <v>NF396010 - MILKA</v>
      </c>
    </row>
    <row r="1068" customFormat="false" ht="12.75" hidden="false" customHeight="true" outlineLevel="0" collapsed="false">
      <c r="A1068" s="15" t="n">
        <f aca="false">Report!C2113</f>
        <v>46226</v>
      </c>
      <c r="B1068" s="1" t="str">
        <f aca="false">Report!E2113</f>
        <v>AMAZONIA INDUSTRIA E COMERCIO DE POLPAS</v>
      </c>
      <c r="C1068" s="16" t="n">
        <f aca="false">Report!U2113</f>
        <v>478</v>
      </c>
      <c r="D1068" s="1" t="str">
        <f aca="false">Report!X2113</f>
        <v>NF 271007 AMAZONIA POLPAS - MILKA</v>
      </c>
    </row>
    <row r="1069" customFormat="false" ht="12.75" hidden="false" customHeight="true" outlineLevel="0" collapsed="false">
      <c r="A1069" s="15" t="n">
        <f aca="false">Report!C2114</f>
        <v>46226</v>
      </c>
      <c r="B1069" s="1" t="str">
        <f aca="false">Report!E2114</f>
        <v>FENNIX BRASIL DISTRIBUIDORA DE PRODUTOS</v>
      </c>
      <c r="C1069" s="16" t="n">
        <f aca="false">Report!U2114</f>
        <v>1643.76</v>
      </c>
      <c r="D1069" s="1" t="str">
        <f aca="false">Report!X2114</f>
        <v>NF 312590-1 MILKA</v>
      </c>
    </row>
    <row r="1070" customFormat="false" ht="12.75" hidden="false" customHeight="true" outlineLevel="0" collapsed="false">
      <c r="A1070" s="15" t="n">
        <f aca="false">Report!C2115</f>
        <v>46226</v>
      </c>
      <c r="B1070" s="1" t="str">
        <f aca="false">Report!E2115</f>
        <v>SOUZA CRUZ LTDA.</v>
      </c>
      <c r="C1070" s="16" t="n">
        <f aca="false">Report!U2115</f>
        <v>5877.9</v>
      </c>
      <c r="D1070" s="1" t="str">
        <f aca="false">Report!X2115</f>
        <v>NF 566298 -02 MILKA</v>
      </c>
    </row>
    <row r="1071" customFormat="false" ht="12.75" hidden="false" customHeight="true" outlineLevel="0" collapsed="false">
      <c r="A1071" s="15" t="n">
        <f aca="false">Report!C2116</f>
        <v>46226</v>
      </c>
      <c r="B1071" s="1" t="str">
        <f aca="false">Report!E2116</f>
        <v>NT INDUSTRIA E COMERCIO DE PANIFICACAO L</v>
      </c>
      <c r="C1071" s="16" t="n">
        <f aca="false">Report!U2116</f>
        <v>4978.85</v>
      </c>
      <c r="D1071" s="1" t="str">
        <f aca="false">Report!X2116</f>
        <v>NF40749 - MILKA</v>
      </c>
    </row>
    <row r="1072" customFormat="false" ht="12.75" hidden="false" customHeight="true" outlineLevel="0" collapsed="false">
      <c r="A1072" s="15" t="n">
        <f aca="false">Report!C2117</f>
        <v>46226</v>
      </c>
      <c r="B1072" s="1" t="str">
        <f aca="false">Report!E2117</f>
        <v>C. R. PARENTE ABREU</v>
      </c>
      <c r="C1072" s="16" t="n">
        <f aca="false">Report!U2117</f>
        <v>417.42</v>
      </c>
      <c r="D1072" s="1" t="str">
        <f aca="false">Report!X2117</f>
        <v>NF 11430-2 KARU MILKA</v>
      </c>
    </row>
    <row r="1073" customFormat="false" ht="12.75" hidden="false" customHeight="true" outlineLevel="0" collapsed="false">
      <c r="A1073" s="15" t="n">
        <f aca="false">Report!C2118</f>
        <v>46226</v>
      </c>
      <c r="B1073" s="1" t="str">
        <f aca="false">Report!E2118</f>
        <v>REAL BEBIDAS DA AMAZONIA LTDA</v>
      </c>
      <c r="C1073" s="16" t="n">
        <f aca="false">Report!U2118</f>
        <v>704</v>
      </c>
      <c r="D1073" s="1" t="str">
        <f aca="false">Report!X2118</f>
        <v>NF 604178 - MILKA</v>
      </c>
    </row>
    <row r="1074" customFormat="false" ht="12.75" hidden="false" customHeight="true" outlineLevel="0" collapsed="false">
      <c r="A1074" s="15" t="n">
        <f aca="false">Report!C2119</f>
        <v>46226</v>
      </c>
      <c r="B1074" s="1" t="str">
        <f aca="false">Report!E2119</f>
        <v>MAXFRI DISTRIUIDORA LTDA</v>
      </c>
      <c r="C1074" s="16" t="n">
        <f aca="false">Report!U2119</f>
        <v>6254.1</v>
      </c>
      <c r="D1074" s="1" t="str">
        <f aca="false">Report!X2119</f>
        <v>NF14727 - MILKA</v>
      </c>
    </row>
    <row r="1075" customFormat="false" ht="12.75" hidden="false" customHeight="true" outlineLevel="0" collapsed="false">
      <c r="A1075" s="15" t="n">
        <f aca="false">Report!C2120</f>
        <v>46226</v>
      </c>
      <c r="B1075" s="1" t="str">
        <f aca="false">Report!E2120</f>
        <v>C. R. PARENTE ABREU</v>
      </c>
      <c r="C1075" s="16" t="n">
        <f aca="false">Report!U2120</f>
        <v>624.28</v>
      </c>
      <c r="D1075" s="1" t="str">
        <f aca="false">Report!X2120</f>
        <v>NF 11447 -1 MILKA</v>
      </c>
    </row>
    <row r="1076" customFormat="false" ht="12.75" hidden="false" customHeight="true" outlineLevel="0" collapsed="false">
      <c r="A1076" s="15" t="n">
        <f aca="false">Report!C2121</f>
        <v>46226</v>
      </c>
      <c r="B1076" s="1" t="str">
        <f aca="false">Report!E2121</f>
        <v>PANIFICADORA E CONFEITARIA REAL MADRI LTDA</v>
      </c>
      <c r="C1076" s="16" t="n">
        <f aca="false">Report!U2121</f>
        <v>149.85</v>
      </c>
      <c r="D1076" s="1" t="str">
        <f aca="false">Report!X2121</f>
        <v>NF 723 - MILKA</v>
      </c>
    </row>
    <row r="1077" customFormat="false" ht="12.75" hidden="false" customHeight="true" outlineLevel="0" collapsed="false">
      <c r="A1077" s="15" t="n">
        <f aca="false">Report!C2122</f>
        <v>46226</v>
      </c>
      <c r="B1077" s="1" t="str">
        <f aca="false">Report!E2122</f>
        <v>VITAPAN COMERCIO VAREJISTA DE PRODUTOS ALIMENTICIOS LTDA</v>
      </c>
      <c r="C1077" s="16" t="n">
        <f aca="false">Report!U2122</f>
        <v>972</v>
      </c>
      <c r="D1077" s="1" t="str">
        <f aca="false">Report!X2122</f>
        <v>NF 10334 - MILKA</v>
      </c>
    </row>
    <row r="1078" customFormat="false" ht="12.75" hidden="false" customHeight="true" outlineLevel="0" collapsed="false">
      <c r="A1078" s="15" t="n">
        <f aca="false">Report!C2123</f>
        <v>46226</v>
      </c>
      <c r="B1078" s="1" t="str">
        <f aca="false">Report!E2123</f>
        <v>LIMA E BARANDA COMERCIO DE PRODUTOS REGI</v>
      </c>
      <c r="C1078" s="16" t="n">
        <f aca="false">Report!U2123</f>
        <v>233.5</v>
      </c>
      <c r="D1078" s="1" t="str">
        <f aca="false">Report!X2123</f>
        <v>NF 31493 - MILKA</v>
      </c>
    </row>
    <row r="1079" customFormat="false" ht="12.75" hidden="false" customHeight="true" outlineLevel="0" collapsed="false">
      <c r="A1079" s="15" t="n">
        <f aca="false">Report!C2124</f>
        <v>46226</v>
      </c>
      <c r="B1079" s="1" t="str">
        <f aca="false">Report!E2124</f>
        <v>ADICSO FABIAN GONZALEZ MONTILLA 70302186</v>
      </c>
      <c r="C1079" s="16" t="n">
        <f aca="false">Report!U2124</f>
        <v>480</v>
      </c>
      <c r="D1079" s="1" t="str">
        <f aca="false">Report!X2124</f>
        <v>NF 539 BLOOM - MILKA</v>
      </c>
    </row>
    <row r="1080" customFormat="false" ht="12.75" hidden="false" customHeight="true" outlineLevel="0" collapsed="false">
      <c r="A1080" s="15" t="n">
        <f aca="false">Report!C2125</f>
        <v>46226</v>
      </c>
      <c r="B1080" s="1" t="str">
        <f aca="false">Report!E2125</f>
        <v>NESTLÉ BRASIL LTDA.</v>
      </c>
      <c r="C1080" s="16" t="n">
        <f aca="false">Report!U2125</f>
        <v>986.86</v>
      </c>
      <c r="D1080" s="1" t="str">
        <f aca="false">Report!X2125</f>
        <v>NF 1428642-01 MILKA</v>
      </c>
    </row>
    <row r="1081" customFormat="false" ht="12.75" hidden="false" customHeight="true" outlineLevel="0" collapsed="false">
      <c r="A1081" s="15" t="n">
        <f aca="false">Report!C2126</f>
        <v>46226</v>
      </c>
      <c r="B1081" s="1" t="str">
        <f aca="false">Report!E2126</f>
        <v>PANIFICADORA E CONFEITARIA REAL MADRI LTDA</v>
      </c>
      <c r="C1081" s="16" t="n">
        <f aca="false">Report!U2126</f>
        <v>501.9</v>
      </c>
      <c r="D1081" s="1" t="str">
        <f aca="false">Report!X2126</f>
        <v>NF 722 - MILKA</v>
      </c>
    </row>
    <row r="1082" customFormat="false" ht="12.75" hidden="false" customHeight="true" outlineLevel="0" collapsed="false">
      <c r="A1082" s="15" t="n">
        <f aca="false">Report!C2127</f>
        <v>46226</v>
      </c>
      <c r="B1082" s="1" t="str">
        <f aca="false">Report!E2127</f>
        <v>RV TECNOLOGIA E SISTEMAS S.A</v>
      </c>
      <c r="C1082" s="16" t="n">
        <f aca="false">Report!U2127</f>
        <v>55.95</v>
      </c>
      <c r="D1082" s="1" t="str">
        <f aca="false">Report!X2127</f>
        <v>RECARGA CELULAR MO1 - KEILA</v>
      </c>
    </row>
    <row r="1083" customFormat="false" ht="12.75" hidden="false" customHeight="true" outlineLevel="0" collapsed="false">
      <c r="A1083" s="15" t="n">
        <f aca="false">Report!C2128</f>
        <v>46226</v>
      </c>
      <c r="B1083" s="1" t="str">
        <f aca="false">Report!E2128</f>
        <v>RV TECNOLOGIA E SISTEMAS S.A</v>
      </c>
      <c r="C1083" s="16" t="n">
        <f aca="false">Report!U2128</f>
        <v>421.5</v>
      </c>
      <c r="D1083" s="1" t="str">
        <f aca="false">Report!X2128</f>
        <v>RECARGA CELULAR MO1 - KEILA</v>
      </c>
    </row>
    <row r="1084" customFormat="false" ht="12.75" hidden="false" customHeight="true" outlineLevel="0" collapsed="false">
      <c r="A1084" s="15" t="n">
        <f aca="false">Report!C2129</f>
        <v>46226</v>
      </c>
      <c r="B1084" s="1" t="str">
        <f aca="false">Report!E2129</f>
        <v>H L M PADARIA E CONFEITARIA LTDA</v>
      </c>
      <c r="C1084" s="16" t="n">
        <f aca="false">Report!U2129</f>
        <v>420</v>
      </c>
      <c r="D1084" s="1" t="str">
        <f aca="false">Report!X2129</f>
        <v>NF 71 - DEBORA</v>
      </c>
    </row>
    <row r="1085" customFormat="false" ht="12.75" hidden="false" customHeight="true" outlineLevel="0" collapsed="false">
      <c r="A1085" s="15" t="n">
        <f aca="false">Report!C2131</f>
        <v>46227</v>
      </c>
      <c r="B1085" s="1" t="str">
        <f aca="false">Report!E2131</f>
        <v>SEM FORNECEDOR</v>
      </c>
      <c r="C1085" s="16" t="n">
        <f aca="false">Report!U2131</f>
        <v>315</v>
      </c>
      <c r="D1085" s="1" t="str">
        <f aca="false">Report!X2131</f>
        <v>RECIBO - COMPRA DE 8,300 KG DE QUEIJO COALHO</v>
      </c>
    </row>
    <row r="1086" customFormat="false" ht="12.75" hidden="false" customHeight="true" outlineLevel="0" collapsed="false">
      <c r="A1086" s="15" t="n">
        <f aca="false">Report!C2140</f>
        <v>46227</v>
      </c>
      <c r="B1086" s="1" t="str">
        <f aca="false">Report!E2140</f>
        <v>PRIME PET DISTRIBUIDORA LTDA</v>
      </c>
      <c r="C1086" s="16" t="n">
        <f aca="false">Report!U2140</f>
        <v>1060.88</v>
      </c>
      <c r="D1086" s="1" t="str">
        <f aca="false">Report!X2140</f>
        <v>NF 10589-05/05 MILKA</v>
      </c>
    </row>
    <row r="1087" customFormat="false" ht="12.75" hidden="false" customHeight="true" outlineLevel="0" collapsed="false">
      <c r="A1087" s="15" t="n">
        <f aca="false">Report!C2142</f>
        <v>46227</v>
      </c>
      <c r="B1087" s="1" t="str">
        <f aca="false">Report!E2142</f>
        <v>OCIDENTAL COMERCIO DE FRIOS LTDA</v>
      </c>
      <c r="C1087" s="16" t="n">
        <f aca="false">Report!U2142</f>
        <v>537.72</v>
      </c>
      <c r="D1087" s="1" t="str">
        <f aca="false">Report!X2142</f>
        <v>NF 1241434-3/3 - MILKA</v>
      </c>
    </row>
    <row r="1088" customFormat="false" ht="12.75" hidden="false" customHeight="true" outlineLevel="0" collapsed="false">
      <c r="A1088" s="15" t="n">
        <f aca="false">Report!C2143</f>
        <v>46227</v>
      </c>
      <c r="B1088" s="1" t="str">
        <f aca="false">Report!E2143</f>
        <v>EDMARA COMERCIO DE HIGIENE PESSOAL LTDA</v>
      </c>
      <c r="C1088" s="16" t="n">
        <f aca="false">Report!U2143</f>
        <v>526.88</v>
      </c>
      <c r="D1088" s="1" t="str">
        <f aca="false">Report!X2143</f>
        <v>5120-C/C  NF8208 - MILKA</v>
      </c>
    </row>
    <row r="1089" customFormat="false" ht="12.75" hidden="false" customHeight="true" outlineLevel="0" collapsed="false">
      <c r="A1089" s="15" t="n">
        <f aca="false">Report!C2144</f>
        <v>46227</v>
      </c>
      <c r="B1089" s="1" t="str">
        <f aca="false">Report!E2144</f>
        <v>J W N DOS SANTOS</v>
      </c>
      <c r="C1089" s="16" t="n">
        <f aca="false">Report!U2144</f>
        <v>560</v>
      </c>
      <c r="D1089" s="1" t="str">
        <f aca="false">Report!X2144</f>
        <v>NF 377 - DEBORA</v>
      </c>
    </row>
    <row r="1090" customFormat="false" ht="12.75" hidden="false" customHeight="true" outlineLevel="0" collapsed="false">
      <c r="A1090" s="15" t="n">
        <f aca="false">Report!C2145</f>
        <v>46227</v>
      </c>
      <c r="B1090" s="1" t="str">
        <f aca="false">Report!E2145</f>
        <v>J G COMERCIO DE PRODUTOS ALIMENTICIOS LTDA</v>
      </c>
      <c r="C1090" s="16" t="n">
        <f aca="false">Report!U2145</f>
        <v>2340.64</v>
      </c>
      <c r="D1090" s="1" t="str">
        <f aca="false">Report!X2145</f>
        <v>454446-C/C  NF390550 - MILKA</v>
      </c>
    </row>
    <row r="1091" customFormat="false" ht="12.75" hidden="false" customHeight="true" outlineLevel="0" collapsed="false">
      <c r="A1091" s="15" t="n">
        <f aca="false">Report!C2146</f>
        <v>46227</v>
      </c>
      <c r="B1091" s="1" t="str">
        <f aca="false">Report!E2146</f>
        <v>BRAGA TABACARIA EIRELI ME</v>
      </c>
      <c r="C1091" s="16" t="n">
        <f aca="false">Report!U2146</f>
        <v>595</v>
      </c>
      <c r="D1091" s="1" t="str">
        <f aca="false">Report!X2146</f>
        <v>NF 19022-03 MILKA</v>
      </c>
    </row>
    <row r="1092" customFormat="false" ht="12.75" hidden="false" customHeight="true" outlineLevel="0" collapsed="false">
      <c r="A1092" s="15" t="n">
        <f aca="false">Report!C2147</f>
        <v>46227</v>
      </c>
      <c r="B1092" s="1" t="str">
        <f aca="false">Report!E2147</f>
        <v>NESTLÉ BRASIL LTDA.</v>
      </c>
      <c r="C1092" s="16" t="n">
        <f aca="false">Report!U2147</f>
        <v>868.87</v>
      </c>
      <c r="D1092" s="1" t="str">
        <f aca="false">Report!X2147</f>
        <v>NF 1424401-03 MILKA</v>
      </c>
    </row>
    <row r="1093" customFormat="false" ht="12.75" hidden="false" customHeight="true" outlineLevel="0" collapsed="false">
      <c r="A1093" s="15" t="n">
        <f aca="false">Report!C2148</f>
        <v>46227</v>
      </c>
      <c r="B1093" s="1" t="str">
        <f aca="false">Report!E2148</f>
        <v>AMAZONIA COMERCIO DE MASSAS LTDA</v>
      </c>
      <c r="C1093" s="16" t="n">
        <f aca="false">Report!U2148</f>
        <v>550</v>
      </c>
      <c r="D1093" s="1" t="str">
        <f aca="false">Report!X2148</f>
        <v>NF 3299 IMPERIO DO CANUDINHO - MILKA</v>
      </c>
    </row>
    <row r="1094" customFormat="false" ht="12.75" hidden="false" customHeight="true" outlineLevel="0" collapsed="false">
      <c r="A1094" s="15" t="n">
        <f aca="false">Report!C2149</f>
        <v>46227</v>
      </c>
      <c r="B1094" s="1" t="str">
        <f aca="false">Report!E2149</f>
        <v>FORTVET DISTRIBUIDORA LTDA</v>
      </c>
      <c r="C1094" s="16" t="n">
        <f aca="false">Report!U2149</f>
        <v>527.3</v>
      </c>
      <c r="D1094" s="1" t="str">
        <f aca="false">Report!X2149</f>
        <v>NF 2737-1 MILKA</v>
      </c>
    </row>
    <row r="1095" customFormat="false" ht="12.75" hidden="false" customHeight="true" outlineLevel="0" collapsed="false">
      <c r="A1095" s="15" t="n">
        <f aca="false">Report!C2150</f>
        <v>46227</v>
      </c>
      <c r="B1095" s="1" t="str">
        <f aca="false">Report!E2150</f>
        <v>DISTRIBUIDORA FARIAS LTDA.</v>
      </c>
      <c r="C1095" s="16" t="n">
        <f aca="false">Report!U2150</f>
        <v>871.13</v>
      </c>
      <c r="D1095" s="1" t="str">
        <f aca="false">Report!X2150</f>
        <v>804856-A/C  NF681131 - MILKA</v>
      </c>
    </row>
    <row r="1096" customFormat="false" ht="12.75" hidden="false" customHeight="true" outlineLevel="0" collapsed="false">
      <c r="A1096" s="15" t="n">
        <f aca="false">Report!C2151</f>
        <v>46227</v>
      </c>
      <c r="B1096" s="1" t="str">
        <f aca="false">Report!E2151</f>
        <v>SOUZA CRUZ LTDA.</v>
      </c>
      <c r="C1096" s="16" t="n">
        <f aca="false">Report!U2151</f>
        <v>6643.67</v>
      </c>
      <c r="D1096" s="1" t="str">
        <f aca="false">Report!X2151</f>
        <v>NF 566688 -02 MILKA</v>
      </c>
    </row>
    <row r="1097" customFormat="false" ht="12.75" hidden="false" customHeight="true" outlineLevel="0" collapsed="false">
      <c r="A1097" s="15" t="n">
        <f aca="false">Report!C2152</f>
        <v>46227</v>
      </c>
      <c r="B1097" s="1" t="str">
        <f aca="false">Report!E2152</f>
        <v>H L M PADARIA E CONFEITARIA LTDA</v>
      </c>
      <c r="C1097" s="16" t="n">
        <f aca="false">Report!U2152</f>
        <v>300</v>
      </c>
      <c r="D1097" s="1" t="str">
        <f aca="false">Report!X2152</f>
        <v>NF 75 - DEBORA</v>
      </c>
    </row>
    <row r="1098" customFormat="false" ht="12.75" hidden="false" customHeight="true" outlineLevel="0" collapsed="false">
      <c r="A1098" s="15" t="n">
        <f aca="false">Report!C2153</f>
        <v>46227</v>
      </c>
      <c r="B1098" s="1" t="str">
        <f aca="false">Report!E2153</f>
        <v>J. S. MOREIRA ALVES LTDA</v>
      </c>
      <c r="C1098" s="16" t="n">
        <f aca="false">Report!U2153</f>
        <v>493</v>
      </c>
      <c r="D1098" s="1" t="str">
        <f aca="false">Report!X2153</f>
        <v>NF2634 MESA FARTA - MILKA</v>
      </c>
    </row>
    <row r="1099" customFormat="false" ht="12.75" hidden="false" customHeight="true" outlineLevel="0" collapsed="false">
      <c r="A1099" s="15" t="n">
        <f aca="false">Report!C2154</f>
        <v>46227</v>
      </c>
      <c r="B1099" s="1" t="str">
        <f aca="false">Report!E2154</f>
        <v>J G COMERCIO DE PRODUTOS ALIMENTICIOS LTDA</v>
      </c>
      <c r="C1099" s="16" t="n">
        <f aca="false">Report!U2154</f>
        <v>785.66</v>
      </c>
      <c r="D1099" s="1" t="str">
        <f aca="false">Report!X2154</f>
        <v>455810-B/C  NF391785 MASTERFRIGO - MILKA</v>
      </c>
    </row>
    <row r="1100" customFormat="false" ht="12.75" hidden="false" customHeight="true" outlineLevel="0" collapsed="false">
      <c r="A1100" s="15" t="n">
        <f aca="false">Report!C2155</f>
        <v>46227</v>
      </c>
      <c r="B1100" s="1" t="str">
        <f aca="false">Report!E2155</f>
        <v>EDMARA COMERCIO DE HIGIENE PESSOAL LTDA</v>
      </c>
      <c r="C1100" s="16" t="n">
        <f aca="false">Report!U2155</f>
        <v>550</v>
      </c>
      <c r="D1100" s="1" t="str">
        <f aca="false">Report!X2155</f>
        <v>NF8365 USO E CONSUMO/DESPESA LOJA - MILKA</v>
      </c>
    </row>
    <row r="1101" customFormat="false" ht="12.75" hidden="false" customHeight="true" outlineLevel="0" collapsed="false">
      <c r="A1101" s="15" t="n">
        <f aca="false">Report!C2156</f>
        <v>46227</v>
      </c>
      <c r="B1101" s="1" t="str">
        <f aca="false">Report!E2156</f>
        <v>COMERCIO DE FRIOS MANAUS LTDA</v>
      </c>
      <c r="C1101" s="16" t="n">
        <f aca="false">Report!U2156</f>
        <v>5478.8</v>
      </c>
      <c r="D1101" s="1" t="str">
        <f aca="false">Report!X2156</f>
        <v>NF173143 - MILKA</v>
      </c>
    </row>
    <row r="1102" customFormat="false" ht="12.75" hidden="false" customHeight="true" outlineLevel="0" collapsed="false">
      <c r="A1102" s="15" t="n">
        <f aca="false">Report!C2157</f>
        <v>46227</v>
      </c>
      <c r="B1102" s="1" t="str">
        <f aca="false">Report!E2157</f>
        <v>VIA CERTA INDUSTRIA E COMERCIO DE SANEANTES LTDA</v>
      </c>
      <c r="C1102" s="16" t="n">
        <f aca="false">Report!U2157</f>
        <v>304.8</v>
      </c>
      <c r="D1102" s="1" t="str">
        <f aca="false">Report!X2157</f>
        <v>NF 42934 - MILKA</v>
      </c>
    </row>
    <row r="1103" customFormat="false" ht="12.75" hidden="false" customHeight="true" outlineLevel="0" collapsed="false">
      <c r="A1103" s="15" t="n">
        <f aca="false">Report!C2158</f>
        <v>46227</v>
      </c>
      <c r="B1103" s="1" t="str">
        <f aca="false">Report!E2158</f>
        <v>SAO JOSE COMERCIO DE LATICINIOS E FRIOS</v>
      </c>
      <c r="C1103" s="16" t="n">
        <f aca="false">Report!U2158</f>
        <v>2108.5</v>
      </c>
      <c r="D1103" s="1" t="str">
        <f aca="false">Report!X2158</f>
        <v>NF3634 SABORE FATIADO - MILKA</v>
      </c>
    </row>
    <row r="1104" customFormat="false" ht="12.75" hidden="false" customHeight="true" outlineLevel="0" collapsed="false">
      <c r="A1104" s="15" t="n">
        <f aca="false">Report!C2159</f>
        <v>46227</v>
      </c>
      <c r="B1104" s="1" t="str">
        <f aca="false">Report!E2159</f>
        <v>NOVA FRIOS COMERCIO ATACADISTA DE LATICINIOS LTDA</v>
      </c>
      <c r="C1104" s="16" t="n">
        <f aca="false">Report!U2159</f>
        <v>422</v>
      </c>
      <c r="D1104" s="1" t="str">
        <f aca="false">Report!X2159</f>
        <v>NF 4110 BODEGA DO PAO - MILKA</v>
      </c>
    </row>
    <row r="1105" customFormat="false" ht="12.75" hidden="false" customHeight="true" outlineLevel="0" collapsed="false">
      <c r="A1105" s="15" t="n">
        <f aca="false">Report!C2160</f>
        <v>46227</v>
      </c>
      <c r="B1105" s="1" t="str">
        <f aca="false">Report!E2160</f>
        <v>BROTHERS  INDUSTRIA DE ALIMENTOS LTDA</v>
      </c>
      <c r="C1105" s="16" t="n">
        <f aca="false">Report!U2160</f>
        <v>653.6</v>
      </c>
      <c r="D1105" s="1" t="str">
        <f aca="false">Report!X2160</f>
        <v>NF 1032212 - MILKA</v>
      </c>
    </row>
    <row r="1106" customFormat="false" ht="12.75" hidden="false" customHeight="true" outlineLevel="0" collapsed="false">
      <c r="A1106" s="15" t="n">
        <f aca="false">Report!C2161</f>
        <v>46227</v>
      </c>
      <c r="B1106" s="1" t="str">
        <f aca="false">Report!E2161</f>
        <v>NORTELAC DISTRIBUIDORA DE FRIOS LTDA</v>
      </c>
      <c r="C1106" s="16" t="n">
        <f aca="false">Report!U2161</f>
        <v>1840</v>
      </c>
      <c r="D1106" s="1" t="str">
        <f aca="false">Report!X2161</f>
        <v>NF 43986 - MILKA</v>
      </c>
    </row>
    <row r="1107" customFormat="false" ht="12.75" hidden="false" customHeight="true" outlineLevel="0" collapsed="false">
      <c r="A1107" s="15" t="n">
        <f aca="false">Report!C2162</f>
        <v>46227</v>
      </c>
      <c r="B1107" s="1" t="str">
        <f aca="false">Report!E2162</f>
        <v>REAL BEBIDAS DA AMAZONIA LTDA</v>
      </c>
      <c r="C1107" s="16" t="n">
        <f aca="false">Report!U2162</f>
        <v>210</v>
      </c>
      <c r="D1107" s="1" t="str">
        <f aca="false">Report!X2162</f>
        <v>NF 605021 - MILKA</v>
      </c>
    </row>
    <row r="1108" customFormat="false" ht="12.75" hidden="false" customHeight="true" outlineLevel="0" collapsed="false">
      <c r="A1108" s="15" t="n">
        <f aca="false">Report!C2163</f>
        <v>46227</v>
      </c>
      <c r="B1108" s="1" t="str">
        <f aca="false">Report!E2163</f>
        <v>PRIMICIA DISTRIBUIDORA DE FRIOS LTDA</v>
      </c>
      <c r="C1108" s="16" t="n">
        <f aca="false">Report!U2163</f>
        <v>1393.5</v>
      </c>
      <c r="D1108" s="1" t="str">
        <f aca="false">Report!X2163</f>
        <v>NF 3067 - MILKA</v>
      </c>
    </row>
    <row r="1109" customFormat="false" ht="12.75" hidden="false" customHeight="true" outlineLevel="0" collapsed="false">
      <c r="A1109" s="15" t="n">
        <f aca="false">Report!C2164</f>
        <v>46227</v>
      </c>
      <c r="B1109" s="1" t="str">
        <f aca="false">Report!E2164</f>
        <v>PANIFICADORA E CONFEITARIA REAL MADRI LTDA</v>
      </c>
      <c r="C1109" s="16" t="n">
        <f aca="false">Report!U2164</f>
        <v>1120</v>
      </c>
      <c r="D1109" s="1" t="str">
        <f aca="false">Report!X2164</f>
        <v>NF 725 - MILKA</v>
      </c>
    </row>
    <row r="1110" customFormat="false" ht="12.75" hidden="false" customHeight="true" outlineLevel="0" collapsed="false">
      <c r="A1110" s="15" t="n">
        <f aca="false">Report!C2165</f>
        <v>46227</v>
      </c>
      <c r="B1110" s="1" t="str">
        <f aca="false">Report!E2165</f>
        <v>L. J. DA SILVA LTDA</v>
      </c>
      <c r="C1110" s="16" t="n">
        <f aca="false">Report!U2165</f>
        <v>2838.97</v>
      </c>
      <c r="D1110" s="1" t="str">
        <f aca="false">Report!X2165</f>
        <v>NF 34608-01 C/ ACRESCIMO - MILKA</v>
      </c>
    </row>
    <row r="1111" customFormat="false" ht="12.75" hidden="false" customHeight="true" outlineLevel="0" collapsed="false">
      <c r="A1111" s="15" t="n">
        <f aca="false">Report!C2166</f>
        <v>46227</v>
      </c>
      <c r="B1111" s="1" t="str">
        <f aca="false">Report!E2166</f>
        <v>RENATO DE O AZEVEDO E CIA LTDA - EPP</v>
      </c>
      <c r="C1111" s="16" t="n">
        <f aca="false">Report!U2166</f>
        <v>2970</v>
      </c>
      <c r="D1111" s="1" t="str">
        <f aca="false">Report!X2166</f>
        <v>FEIRA SR RENATO - DEBORA</v>
      </c>
    </row>
    <row r="1112" customFormat="false" ht="12.75" hidden="false" customHeight="true" outlineLevel="0" collapsed="false">
      <c r="A1112" s="15" t="n">
        <f aca="false">Report!C2179</f>
        <v>46228</v>
      </c>
      <c r="B1112" s="1" t="str">
        <f aca="false">Report!E2179</f>
        <v>MELISSA COMERCIO E DISTRIBUIDORA DE GAS</v>
      </c>
      <c r="C1112" s="16" t="n">
        <f aca="false">Report!U2179</f>
        <v>180</v>
      </c>
      <c r="D1112" s="1" t="str">
        <f aca="false">Report!X2179</f>
        <v>NF 1036 - DEBORA</v>
      </c>
    </row>
    <row r="1113" customFormat="false" ht="12.75" hidden="false" customHeight="true" outlineLevel="0" collapsed="false">
      <c r="A1113" s="15" t="n">
        <f aca="false">Report!C2181</f>
        <v>46228</v>
      </c>
      <c r="B1113" s="1" t="str">
        <f aca="false">Report!E2181</f>
        <v>A C DUARTE DE CASTRO EPP.</v>
      </c>
      <c r="C1113" s="16" t="n">
        <f aca="false">Report!U2181</f>
        <v>666.65</v>
      </c>
      <c r="D1113" s="1" t="str">
        <f aca="false">Report!X2181</f>
        <v>NF 6277 / PARC 06/06 - MILKA</v>
      </c>
    </row>
    <row r="1114" customFormat="false" ht="12.75" hidden="false" customHeight="true" outlineLevel="0" collapsed="false">
      <c r="A1114" s="15" t="n">
        <f aca="false">Report!C2184</f>
        <v>46228</v>
      </c>
      <c r="B1114" s="1" t="str">
        <f aca="false">Report!E2184</f>
        <v>M.R.G COMERCIO DE MAQUINAS EIRELI.</v>
      </c>
      <c r="C1114" s="16" t="n">
        <f aca="false">Report!U2184</f>
        <v>233.33</v>
      </c>
      <c r="D1114" s="1" t="str">
        <f aca="false">Report!X2184</f>
        <v>NF 14298 / 4PARC / REFORMA PADARIA - MILKA</v>
      </c>
    </row>
    <row r="1115" customFormat="false" ht="12.75" hidden="false" customHeight="true" outlineLevel="0" collapsed="false">
      <c r="A1115" s="15" t="n">
        <f aca="false">Report!C2187</f>
        <v>46228</v>
      </c>
      <c r="B1115" s="1" t="str">
        <f aca="false">Report!E2187</f>
        <v>A. CORREA JUNIOR</v>
      </c>
      <c r="C1115" s="16" t="n">
        <f aca="false">Report!U2187</f>
        <v>2564.18</v>
      </c>
      <c r="D1115" s="1" t="str">
        <f aca="false">Report!X2187</f>
        <v>MP JRACESSORIOS 01/3-ANDREZA</v>
      </c>
    </row>
    <row r="1116" customFormat="false" ht="12.75" hidden="false" customHeight="true" outlineLevel="0" collapsed="false">
      <c r="A1116" s="15" t="n">
        <f aca="false">Report!C2188</f>
        <v>46228</v>
      </c>
      <c r="B1116" s="1" t="str">
        <f aca="false">Report!E2188</f>
        <v>ORIENTE COM. ATACADISTA E REPRES. LTDA</v>
      </c>
      <c r="C1116" s="16" t="n">
        <f aca="false">Report!U2188</f>
        <v>689.5</v>
      </c>
      <c r="D1116" s="1" t="str">
        <f aca="false">Report!X2188</f>
        <v>2477/2  NF2053 - MILKA</v>
      </c>
    </row>
    <row r="1117" customFormat="false" ht="12.75" hidden="false" customHeight="true" outlineLevel="0" collapsed="false">
      <c r="A1117" s="15" t="n">
        <f aca="false">Report!C2189</f>
        <v>46228</v>
      </c>
      <c r="B1117" s="1" t="str">
        <f aca="false">Report!E2189</f>
        <v>PRIME PET DISTRIBUIDORA LTDA</v>
      </c>
      <c r="C1117" s="16" t="n">
        <f aca="false">Report!U2189</f>
        <v>1849.57</v>
      </c>
      <c r="D1117" s="1" t="str">
        <f aca="false">Report!X2189</f>
        <v>NF 11002-01/07 MILKA </v>
      </c>
    </row>
    <row r="1118" customFormat="false" ht="12.75" hidden="false" customHeight="true" outlineLevel="0" collapsed="false">
      <c r="A1118" s="15" t="n">
        <f aca="false">Report!C2190</f>
        <v>46228</v>
      </c>
      <c r="B1118" s="1" t="str">
        <f aca="false">Report!E2190</f>
        <v>DISTRIBUIDORA LOPES LTDA</v>
      </c>
      <c r="C1118" s="16" t="n">
        <f aca="false">Report!U2190</f>
        <v>1731.24</v>
      </c>
      <c r="D1118" s="1" t="str">
        <f aca="false">Report!X2190</f>
        <v>NF 1686012 -1 MILKA</v>
      </c>
    </row>
    <row r="1119" customFormat="false" ht="12.75" hidden="false" customHeight="true" outlineLevel="0" collapsed="false">
      <c r="A1119" s="15" t="n">
        <f aca="false">Report!C2191</f>
        <v>46228</v>
      </c>
      <c r="B1119" s="1" t="str">
        <f aca="false">Report!E2191</f>
        <v>ALEXSANDRO BEZERRA DA SILVA</v>
      </c>
      <c r="C1119" s="16" t="n">
        <f aca="false">Report!U2191</f>
        <v>1646.64</v>
      </c>
      <c r="D1119" s="1" t="str">
        <f aca="false">Report!X2191</f>
        <v>192925188  NF271 COMERCIAL POTIGUAR - MILKA</v>
      </c>
    </row>
    <row r="1120" customFormat="false" ht="12.75" hidden="false" customHeight="true" outlineLevel="0" collapsed="false">
      <c r="A1120" s="15" t="n">
        <f aca="false">Report!C2192</f>
        <v>46228</v>
      </c>
      <c r="B1120" s="1" t="str">
        <f aca="false">Report!E2192</f>
        <v>BRASIL NORTE BEBIDAS S/A</v>
      </c>
      <c r="C1120" s="16" t="n">
        <f aca="false">Report!U2192</f>
        <v>5949.9</v>
      </c>
      <c r="D1120" s="1" t="str">
        <f aca="false">Report!X2192</f>
        <v>NF1929170 COCA - MILKA</v>
      </c>
    </row>
    <row r="1121" customFormat="false" ht="12.75" hidden="false" customHeight="true" outlineLevel="0" collapsed="false">
      <c r="A1121" s="15" t="n">
        <f aca="false">Report!C2193</f>
        <v>46228</v>
      </c>
      <c r="B1121" s="1" t="str">
        <f aca="false">Report!E2193</f>
        <v>BRASIL NORTE BEBIDAS S/A</v>
      </c>
      <c r="C1121" s="16" t="n">
        <f aca="false">Report!U2193</f>
        <v>1291.62</v>
      </c>
      <c r="D1121" s="1" t="str">
        <f aca="false">Report!X2193</f>
        <v>NF1198018 COCA - MILKA</v>
      </c>
    </row>
    <row r="1122" customFormat="false" ht="12.75" hidden="false" customHeight="true" outlineLevel="0" collapsed="false">
      <c r="A1122" s="15" t="n">
        <f aca="false">Report!C2194</f>
        <v>46228</v>
      </c>
      <c r="B1122" s="1" t="str">
        <f aca="false">Report!E2194</f>
        <v>BRASIL NORTE BEBIDAS S/A</v>
      </c>
      <c r="C1122" s="16" t="n">
        <f aca="false">Report!U2194</f>
        <v>224.97</v>
      </c>
      <c r="D1122" s="1" t="str">
        <f aca="false">Report!X2194</f>
        <v>NF1928560 COCA - MILKA</v>
      </c>
    </row>
    <row r="1123" customFormat="false" ht="12.75" hidden="false" customHeight="true" outlineLevel="0" collapsed="false">
      <c r="A1123" s="15" t="n">
        <f aca="false">Report!C2195</f>
        <v>46228</v>
      </c>
      <c r="B1123" s="1" t="str">
        <f aca="false">Report!E2195</f>
        <v>DINÂMICA SOLUÇÕES EM SUPRIMENTOS E GESTÃ</v>
      </c>
      <c r="C1123" s="16" t="n">
        <f aca="false">Report!U2195</f>
        <v>607.5</v>
      </c>
      <c r="D1123" s="1" t="str">
        <f aca="false">Report!X2195</f>
        <v>NF 742-02 MILKA</v>
      </c>
    </row>
    <row r="1124" customFormat="false" ht="12.75" hidden="false" customHeight="true" outlineLevel="0" collapsed="false">
      <c r="A1124" s="15" t="n">
        <f aca="false">Report!C2196</f>
        <v>46228</v>
      </c>
      <c r="B1124" s="1" t="str">
        <f aca="false">Report!E2196</f>
        <v>GELO DANGELO FABRICACAO DE GELO LTDA</v>
      </c>
      <c r="C1124" s="16" t="n">
        <f aca="false">Report!U2196</f>
        <v>518</v>
      </c>
      <c r="D1124" s="1" t="str">
        <f aca="false">Report!X2196</f>
        <v>NF 394 - DEBORA</v>
      </c>
    </row>
    <row r="1125" customFormat="false" ht="12.75" hidden="false" customHeight="true" outlineLevel="0" collapsed="false">
      <c r="A1125" s="15" t="n">
        <f aca="false">Report!C2197</f>
        <v>46228</v>
      </c>
      <c r="B1125" s="1" t="str">
        <f aca="false">Report!E2197</f>
        <v>COMERCIO DE FRIOS MANAUS LTDA</v>
      </c>
      <c r="C1125" s="16" t="n">
        <f aca="false">Report!U2197</f>
        <v>3528.5</v>
      </c>
      <c r="D1125" s="1" t="str">
        <f aca="false">Report!X2197</f>
        <v>NF173212 - MILKA</v>
      </c>
    </row>
    <row r="1126" customFormat="false" ht="12.75" hidden="false" customHeight="true" outlineLevel="0" collapsed="false">
      <c r="A1126" s="15" t="n">
        <f aca="false">Report!C2198</f>
        <v>46228</v>
      </c>
      <c r="B1126" s="1" t="str">
        <f aca="false">Report!E2198</f>
        <v>MAXFRI DISTRIUIDORA LTDA</v>
      </c>
      <c r="C1126" s="16" t="n">
        <f aca="false">Report!U2198</f>
        <v>8621</v>
      </c>
      <c r="D1126" s="1" t="str">
        <f aca="false">Report!X2198</f>
        <v>NF14750 - MILKA</v>
      </c>
    </row>
    <row r="1127" customFormat="false" ht="12.75" hidden="false" customHeight="true" outlineLevel="0" collapsed="false">
      <c r="A1127" s="15" t="n">
        <f aca="false">Report!C2199</f>
        <v>46228</v>
      </c>
      <c r="B1127" s="1" t="str">
        <f aca="false">Report!E2199</f>
        <v>JAB COMERCIO DE PRODUTOS ALIMENTICIOS LT</v>
      </c>
      <c r="C1127" s="16" t="n">
        <f aca="false">Report!U2199</f>
        <v>274</v>
      </c>
      <c r="D1127" s="1" t="str">
        <f aca="false">Report!X2199</f>
        <v>NF 3576 SANTO PAO - MILKA</v>
      </c>
    </row>
    <row r="1128" customFormat="false" ht="12.75" hidden="false" customHeight="true" outlineLevel="0" collapsed="false">
      <c r="A1128" s="15" t="n">
        <f aca="false">Report!C2200</f>
        <v>46228</v>
      </c>
      <c r="B1128" s="1" t="str">
        <f aca="false">Report!E2200</f>
        <v>H L M PADARIA E CONFEITARIA LTDA</v>
      </c>
      <c r="C1128" s="16" t="n">
        <f aca="false">Report!U2200</f>
        <v>420</v>
      </c>
      <c r="D1128" s="1" t="str">
        <f aca="false">Report!X2200</f>
        <v>NF 80 - DEBORA</v>
      </c>
    </row>
    <row r="1129" customFormat="false" ht="12.75" hidden="false" customHeight="true" outlineLevel="0" collapsed="false">
      <c r="A1129" s="15" t="n">
        <f aca="false">Report!C2201</f>
        <v>46228</v>
      </c>
      <c r="B1129" s="1" t="str">
        <f aca="false">Report!E2201</f>
        <v>RENATO DE O AZEVEDO E CIA LTDA - EPP</v>
      </c>
      <c r="C1129" s="16" t="n">
        <f aca="false">Report!U2201</f>
        <v>2759</v>
      </c>
      <c r="D1129" s="1" t="str">
        <f aca="false">Report!X2201</f>
        <v>FEIRA CARLOS - DEBORA</v>
      </c>
    </row>
    <row r="1130" customFormat="false" ht="12.75" hidden="false" customHeight="true" outlineLevel="0" collapsed="false">
      <c r="A1130" s="15" t="n">
        <f aca="false">Report!C2202</f>
        <v>46228</v>
      </c>
      <c r="B1130" s="1" t="str">
        <f aca="false">Report!E2202</f>
        <v>COMERCIO E TRANSPORTE BRANDAO LTDA</v>
      </c>
      <c r="C1130" s="16" t="n">
        <f aca="false">Report!U2202</f>
        <v>490</v>
      </c>
      <c r="D1130" s="1" t="str">
        <f aca="false">Report!X2202</f>
        <v>NF 14945 - DEBORA</v>
      </c>
    </row>
    <row r="1131" customFormat="false" ht="12.75" hidden="false" customHeight="true" outlineLevel="0" collapsed="false">
      <c r="A1131" s="15" t="n">
        <f aca="false">Report!C2203</f>
        <v>46228</v>
      </c>
      <c r="B1131" s="1" t="str">
        <f aca="false">Report!E2203</f>
        <v>RENATO DE O AZEVEDO E CIA LTDA - EPP</v>
      </c>
      <c r="C1131" s="16" t="n">
        <f aca="false">Report!U2203</f>
        <v>165</v>
      </c>
      <c r="D1131" s="1" t="str">
        <f aca="false">Report!X2203</f>
        <v>FEIRA CARLOS - CAMARAO COM E SEM CASCA - DEBORA</v>
      </c>
    </row>
    <row r="1132" customFormat="false" ht="12.75" hidden="false" customHeight="true" outlineLevel="0" collapsed="false">
      <c r="A1132" s="15" t="n">
        <f aca="false">Report!C2204</f>
        <v>46228</v>
      </c>
      <c r="B1132" s="1" t="str">
        <f aca="false">Report!E2204</f>
        <v>52.017.917 IRANCELIO LIRA DE CASTRO</v>
      </c>
      <c r="C1132" s="16" t="n">
        <f aca="false">Report!U2204</f>
        <v>309.99</v>
      </c>
      <c r="D1132" s="1" t="str">
        <f aca="false">Report!X2204</f>
        <v>NFS-e 109 COMPRA / DOC.16048691 PIPOCA POP GIO - MILKA</v>
      </c>
    </row>
    <row r="1133" customFormat="false" ht="12.75" hidden="false" customHeight="true" outlineLevel="0" collapsed="false">
      <c r="A1133" s="15" t="n">
        <f aca="false">Report!C2223</f>
        <v>46229</v>
      </c>
      <c r="B1133" s="1" t="str">
        <f aca="false">Report!E2223</f>
        <v>PRIME PET DISTRIBUIDORA LTDA</v>
      </c>
      <c r="C1133" s="16" t="n">
        <f aca="false">Report!U2223</f>
        <v>1488.3</v>
      </c>
      <c r="D1133" s="1" t="str">
        <f aca="false">Report!X2223</f>
        <v>NF 10262 -07/09 MILKA</v>
      </c>
    </row>
    <row r="1134" customFormat="false" ht="12.75" hidden="false" customHeight="true" outlineLevel="0" collapsed="false">
      <c r="A1134" s="15" t="n">
        <f aca="false">Report!C2224</f>
        <v>46229</v>
      </c>
      <c r="B1134" s="1" t="str">
        <f aca="false">Report!E2224</f>
        <v>FUNNY PET DISTRIBUIDORA DE ALIMENTOS PAR</v>
      </c>
      <c r="C1134" s="16" t="n">
        <f aca="false">Report!U2224</f>
        <v>1263.3</v>
      </c>
      <c r="D1134" s="1" t="str">
        <f aca="false">Report!X2224</f>
        <v>NF 20352-3 MILKA</v>
      </c>
    </row>
    <row r="1135" customFormat="false" ht="12.75" hidden="false" customHeight="true" outlineLevel="0" collapsed="false">
      <c r="A1135" s="15" t="n">
        <f aca="false">Report!C2226</f>
        <v>46229</v>
      </c>
      <c r="B1135" s="1" t="str">
        <f aca="false">Report!E2226</f>
        <v>E. SALES DO NASCIMENTO</v>
      </c>
      <c r="C1135" s="16" t="n">
        <f aca="false">Report!U2226</f>
        <v>410.7</v>
      </c>
      <c r="D1135" s="1" t="str">
        <f aca="false">Report!X2226</f>
        <v>NF 707 -02 MILKA</v>
      </c>
    </row>
    <row r="1136" customFormat="false" ht="12.75" hidden="false" customHeight="true" outlineLevel="0" collapsed="false">
      <c r="A1136" s="15" t="n">
        <f aca="false">Report!C2227</f>
        <v>46229</v>
      </c>
      <c r="B1136" s="1" t="str">
        <f aca="false">Report!E2227</f>
        <v>BRF S A</v>
      </c>
      <c r="C1136" s="16" t="n">
        <f aca="false">Report!U2227</f>
        <v>650.23</v>
      </c>
      <c r="D1136" s="1" t="str">
        <f aca="false">Report!X2227</f>
        <v>NF 1604302-02/02 MILKA</v>
      </c>
    </row>
    <row r="1137" customFormat="false" ht="12.75" hidden="false" customHeight="true" outlineLevel="0" collapsed="false">
      <c r="A1137" s="15" t="n">
        <f aca="false">Report!C2232</f>
        <v>46230</v>
      </c>
      <c r="B1137" s="1" t="str">
        <f aca="false">Report!E2232</f>
        <v>SEM FORNECEDOR</v>
      </c>
      <c r="C1137" s="16" t="n">
        <f aca="false">Report!U2232</f>
        <v>290</v>
      </c>
      <c r="D1137" s="1" t="str">
        <f aca="false">Report!X2232</f>
        <v>RECIBO - COMPRA DE 7,645 KG DE QUEIJO COALHO</v>
      </c>
    </row>
    <row r="1138" customFormat="false" ht="12.75" hidden="false" customHeight="true" outlineLevel="0" collapsed="false">
      <c r="A1138" s="15" t="n">
        <f aca="false">Report!C2243</f>
        <v>46230</v>
      </c>
      <c r="B1138" s="1" t="str">
        <f aca="false">Report!E2243</f>
        <v>OESA COMERCIO E REPRESENTACOES S/A</v>
      </c>
      <c r="C1138" s="16" t="n">
        <f aca="false">Report!U2243</f>
        <v>1351</v>
      </c>
      <c r="D1138" s="1" t="str">
        <f aca="false">Report!X2243</f>
        <v>NF 419583-3 MILKA</v>
      </c>
    </row>
    <row r="1139" customFormat="false" ht="12.75" hidden="false" customHeight="true" outlineLevel="0" collapsed="false">
      <c r="A1139" s="15" t="n">
        <f aca="false">Report!C2244</f>
        <v>46230</v>
      </c>
      <c r="B1139" s="1" t="str">
        <f aca="false">Report!E2244</f>
        <v>MARTINS COM SERV DISTR SA</v>
      </c>
      <c r="C1139" s="16" t="n">
        <f aca="false">Report!U2244</f>
        <v>3224.65</v>
      </c>
      <c r="D1139" s="1" t="str">
        <f aca="false">Report!X2244</f>
        <v>NF 1773396/ NF 1773397 -02 MILKA</v>
      </c>
    </row>
    <row r="1140" customFormat="false" ht="12.75" hidden="false" customHeight="true" outlineLevel="0" collapsed="false">
      <c r="A1140" s="15" t="n">
        <f aca="false">Report!C2245</f>
        <v>46230</v>
      </c>
      <c r="B1140" s="1" t="str">
        <f aca="false">Report!E2245</f>
        <v>ADRIANA DISTRIBUIDORA DE PRODUTOS ALIMEN</v>
      </c>
      <c r="C1140" s="16" t="n">
        <f aca="false">Report!U2245</f>
        <v>1326.93</v>
      </c>
      <c r="D1140" s="1" t="str">
        <f aca="false">Report!X2245</f>
        <v>NF 882141 -3 MILKA</v>
      </c>
    </row>
    <row r="1141" customFormat="false" ht="12.75" hidden="false" customHeight="true" outlineLevel="0" collapsed="false">
      <c r="A1141" s="15" t="n">
        <f aca="false">Report!C2246</f>
        <v>46230</v>
      </c>
      <c r="B1141" s="1" t="str">
        <f aca="false">Report!E2246</f>
        <v>FORTVET DISTRIBUIDORA LTDA</v>
      </c>
      <c r="C1141" s="16" t="n">
        <f aca="false">Report!U2246</f>
        <v>663.82</v>
      </c>
      <c r="D1141" s="1" t="str">
        <f aca="false">Report!X2246</f>
        <v>NF 2524-3 MILKA</v>
      </c>
    </row>
    <row r="1142" customFormat="false" ht="12.75" hidden="false" customHeight="true" outlineLevel="0" collapsed="false">
      <c r="A1142" s="15" t="n">
        <f aca="false">Report!C2247</f>
        <v>46230</v>
      </c>
      <c r="B1142" s="1" t="str">
        <f aca="false">Report!E2247</f>
        <v>DISTRIBUIDORA LOPES LTDA</v>
      </c>
      <c r="C1142" s="16" t="n">
        <f aca="false">Report!U2247</f>
        <v>2652.75</v>
      </c>
      <c r="D1142" s="1" t="str">
        <f aca="false">Report!X2247</f>
        <v>NF 1686926 - MILKA</v>
      </c>
    </row>
    <row r="1143" customFormat="false" ht="12.75" hidden="false" customHeight="true" outlineLevel="0" collapsed="false">
      <c r="A1143" s="15" t="n">
        <f aca="false">Report!C2248</f>
        <v>46230</v>
      </c>
      <c r="B1143" s="1" t="str">
        <f aca="false">Report!E2248</f>
        <v>RENATO DE O AZEVEDO E CIA LTDA - EPP</v>
      </c>
      <c r="C1143" s="16" t="n">
        <f aca="false">Report!U2248</f>
        <v>600</v>
      </c>
      <c r="D1143" s="1" t="str">
        <f aca="false">Report!X2248</f>
        <v>FARINHA 3 IRAMOS / PGTO JULIETE - MILKA</v>
      </c>
    </row>
    <row r="1144" customFormat="false" ht="12.75" hidden="false" customHeight="true" outlineLevel="0" collapsed="false">
      <c r="A1144" s="15" t="n">
        <f aca="false">Report!C2249</f>
        <v>46230</v>
      </c>
      <c r="B1144" s="1" t="str">
        <f aca="false">Report!E2249</f>
        <v>DISTRIBUIDORA LOPES LTDA</v>
      </c>
      <c r="C1144" s="16" t="n">
        <f aca="false">Report!U2249</f>
        <v>1039.08</v>
      </c>
      <c r="D1144" s="1" t="str">
        <f aca="false">Report!X2249</f>
        <v>NF 1690878-1 MILKA / DESCONTO NO BOLETO</v>
      </c>
    </row>
    <row r="1145" customFormat="false" ht="12.75" hidden="false" customHeight="true" outlineLevel="0" collapsed="false">
      <c r="A1145" s="15" t="n">
        <f aca="false">Report!C2250</f>
        <v>46230</v>
      </c>
      <c r="B1145" s="1" t="str">
        <f aca="false">Report!E2250</f>
        <v>FC COMERCIO VAREJISTA DE OUTROS PRODUTOS</v>
      </c>
      <c r="C1145" s="16" t="n">
        <f aca="false">Report!U2250</f>
        <v>260</v>
      </c>
      <c r="D1145" s="1" t="str">
        <f aca="false">Report!X2250</f>
        <v>NF 385 FRUTA CAFE - MILKA</v>
      </c>
    </row>
    <row r="1146" customFormat="false" ht="12.75" hidden="false" customHeight="true" outlineLevel="0" collapsed="false">
      <c r="A1146" s="15" t="n">
        <f aca="false">Report!C2251</f>
        <v>46230</v>
      </c>
      <c r="B1146" s="1" t="str">
        <f aca="false">Report!E2251</f>
        <v>NT INDUSTRIA E COMERCIO DE PANIFICACAO L</v>
      </c>
      <c r="C1146" s="16" t="n">
        <f aca="false">Report!U2251</f>
        <v>3889.11</v>
      </c>
      <c r="D1146" s="1" t="str">
        <f aca="false">Report!X2251</f>
        <v>NF 40994 - MILKA</v>
      </c>
    </row>
    <row r="1147" customFormat="false" ht="12.75" hidden="false" customHeight="true" outlineLevel="0" collapsed="false">
      <c r="A1147" s="15" t="n">
        <f aca="false">Report!C2252</f>
        <v>46230</v>
      </c>
      <c r="B1147" s="1" t="str">
        <f aca="false">Report!E2252</f>
        <v>RENATO DE O AZEVEDO E CIA LTDA - EPP</v>
      </c>
      <c r="C1147" s="16" t="n">
        <f aca="false">Report!U2252</f>
        <v>1420</v>
      </c>
      <c r="D1147" s="1" t="str">
        <f aca="false">Report!X2252</f>
        <v>FAR.CRUZEIRO/PGTO JOSE CLAUDIO - MILKA</v>
      </c>
    </row>
    <row r="1148" customFormat="false" ht="12.75" hidden="false" customHeight="true" outlineLevel="0" collapsed="false">
      <c r="A1148" s="15" t="n">
        <f aca="false">Report!C2253</f>
        <v>46230</v>
      </c>
      <c r="B1148" s="1" t="str">
        <f aca="false">Report!E2253</f>
        <v>RENATO DE O AZEVEDO E CIA LTDA - EPP</v>
      </c>
      <c r="C1148" s="16" t="n">
        <f aca="false">Report!U2253</f>
        <v>1470</v>
      </c>
      <c r="D1148" s="1" t="str">
        <f aca="false">Report!X2253</f>
        <v>FARINHA 3 IRMAOS/ PGTO JULIETE - MILKA</v>
      </c>
    </row>
    <row r="1149" customFormat="false" ht="12.75" hidden="false" customHeight="true" outlineLevel="0" collapsed="false">
      <c r="A1149" s="15" t="n">
        <f aca="false">Report!C2254</f>
        <v>46230</v>
      </c>
      <c r="B1149" s="1" t="str">
        <f aca="false">Report!E2254</f>
        <v>C. R. PARENTE ABREU</v>
      </c>
      <c r="C1149" s="16" t="n">
        <f aca="false">Report!U2254</f>
        <v>624.28</v>
      </c>
      <c r="D1149" s="1" t="str">
        <f aca="false">Report!X2254</f>
        <v>NF 11447 -2 MILKA</v>
      </c>
    </row>
    <row r="1150" customFormat="false" ht="12.75" hidden="false" customHeight="true" outlineLevel="0" collapsed="false">
      <c r="A1150" s="15" t="n">
        <f aca="false">Report!C2255</f>
        <v>46230</v>
      </c>
      <c r="B1150" s="1" t="str">
        <f aca="false">Report!E2255</f>
        <v>MAXFRI DISTRIUIDORA LTDA</v>
      </c>
      <c r="C1150" s="16" t="n">
        <f aca="false">Report!U2255</f>
        <v>1314</v>
      </c>
      <c r="D1150" s="1" t="str">
        <f aca="false">Report!X2255</f>
        <v>NF 14759 - MILKA</v>
      </c>
    </row>
    <row r="1151" customFormat="false" ht="12.75" hidden="false" customHeight="true" outlineLevel="0" collapsed="false">
      <c r="A1151" s="15" t="n">
        <f aca="false">Report!C2256</f>
        <v>46230</v>
      </c>
      <c r="B1151" s="1" t="str">
        <f aca="false">Report!E2256</f>
        <v>T. M. L. DA SILVA LTDA</v>
      </c>
      <c r="C1151" s="16" t="n">
        <f aca="false">Report!U2256</f>
        <v>742.4</v>
      </c>
      <c r="D1151" s="1" t="str">
        <f aca="false">Report!X2256</f>
        <v>NF 15153 AMAZONGURT - MILKA</v>
      </c>
    </row>
    <row r="1152" customFormat="false" ht="12.75" hidden="false" customHeight="true" outlineLevel="0" collapsed="false">
      <c r="A1152" s="15" t="n">
        <f aca="false">Report!C2257</f>
        <v>46230</v>
      </c>
      <c r="B1152" s="1" t="str">
        <f aca="false">Report!E2257</f>
        <v>NORTELAC DISTRIBUIDORA DE FRIOS LTDA</v>
      </c>
      <c r="C1152" s="16" t="n">
        <f aca="false">Report!U2257</f>
        <v>1380</v>
      </c>
      <c r="D1152" s="1" t="str">
        <f aca="false">Report!X2257</f>
        <v>NF 44115 - MILKA</v>
      </c>
    </row>
    <row r="1153" customFormat="false" ht="12.75" hidden="false" customHeight="true" outlineLevel="0" collapsed="false">
      <c r="A1153" s="15" t="n">
        <f aca="false">Report!C2258</f>
        <v>46230</v>
      </c>
      <c r="B1153" s="1" t="str">
        <f aca="false">Report!E2258</f>
        <v>FRUTAL INDUSTRIA E COMERCIO LTDA</v>
      </c>
      <c r="C1153" s="16" t="n">
        <f aca="false">Report!U2258</f>
        <v>505.19</v>
      </c>
      <c r="D1153" s="1" t="str">
        <f aca="false">Report!X2258</f>
        <v>NF 226411 - MILKA</v>
      </c>
    </row>
    <row r="1154" customFormat="false" ht="12.75" hidden="false" customHeight="true" outlineLevel="0" collapsed="false">
      <c r="A1154" s="15" t="n">
        <f aca="false">Report!C2259</f>
        <v>46230</v>
      </c>
      <c r="B1154" s="1" t="str">
        <f aca="false">Report!E2259</f>
        <v>SOUZA CRUZ LTDA.</v>
      </c>
      <c r="C1154" s="16" t="n">
        <f aca="false">Report!U2259</f>
        <v>5880.89</v>
      </c>
      <c r="D1154" s="1" t="str">
        <f aca="false">Report!X2259</f>
        <v>NF 567587 -01 C/TAIFA MILKA</v>
      </c>
    </row>
    <row r="1155" customFormat="false" ht="12.75" hidden="false" customHeight="true" outlineLevel="0" collapsed="false">
      <c r="A1155" s="15" t="n">
        <f aca="false">Report!C2261</f>
        <v>46230</v>
      </c>
      <c r="B1155" s="1" t="str">
        <f aca="false">Report!E2261</f>
        <v>PANIFICADORA E CONFEITARIA REAL MADRI LTDA</v>
      </c>
      <c r="C1155" s="16" t="n">
        <f aca="false">Report!U2261</f>
        <v>424.6</v>
      </c>
      <c r="D1155" s="1" t="str">
        <f aca="false">Report!X2261</f>
        <v>NF 727 - MILKA</v>
      </c>
    </row>
    <row r="1156" customFormat="false" ht="12.75" hidden="false" customHeight="true" outlineLevel="0" collapsed="false">
      <c r="A1156" s="15" t="n">
        <f aca="false">Report!C2262</f>
        <v>46230</v>
      </c>
      <c r="B1156" s="1" t="str">
        <f aca="false">Report!E2262</f>
        <v>PANIFICADORA E CONFEITARIA REAL MADRI LTDA</v>
      </c>
      <c r="C1156" s="16" t="n">
        <f aca="false">Report!U2262</f>
        <v>840</v>
      </c>
      <c r="D1156" s="1" t="str">
        <f aca="false">Report!X2262</f>
        <v>NF 729 - DEBORA</v>
      </c>
    </row>
    <row r="1157" customFormat="false" ht="12.75" hidden="false" customHeight="true" outlineLevel="0" collapsed="false">
      <c r="A1157" s="15" t="n">
        <f aca="false">Report!C2263</f>
        <v>46230</v>
      </c>
      <c r="B1157" s="1" t="str">
        <f aca="false">Report!E2263</f>
        <v>RV TECNOLOGIA E SISTEMAS S.A</v>
      </c>
      <c r="C1157" s="16" t="n">
        <f aca="false">Report!U2263</f>
        <v>135.15</v>
      </c>
      <c r="D1157" s="1" t="str">
        <f aca="false">Report!X2263</f>
        <v>RV RECARGA -ANDREZA</v>
      </c>
    </row>
    <row r="1158" customFormat="false" ht="12.75" hidden="false" customHeight="true" outlineLevel="0" collapsed="false">
      <c r="A1158" s="15" t="n">
        <f aca="false">Report!C2266</f>
        <v>46230</v>
      </c>
      <c r="B1158" s="1" t="str">
        <f aca="false">Report!E2266</f>
        <v>COMERCIO DE FRIOS MANAUS LTDA</v>
      </c>
      <c r="C1158" s="16" t="n">
        <f aca="false">Report!U2266</f>
        <v>3632.9</v>
      </c>
      <c r="D1158" s="1" t="str">
        <f aca="false">Report!X2266</f>
        <v>NF 173326 - MILKA</v>
      </c>
    </row>
    <row r="1159" customFormat="false" ht="12.75" hidden="false" customHeight="true" outlineLevel="0" collapsed="false">
      <c r="A1159" s="15" t="n">
        <f aca="false">Report!C2267</f>
        <v>46230</v>
      </c>
      <c r="B1159" s="1" t="str">
        <f aca="false">Report!E2267</f>
        <v>H L M PADARIA E CONFEITARIA LTDA</v>
      </c>
      <c r="C1159" s="16" t="n">
        <f aca="false">Report!U2267</f>
        <v>420</v>
      </c>
      <c r="D1159" s="1" t="str">
        <f aca="false">Report!X2267</f>
        <v>NF 85 - DEBORA</v>
      </c>
    </row>
    <row r="1160" customFormat="false" ht="12.75" hidden="false" customHeight="true" outlineLevel="0" collapsed="false">
      <c r="A1160" s="15" t="n">
        <f aca="false">Report!C2268</f>
        <v>46230</v>
      </c>
      <c r="B1160" s="1" t="str">
        <f aca="false">Report!E2268</f>
        <v>GELO DANGELO FABRICACAO DE GELO LTDA</v>
      </c>
      <c r="C1160" s="16" t="n">
        <f aca="false">Report!U2268</f>
        <v>424</v>
      </c>
      <c r="D1160" s="1" t="str">
        <f aca="false">Report!X2268</f>
        <v>NF 396 - DEBORA</v>
      </c>
    </row>
    <row r="1161" customFormat="false" ht="12.75" hidden="false" customHeight="true" outlineLevel="0" collapsed="false">
      <c r="A1161" s="15" t="n">
        <f aca="false">Report!C2286</f>
        <v>46231</v>
      </c>
      <c r="B1161" s="1" t="str">
        <f aca="false">Report!E2286</f>
        <v>PRIME PET DISTRIBUIDORA LTDA</v>
      </c>
      <c r="C1161" s="16" t="n">
        <f aca="false">Report!U2286</f>
        <v>250.35</v>
      </c>
      <c r="D1161" s="1" t="str">
        <f aca="false">Report!X2286</f>
        <v>NF 10336 -07 MILKA</v>
      </c>
    </row>
    <row r="1162" customFormat="false" ht="12.75" hidden="false" customHeight="true" outlineLevel="0" collapsed="false">
      <c r="A1162" s="15" t="n">
        <f aca="false">Report!C2287</f>
        <v>46231</v>
      </c>
      <c r="B1162" s="1" t="str">
        <f aca="false">Report!E2287</f>
        <v>OESA COMERCIO E REPRESENTACOES S/A</v>
      </c>
      <c r="C1162" s="16" t="n">
        <f aca="false">Report!U2287</f>
        <v>1120.6</v>
      </c>
      <c r="D1162" s="1" t="str">
        <f aca="false">Report!X2287</f>
        <v>NF 423615 -3 MILKA</v>
      </c>
    </row>
    <row r="1163" customFormat="false" ht="12.75" hidden="false" customHeight="true" outlineLevel="0" collapsed="false">
      <c r="A1163" s="15" t="n">
        <f aca="false">Report!C2288</f>
        <v>46231</v>
      </c>
      <c r="B1163" s="1" t="str">
        <f aca="false">Report!E2288</f>
        <v>MARTINS COM SERV DISTR SA</v>
      </c>
      <c r="C1163" s="16" t="n">
        <f aca="false">Report!U2288</f>
        <v>3184.12</v>
      </c>
      <c r="D1163" s="1" t="str">
        <f aca="false">Report!X2288</f>
        <v>18259030 /NF1778370 NF1778371 - 02 MILKA</v>
      </c>
    </row>
    <row r="1164" customFormat="false" ht="12.75" hidden="false" customHeight="true" outlineLevel="0" collapsed="false">
      <c r="A1164" s="15" t="n">
        <f aca="false">Report!C2291</f>
        <v>46231</v>
      </c>
      <c r="B1164" s="1" t="str">
        <f aca="false">Report!E2291</f>
        <v>NSB COMERCIO ATACADISTA E VAREJISTA DE P</v>
      </c>
      <c r="C1164" s="16" t="n">
        <f aca="false">Report!U2291</f>
        <v>287.8</v>
      </c>
      <c r="D1164" s="1" t="str">
        <f aca="false">Report!X2291</f>
        <v>192333643  NF7876 - MILKA</v>
      </c>
    </row>
    <row r="1165" customFormat="false" ht="12.75" hidden="false" customHeight="true" outlineLevel="0" collapsed="false">
      <c r="A1165" s="15" t="n">
        <f aca="false">Report!C2292</f>
        <v>46231</v>
      </c>
      <c r="B1165" s="1" t="str">
        <f aca="false">Report!E2292</f>
        <v>BROTHERS  INDUSTRIA DE ALIMENTOS LTDA</v>
      </c>
      <c r="C1165" s="16" t="n">
        <f aca="false">Report!U2292</f>
        <v>538.17</v>
      </c>
      <c r="D1165" s="1" t="str">
        <f aca="false">Report!X2292</f>
        <v>NF 1032774 - MILKA</v>
      </c>
    </row>
    <row r="1166" customFormat="false" ht="12.75" hidden="false" customHeight="true" outlineLevel="0" collapsed="false">
      <c r="A1166" s="15" t="n">
        <f aca="false">Report!C2293</f>
        <v>46231</v>
      </c>
      <c r="B1166" s="1" t="str">
        <f aca="false">Report!E2293</f>
        <v>VITAPAN COMERCIO VAREJISTA DE PRODUTOS ALIMENTICIOS LTDA</v>
      </c>
      <c r="C1166" s="16" t="n">
        <f aca="false">Report!U2293</f>
        <v>702</v>
      </c>
      <c r="D1166" s="1" t="str">
        <f aca="false">Report!X2293</f>
        <v>NF 10372 - MILKA</v>
      </c>
    </row>
    <row r="1167" customFormat="false" ht="12.75" hidden="false" customHeight="true" outlineLevel="0" collapsed="false">
      <c r="A1167" s="15" t="n">
        <f aca="false">Report!C2294</f>
        <v>46231</v>
      </c>
      <c r="B1167" s="1" t="str">
        <f aca="false">Report!E2294</f>
        <v>ADRIANO FEITOSA OLIVEIRA LTDA</v>
      </c>
      <c r="C1167" s="16" t="n">
        <f aca="false">Report!U2294</f>
        <v>2119</v>
      </c>
      <c r="D1167" s="1" t="str">
        <f aca="false">Report!X2294</f>
        <v>NF 343 - PGTO NO PIX P/ DISTRIB. OLIVEIRA - MILKA</v>
      </c>
    </row>
    <row r="1168" customFormat="false" ht="12.75" hidden="false" customHeight="true" outlineLevel="0" collapsed="false">
      <c r="A1168" s="15" t="n">
        <f aca="false">Report!C2295</f>
        <v>46231</v>
      </c>
      <c r="B1168" s="1" t="str">
        <f aca="false">Report!E2295</f>
        <v>ADICSO FABIAN GONZALEZ MONTILLA 70302186</v>
      </c>
      <c r="C1168" s="16" t="n">
        <f aca="false">Report!U2295</f>
        <v>792</v>
      </c>
      <c r="D1168" s="1" t="str">
        <f aca="false">Report!X2295</f>
        <v>NF 543 BLOOM - MILKA</v>
      </c>
    </row>
    <row r="1169" customFormat="false" ht="12.75" hidden="false" customHeight="true" outlineLevel="0" collapsed="false">
      <c r="A1169" s="15" t="n">
        <f aca="false">Report!C2297</f>
        <v>46231</v>
      </c>
      <c r="B1169" s="1" t="str">
        <f aca="false">Report!E2297</f>
        <v>PANIFICADORA E CONFEITARIA REAL MADRI LTDA</v>
      </c>
      <c r="C1169" s="16" t="n">
        <f aca="false">Report!U2297</f>
        <v>498.96</v>
      </c>
      <c r="D1169" s="1" t="str">
        <f aca="false">Report!X2297</f>
        <v>NF 732 - MILKA</v>
      </c>
    </row>
    <row r="1170" customFormat="false" ht="12.75" hidden="false" customHeight="true" outlineLevel="0" collapsed="false">
      <c r="A1170" s="15" t="n">
        <f aca="false">Report!C2299</f>
        <v>46231</v>
      </c>
      <c r="B1170" s="1" t="str">
        <f aca="false">Report!E2299</f>
        <v>RENATO DE O AZEVEDO E CIA LTDA - EPP</v>
      </c>
      <c r="C1170" s="16" t="n">
        <f aca="false">Report!U2299</f>
        <v>350</v>
      </c>
      <c r="D1170" s="1" t="str">
        <f aca="false">Report!X2299</f>
        <v>ACAI DE ANORI - 10/07 - DEBORA</v>
      </c>
    </row>
    <row r="1171" customFormat="false" ht="12.75" hidden="false" customHeight="true" outlineLevel="0" collapsed="false">
      <c r="A1171" s="15" t="n">
        <f aca="false">Report!C2300</f>
        <v>46231</v>
      </c>
      <c r="B1171" s="1" t="str">
        <f aca="false">Report!E2300</f>
        <v>RENATO DE O AZEVEDO E CIA LTDA - EPP</v>
      </c>
      <c r="C1171" s="16" t="n">
        <f aca="false">Report!U2300</f>
        <v>560</v>
      </c>
      <c r="D1171" s="1" t="str">
        <f aca="false">Report!X2300</f>
        <v>ACAI DE ANORI - 11/07 - DEBORA</v>
      </c>
    </row>
    <row r="1172" customFormat="false" ht="12.75" hidden="false" customHeight="true" outlineLevel="0" collapsed="false">
      <c r="A1172" s="15" t="n">
        <f aca="false">Report!C2301</f>
        <v>46231</v>
      </c>
      <c r="B1172" s="1" t="str">
        <f aca="false">Report!E2301</f>
        <v>RENATO DE O AZEVEDO E CIA LTDA - EPP</v>
      </c>
      <c r="C1172" s="16" t="n">
        <f aca="false">Report!U2301</f>
        <v>280</v>
      </c>
      <c r="D1172" s="1" t="str">
        <f aca="false">Report!X2301</f>
        <v>ACAI DE ANORI - 14/07 - DEBORA</v>
      </c>
    </row>
    <row r="1173" customFormat="false" ht="12.75" hidden="false" customHeight="true" outlineLevel="0" collapsed="false">
      <c r="A1173" s="15" t="n">
        <f aca="false">Report!C2302</f>
        <v>46231</v>
      </c>
      <c r="B1173" s="1" t="str">
        <f aca="false">Report!E2302</f>
        <v>RENATO DE O AZEVEDO E CIA LTDA - EPP</v>
      </c>
      <c r="C1173" s="16" t="n">
        <f aca="false">Report!U2302</f>
        <v>280</v>
      </c>
      <c r="D1173" s="1" t="str">
        <f aca="false">Report!X2302</f>
        <v>ACAI DE ANORI - 15/07 - DEBORA</v>
      </c>
    </row>
    <row r="1174" customFormat="false" ht="12.75" hidden="false" customHeight="true" outlineLevel="0" collapsed="false">
      <c r="A1174" s="15" t="n">
        <f aca="false">Report!C2303</f>
        <v>46231</v>
      </c>
      <c r="B1174" s="1" t="str">
        <f aca="false">Report!E2303</f>
        <v>RENATO DE O AZEVEDO E CIA LTDA - EPP</v>
      </c>
      <c r="C1174" s="16" t="n">
        <f aca="false">Report!U2303</f>
        <v>280</v>
      </c>
      <c r="D1174" s="1" t="str">
        <f aca="false">Report!X2303</f>
        <v>ACAI DE ANORI - 16/07 - DEBORA</v>
      </c>
    </row>
    <row r="1175" customFormat="false" ht="12.75" hidden="false" customHeight="true" outlineLevel="0" collapsed="false">
      <c r="A1175" s="15" t="n">
        <f aca="false">Report!C2304</f>
        <v>46231</v>
      </c>
      <c r="B1175" s="1" t="str">
        <f aca="false">Report!E2304</f>
        <v>RENATO DE O AZEVEDO E CIA LTDA - EPP</v>
      </c>
      <c r="C1175" s="16" t="n">
        <f aca="false">Report!U2304</f>
        <v>280</v>
      </c>
      <c r="D1175" s="1" t="str">
        <f aca="false">Report!X2304</f>
        <v>ACAI DE ANORI - 17/07 - DEBORA</v>
      </c>
    </row>
    <row r="1176" customFormat="false" ht="12.75" hidden="false" customHeight="true" outlineLevel="0" collapsed="false">
      <c r="A1176" s="15" t="n">
        <f aca="false">Report!C2305</f>
        <v>46231</v>
      </c>
      <c r="B1176" s="1" t="str">
        <f aca="false">Report!E2305</f>
        <v>RENATO DE O AZEVEDO E CIA LTDA - EPP</v>
      </c>
      <c r="C1176" s="16" t="n">
        <f aca="false">Report!U2305</f>
        <v>2812.5</v>
      </c>
      <c r="D1176" s="1" t="str">
        <f aca="false">Report!X2305</f>
        <v>FEIRA SR RENATO - DEBORA</v>
      </c>
    </row>
    <row r="1177" customFormat="false" ht="12.75" hidden="false" customHeight="true" outlineLevel="0" collapsed="false">
      <c r="A1177" s="15" t="n">
        <f aca="false">Report!C2324</f>
        <v>46232</v>
      </c>
      <c r="B1177" s="1" t="str">
        <f aca="false">Report!E2324</f>
        <v>PRIME PET DISTRIBUIDORA LTDA</v>
      </c>
      <c r="C1177" s="16" t="n">
        <f aca="false">Report!U2324</f>
        <v>319.7</v>
      </c>
      <c r="D1177" s="1" t="str">
        <f aca="false">Report!X2324</f>
        <v>NF 10643-05/05 MILKA</v>
      </c>
    </row>
    <row r="1178" customFormat="false" ht="12.75" hidden="false" customHeight="true" outlineLevel="0" collapsed="false">
      <c r="A1178" s="15" t="n">
        <f aca="false">Report!C2325</f>
        <v>46232</v>
      </c>
      <c r="B1178" s="1" t="str">
        <f aca="false">Report!E2325</f>
        <v>RENATO DE O AZEVEDO E CIA LTDA - EPP</v>
      </c>
      <c r="C1178" s="16" t="n">
        <f aca="false">Report!U2325</f>
        <v>1183</v>
      </c>
      <c r="D1178" s="1" t="str">
        <f aca="false">Report!X2325</f>
        <v>FEIRA CARLOS - DEBORA</v>
      </c>
    </row>
    <row r="1179" customFormat="false" ht="12.75" hidden="false" customHeight="true" outlineLevel="0" collapsed="false">
      <c r="A1179" s="15" t="n">
        <f aca="false">Report!C2326</f>
        <v>46232</v>
      </c>
      <c r="B1179" s="1" t="str">
        <f aca="false">Report!E2326</f>
        <v>DISTRIBUIDORA LOPES LTDA</v>
      </c>
      <c r="C1179" s="16" t="n">
        <f aca="false">Report!U2326</f>
        <v>1862.4</v>
      </c>
      <c r="D1179" s="1" t="str">
        <f aca="false">Report!X2326</f>
        <v>NF 1685233-2 MILKA</v>
      </c>
    </row>
    <row r="1180" customFormat="false" ht="12.75" hidden="false" customHeight="true" outlineLevel="0" collapsed="false">
      <c r="A1180" s="15" t="n">
        <f aca="false">Report!C2327</f>
        <v>46232</v>
      </c>
      <c r="B1180" s="1" t="str">
        <f aca="false">Report!E2327</f>
        <v>DISTRIBUIDORA LOPES LTDA</v>
      </c>
      <c r="C1180" s="16" t="n">
        <f aca="false">Report!U2327</f>
        <v>2148.41</v>
      </c>
      <c r="D1180" s="1" t="str">
        <f aca="false">Report!X2327</f>
        <v>NF 1685064 - MILKA</v>
      </c>
    </row>
    <row r="1181" customFormat="false" ht="12.75" hidden="false" customHeight="true" outlineLevel="0" collapsed="false">
      <c r="A1181" s="15" t="n">
        <f aca="false">Report!C2328</f>
        <v>46232</v>
      </c>
      <c r="B1181" s="1" t="str">
        <f aca="false">Report!E2328</f>
        <v>L S M COMERCIO DE ALIMENTOS E NAVEGACAO</v>
      </c>
      <c r="C1181" s="16" t="n">
        <f aca="false">Report!U2328</f>
        <v>1613.94</v>
      </c>
      <c r="D1181" s="1" t="str">
        <f aca="false">Report!X2328</f>
        <v>NF 306058-3 MILKA</v>
      </c>
    </row>
    <row r="1182" customFormat="false" ht="12.75" hidden="false" customHeight="true" outlineLevel="0" collapsed="false">
      <c r="A1182" s="15" t="n">
        <f aca="false">Report!C2329</f>
        <v>46232</v>
      </c>
      <c r="B1182" s="1" t="str">
        <f aca="false">Report!E2329</f>
        <v>AMAZON MILK IND. E COMERCIO LTDA</v>
      </c>
      <c r="C1182" s="16" t="n">
        <f aca="false">Report!U2329</f>
        <v>1896.53</v>
      </c>
      <c r="D1182" s="1" t="str">
        <f aca="false">Report!X2329</f>
        <v>NF 203762- MILKA</v>
      </c>
    </row>
    <row r="1183" customFormat="false" ht="12.75" hidden="false" customHeight="true" outlineLevel="0" collapsed="false">
      <c r="A1183" s="15" t="n">
        <f aca="false">Report!C2330</f>
        <v>46232</v>
      </c>
      <c r="B1183" s="1" t="str">
        <f aca="false">Report!E2330</f>
        <v>MARQUES &amp; MELO LTDA - FILIAL</v>
      </c>
      <c r="C1183" s="16" t="n">
        <f aca="false">Report!U2330</f>
        <v>395.5</v>
      </c>
      <c r="D1183" s="1" t="str">
        <f aca="false">Report!X2330</f>
        <v>NF 499471 - MILKA</v>
      </c>
    </row>
    <row r="1184" customFormat="false" ht="12.75" hidden="false" customHeight="true" outlineLevel="0" collapsed="false">
      <c r="A1184" s="15" t="n">
        <f aca="false">Report!C2331</f>
        <v>46232</v>
      </c>
      <c r="B1184" s="1" t="str">
        <f aca="false">Report!E2331</f>
        <v>INNOVAR DISTRIBUIDORA DE COSMETICOS E MEDICAMENTOS LTDA</v>
      </c>
      <c r="C1184" s="16" t="n">
        <f aca="false">Report!U2331</f>
        <v>698.4</v>
      </c>
      <c r="D1184" s="1" t="str">
        <f aca="false">Report!X2331</f>
        <v>NF 104122 - MILKA</v>
      </c>
    </row>
    <row r="1185" customFormat="false" ht="12.75" hidden="false" customHeight="true" outlineLevel="0" collapsed="false">
      <c r="A1185" s="15" t="n">
        <f aca="false">Report!C2332</f>
        <v>46232</v>
      </c>
      <c r="B1185" s="1" t="str">
        <f aca="false">Report!E2332</f>
        <v>NESTLÉ BRASIL LTDA.</v>
      </c>
      <c r="C1185" s="16" t="n">
        <f aca="false">Report!U2332</f>
        <v>1051.26</v>
      </c>
      <c r="D1185" s="1" t="str">
        <f aca="false">Report!X2332</f>
        <v>NF1425692-03/03 MILKA</v>
      </c>
    </row>
    <row r="1186" customFormat="false" ht="12.75" hidden="false" customHeight="true" outlineLevel="0" collapsed="false">
      <c r="A1186" s="15" t="n">
        <f aca="false">Report!C2333</f>
        <v>46232</v>
      </c>
      <c r="B1186" s="1" t="str">
        <f aca="false">Report!E2333</f>
        <v>BRF S A</v>
      </c>
      <c r="C1186" s="16" t="n">
        <f aca="false">Report!U2333</f>
        <v>3073.8</v>
      </c>
      <c r="D1186" s="1" t="str">
        <f aca="false">Report!X2333</f>
        <v>NF1605894-02/02 - MILKA</v>
      </c>
    </row>
    <row r="1187" customFormat="false" ht="12.75" hidden="false" customHeight="true" outlineLevel="0" collapsed="false">
      <c r="A1187" s="15" t="n">
        <f aca="false">Report!C2334</f>
        <v>46232</v>
      </c>
      <c r="B1187" s="1" t="str">
        <f aca="false">Report!E2334</f>
        <v>L S M COMERCIO DE ALIMENTOS E NAVEGACAO</v>
      </c>
      <c r="C1187" s="16" t="n">
        <f aca="false">Report!U2334</f>
        <v>732.47</v>
      </c>
      <c r="D1187" s="1" t="str">
        <f aca="false">Report!X2334</f>
        <v>NF 307805-2 MILKA</v>
      </c>
    </row>
    <row r="1188" customFormat="false" ht="12.75" hidden="false" customHeight="true" outlineLevel="0" collapsed="false">
      <c r="A1188" s="15" t="n">
        <f aca="false">Report!C2335</f>
        <v>46232</v>
      </c>
      <c r="B1188" s="1" t="str">
        <f aca="false">Report!E2335</f>
        <v>BRASIL NORTE BEBIDAS S/A</v>
      </c>
      <c r="C1188" s="16" t="n">
        <f aca="false">Report!U2335</f>
        <v>417.71</v>
      </c>
      <c r="D1188" s="1" t="str">
        <f aca="false">Report!X2335</f>
        <v>NF 1933730 C/ TARIFA - MILKA</v>
      </c>
    </row>
    <row r="1189" customFormat="false" ht="12.75" hidden="false" customHeight="true" outlineLevel="0" collapsed="false">
      <c r="A1189" s="15" t="n">
        <f aca="false">Report!C2336</f>
        <v>46232</v>
      </c>
      <c r="B1189" s="1" t="str">
        <f aca="false">Report!E2336</f>
        <v>BRF S A</v>
      </c>
      <c r="C1189" s="16" t="n">
        <f aca="false">Report!U2336</f>
        <v>4171.51</v>
      </c>
      <c r="D1189" s="1" t="str">
        <f aca="false">Report!X2336</f>
        <v>NF 1608648 -01/02  MILKA</v>
      </c>
    </row>
    <row r="1190" customFormat="false" ht="12.75" hidden="false" customHeight="true" outlineLevel="0" collapsed="false">
      <c r="A1190" s="15" t="n">
        <f aca="false">Report!C2337</f>
        <v>46232</v>
      </c>
      <c r="B1190" s="1" t="str">
        <f aca="false">Report!E2337</f>
        <v>JAB COMERCIO DE PRODUTOS ALIMENTICIOS LT</v>
      </c>
      <c r="C1190" s="16" t="n">
        <f aca="false">Report!U2337</f>
        <v>274</v>
      </c>
      <c r="D1190" s="1" t="str">
        <f aca="false">Report!X2337</f>
        <v>NF 3590 SANTO PAO - MILKA</v>
      </c>
    </row>
    <row r="1191" customFormat="false" ht="12.75" hidden="false" customHeight="true" outlineLevel="0" collapsed="false">
      <c r="A1191" s="15" t="n">
        <f aca="false">Report!C2338</f>
        <v>46232</v>
      </c>
      <c r="B1191" s="1" t="str">
        <f aca="false">Report!E2338</f>
        <v>H. L. DO NASCIMENTO</v>
      </c>
      <c r="C1191" s="16" t="n">
        <f aca="false">Report!U2338</f>
        <v>933.95</v>
      </c>
      <c r="D1191" s="1" t="str">
        <f aca="false">Report!X2338</f>
        <v>NF 5843 FAZENDINHA - MILKA</v>
      </c>
    </row>
    <row r="1192" customFormat="false" ht="12.75" hidden="false" customHeight="true" outlineLevel="0" collapsed="false">
      <c r="A1192" s="15" t="n">
        <f aca="false">Report!C2339</f>
        <v>46232</v>
      </c>
      <c r="B1192" s="1" t="str">
        <f aca="false">Report!E2339</f>
        <v>COMERCIO E TRANSPORTE BRANDAO LTDA</v>
      </c>
      <c r="C1192" s="16" t="n">
        <f aca="false">Report!U2339</f>
        <v>720</v>
      </c>
      <c r="D1192" s="1" t="str">
        <f aca="false">Report!X2339</f>
        <v>14967 - DEBORA</v>
      </c>
    </row>
    <row r="1193" customFormat="false" ht="12.75" hidden="false" customHeight="true" outlineLevel="0" collapsed="false">
      <c r="A1193" s="15" t="n">
        <f aca="false">Report!C2341</f>
        <v>46232</v>
      </c>
      <c r="B1193" s="1" t="str">
        <f aca="false">Report!E2341</f>
        <v>RENATO DE O AZEVEDO E CIA LTDA - EPP</v>
      </c>
      <c r="C1193" s="16" t="n">
        <f aca="false">Report!U2341</f>
        <v>420</v>
      </c>
      <c r="D1193" s="1" t="str">
        <f aca="false">Report!X2341</f>
        <v>ACAI DE ANORI - 18/07 - DEBORA</v>
      </c>
    </row>
    <row r="1194" customFormat="false" ht="12.75" hidden="false" customHeight="true" outlineLevel="0" collapsed="false">
      <c r="A1194" s="15" t="n">
        <f aca="false">Report!C2342</f>
        <v>46232</v>
      </c>
      <c r="B1194" s="1" t="str">
        <f aca="false">Report!E2342</f>
        <v>RENATO DE O AZEVEDO E CIA LTDA - EPP</v>
      </c>
      <c r="C1194" s="16" t="n">
        <f aca="false">Report!U2342</f>
        <v>350</v>
      </c>
      <c r="D1194" s="1" t="str">
        <f aca="false">Report!X2342</f>
        <v>ACAI DE ANORI - 20/07 - DEBORA</v>
      </c>
    </row>
    <row r="1195" customFormat="false" ht="12.75" hidden="false" customHeight="true" outlineLevel="0" collapsed="false">
      <c r="A1195" s="15" t="n">
        <f aca="false">Report!C2343</f>
        <v>46232</v>
      </c>
      <c r="B1195" s="1" t="str">
        <f aca="false">Report!E2343</f>
        <v>RENATO DE O AZEVEDO E CIA LTDA - EPP</v>
      </c>
      <c r="C1195" s="16" t="n">
        <f aca="false">Report!U2343</f>
        <v>280</v>
      </c>
      <c r="D1195" s="1" t="str">
        <f aca="false">Report!X2343</f>
        <v>ACAI DE ANORI - 21/07 - DEBORA</v>
      </c>
    </row>
    <row r="1196" customFormat="false" ht="12.75" hidden="false" customHeight="true" outlineLevel="0" collapsed="false">
      <c r="A1196" s="15" t="n">
        <f aca="false">Report!C2344</f>
        <v>46232</v>
      </c>
      <c r="B1196" s="1" t="str">
        <f aca="false">Report!E2344</f>
        <v>RENATO DE O AZEVEDO E CIA LTDA - EPP</v>
      </c>
      <c r="C1196" s="16" t="n">
        <f aca="false">Report!U2344</f>
        <v>280</v>
      </c>
      <c r="D1196" s="1" t="str">
        <f aca="false">Report!X2344</f>
        <v>ACAI DE ANORI - 22/07 - DEBORA</v>
      </c>
    </row>
    <row r="1197" customFormat="false" ht="12.75" hidden="false" customHeight="true" outlineLevel="0" collapsed="false">
      <c r="A1197" s="15" t="n">
        <f aca="false">Report!C2345</f>
        <v>46232</v>
      </c>
      <c r="B1197" s="1" t="str">
        <f aca="false">Report!E2345</f>
        <v>RENATO DE O AZEVEDO E CIA LTDA - EPP</v>
      </c>
      <c r="C1197" s="16" t="n">
        <f aca="false">Report!U2345</f>
        <v>280</v>
      </c>
      <c r="D1197" s="1" t="str">
        <f aca="false">Report!X2345</f>
        <v>ACAI DE ANORI - 23/07 - DEBORA</v>
      </c>
    </row>
    <row r="1198" customFormat="false" ht="12.75" hidden="false" customHeight="true" outlineLevel="0" collapsed="false">
      <c r="A1198" s="15" t="n">
        <f aca="false">Report!C2346</f>
        <v>46232</v>
      </c>
      <c r="B1198" s="1" t="str">
        <f aca="false">Report!E2346</f>
        <v>RENATO DE O AZEVEDO E CIA LTDA - EPP</v>
      </c>
      <c r="C1198" s="16" t="n">
        <f aca="false">Report!U2346</f>
        <v>280</v>
      </c>
      <c r="D1198" s="1" t="str">
        <f aca="false">Report!X2346</f>
        <v>ACAI DE ANORI - 24/07 - DEBORA</v>
      </c>
    </row>
    <row r="1199" customFormat="false" ht="12.75" hidden="false" customHeight="true" outlineLevel="0" collapsed="false">
      <c r="A1199" s="15" t="n">
        <f aca="false">Report!C2347</f>
        <v>46232</v>
      </c>
      <c r="B1199" s="1" t="str">
        <f aca="false">Report!E2347</f>
        <v>RENATO DE O AZEVEDO E CIA LTDA - EPP</v>
      </c>
      <c r="C1199" s="16" t="n">
        <f aca="false">Report!U2347</f>
        <v>420</v>
      </c>
      <c r="D1199" s="1" t="str">
        <f aca="false">Report!X2347</f>
        <v>ACAI DE ANORI - 25/07 - DEBORA</v>
      </c>
    </row>
    <row r="1200" customFormat="false" ht="12.75" hidden="false" customHeight="true" outlineLevel="0" collapsed="false">
      <c r="A1200" s="15" t="n">
        <f aca="false">Report!C2348</f>
        <v>46232</v>
      </c>
      <c r="B1200" s="1" t="str">
        <f aca="false">Report!E2348</f>
        <v>RENATO DE O AZEVEDO E CIA LTDA - EPP</v>
      </c>
      <c r="C1200" s="16" t="n">
        <f aca="false">Report!U2348</f>
        <v>350</v>
      </c>
      <c r="D1200" s="1" t="str">
        <f aca="false">Report!X2348</f>
        <v>ACAI DE ANORI - 27/07 - DEBORA</v>
      </c>
    </row>
    <row r="1201" customFormat="false" ht="12.75" hidden="false" customHeight="true" outlineLevel="0" collapsed="false">
      <c r="A1201" s="15" t="n">
        <f aca="false">Report!C2349</f>
        <v>46232</v>
      </c>
      <c r="B1201" s="1" t="str">
        <f aca="false">Report!E2349</f>
        <v>RENATO DE O AZEVEDO E CIA LTDA - EPP</v>
      </c>
      <c r="C1201" s="16" t="n">
        <f aca="false">Report!U2349</f>
        <v>350</v>
      </c>
      <c r="D1201" s="1" t="str">
        <f aca="false">Report!X2349</f>
        <v>ACAI DE ANORI - 28/07 - DEBORA</v>
      </c>
    </row>
    <row r="1202" customFormat="false" ht="12.75" hidden="false" customHeight="true" outlineLevel="0" collapsed="false">
      <c r="A1202" s="15" t="n">
        <f aca="false">Report!C2351</f>
        <v>46232</v>
      </c>
      <c r="B1202" s="1" t="str">
        <f aca="false">Report!E2351</f>
        <v>D N COMERCIO ATACADISTA DE EMBALAGENS E</v>
      </c>
      <c r="C1202" s="16" t="n">
        <f aca="false">Report!U2351</f>
        <v>612</v>
      </c>
      <c r="D1202" s="1" t="str">
        <f aca="false">Report!X2351</f>
        <v>NF 413 - DEBORA</v>
      </c>
    </row>
    <row r="1203" customFormat="false" ht="12.75" hidden="false" customHeight="true" outlineLevel="0" collapsed="false">
      <c r="A1203" s="15" t="n">
        <f aca="false">Report!C2367</f>
        <v>46233</v>
      </c>
      <c r="B1203" s="1" t="str">
        <f aca="false">Report!E2367</f>
        <v>C. R. PARENTE ABREU</v>
      </c>
      <c r="C1203" s="16" t="n">
        <f aca="false">Report!U2367</f>
        <v>713.31</v>
      </c>
      <c r="D1203" s="1" t="str">
        <f aca="false">Report!X2367</f>
        <v>NF 11479-1 KARU - MILKA </v>
      </c>
    </row>
    <row r="1204" customFormat="false" ht="12.75" hidden="false" customHeight="true" outlineLevel="0" collapsed="false">
      <c r="A1204" s="15" t="n">
        <f aca="false">Report!C2368</f>
        <v>46233</v>
      </c>
      <c r="B1204" s="1" t="str">
        <f aca="false">Report!E2368</f>
        <v>ADRIANO FEITOSA OLIVEIRA LTDA</v>
      </c>
      <c r="C1204" s="16" t="n">
        <f aca="false">Report!U2368</f>
        <v>570</v>
      </c>
      <c r="D1204" s="1" t="str">
        <f aca="false">Report!X2368</f>
        <v>NF 346 PGTO. P/ ADRIANO DISTRIB. - MILKA</v>
      </c>
    </row>
    <row r="1205" customFormat="false" ht="12.75" hidden="false" customHeight="true" outlineLevel="0" collapsed="false">
      <c r="A1205" s="15" t="n">
        <f aca="false">Report!C2371</f>
        <v>46233</v>
      </c>
      <c r="B1205" s="1" t="str">
        <f aca="false">Report!E2371</f>
        <v>SB COMERCIO LTDA</v>
      </c>
      <c r="C1205" s="16" t="n">
        <f aca="false">Report!U2371</f>
        <v>3937.79</v>
      </c>
      <c r="D1205" s="1" t="str">
        <f aca="false">Report!X2371</f>
        <v>NF 1957890-5 MILKA</v>
      </c>
    </row>
    <row r="1206" customFormat="false" ht="12.75" hidden="false" customHeight="true" outlineLevel="0" collapsed="false">
      <c r="A1206" s="15" t="n">
        <f aca="false">Report!C2372</f>
        <v>46233</v>
      </c>
      <c r="B1206" s="1" t="str">
        <f aca="false">Report!E2372</f>
        <v>OPPORTUNITY ALIMENTOS PARA ANIMAIS LTDA</v>
      </c>
      <c r="C1206" s="16" t="n">
        <f aca="false">Report!U2372</f>
        <v>3377.6</v>
      </c>
      <c r="D1206" s="1" t="str">
        <f aca="false">Report!X2372</f>
        <v>NF 34300-2 MILKA</v>
      </c>
    </row>
    <row r="1207" customFormat="false" ht="12.75" hidden="false" customHeight="true" outlineLevel="0" collapsed="false">
      <c r="A1207" s="15" t="n">
        <f aca="false">Report!C2373</f>
        <v>46233</v>
      </c>
      <c r="B1207" s="1" t="str">
        <f aca="false">Report!E2373</f>
        <v>OCIDENTAL COMERCIO DE FRIOS LTDA</v>
      </c>
      <c r="C1207" s="16" t="n">
        <f aca="false">Report!U2373</f>
        <v>972.31</v>
      </c>
      <c r="D1207" s="1" t="str">
        <f aca="false">Report!X2373</f>
        <v>NF 1243403-2 MILKA</v>
      </c>
    </row>
    <row r="1208" customFormat="false" ht="12.75" hidden="false" customHeight="true" outlineLevel="0" collapsed="false">
      <c r="A1208" s="15" t="n">
        <f aca="false">Report!C2374</f>
        <v>46233</v>
      </c>
      <c r="B1208" s="1" t="str">
        <f aca="false">Report!E2374</f>
        <v>BF COMERCIO DE ALIMENTOS REPRESENTACAO L</v>
      </c>
      <c r="C1208" s="16" t="n">
        <f aca="false">Report!U2374</f>
        <v>1317.6</v>
      </c>
      <c r="D1208" s="1" t="str">
        <f aca="false">Report!X2374</f>
        <v>NF 20994 - MILKA</v>
      </c>
    </row>
    <row r="1209" customFormat="false" ht="12.75" hidden="false" customHeight="true" outlineLevel="0" collapsed="false">
      <c r="A1209" s="15" t="n">
        <f aca="false">Report!C2376</f>
        <v>46233</v>
      </c>
      <c r="B1209" s="1" t="str">
        <f aca="false">Report!E2376</f>
        <v>FENNIX BRASIL DISTRIBUIDORA DE PRODUTOS</v>
      </c>
      <c r="C1209" s="16" t="n">
        <f aca="false">Report!U2376</f>
        <v>1643.75</v>
      </c>
      <c r="D1209" s="1" t="str">
        <f aca="false">Report!X2376</f>
        <v>NF 312590-2 MILKA</v>
      </c>
    </row>
    <row r="1210" customFormat="false" ht="12.75" hidden="false" customHeight="true" outlineLevel="0" collapsed="false">
      <c r="A1210" s="15" t="n">
        <f aca="false">Report!C2377</f>
        <v>46233</v>
      </c>
      <c r="B1210" s="1" t="str">
        <f aca="false">Report!E2377</f>
        <v>OCIDENTAL COMERCIO DE FRIOS LTDA</v>
      </c>
      <c r="C1210" s="16" t="n">
        <f aca="false">Report!U2377</f>
        <v>828.44</v>
      </c>
      <c r="D1210" s="1" t="str">
        <f aca="false">Report!X2377</f>
        <v>NF 1245715-1/2 MILKA</v>
      </c>
    </row>
    <row r="1211" customFormat="false" ht="12.75" hidden="false" customHeight="true" outlineLevel="0" collapsed="false">
      <c r="A1211" s="15" t="n">
        <f aca="false">Report!C2378</f>
        <v>46233</v>
      </c>
      <c r="B1211" s="1" t="str">
        <f aca="false">Report!E2378</f>
        <v>CB COMERCIO E DISTRIBUIDORA DE ALIMENTOS</v>
      </c>
      <c r="C1211" s="16" t="n">
        <f aca="false">Report!U2378</f>
        <v>748.7</v>
      </c>
      <c r="D1211" s="1" t="str">
        <f aca="false">Report!X2378</f>
        <v>952611-A/C  NF854275 - MILKA</v>
      </c>
    </row>
    <row r="1212" customFormat="false" ht="12.75" hidden="false" customHeight="true" outlineLevel="0" collapsed="false">
      <c r="A1212" s="15" t="n">
        <f aca="false">Report!C2379</f>
        <v>46233</v>
      </c>
      <c r="B1212" s="1" t="str">
        <f aca="false">Report!E2379</f>
        <v>BRASIL NORTE BEBIDAS S/A</v>
      </c>
      <c r="C1212" s="16" t="n">
        <f aca="false">Report!U2379</f>
        <v>1638.55</v>
      </c>
      <c r="D1212" s="1" t="str">
        <f aca="false">Report!X2379</f>
        <v>NF 1203714 C/ TARIFA INCLUSA - MILKA</v>
      </c>
    </row>
    <row r="1213" customFormat="false" ht="12.75" hidden="false" customHeight="true" outlineLevel="0" collapsed="false">
      <c r="A1213" s="15" t="n">
        <f aca="false">Report!C2380</f>
        <v>46233</v>
      </c>
      <c r="B1213" s="1" t="str">
        <f aca="false">Report!E2380</f>
        <v>BRASIL NORTE BEBIDAS S/A</v>
      </c>
      <c r="C1213" s="16" t="n">
        <f aca="false">Report!U2380</f>
        <v>2622.9</v>
      </c>
      <c r="D1213" s="1" t="str">
        <f aca="false">Report!X2380</f>
        <v>NF 1936376 COCA - MILKA</v>
      </c>
    </row>
    <row r="1214" customFormat="false" ht="12.75" hidden="false" customHeight="true" outlineLevel="0" collapsed="false">
      <c r="A1214" s="15" t="n">
        <f aca="false">Report!C2381</f>
        <v>46233</v>
      </c>
      <c r="B1214" s="1" t="str">
        <f aca="false">Report!E2381</f>
        <v>BRASIL NORTE BEBIDAS S/A</v>
      </c>
      <c r="C1214" s="16" t="n">
        <f aca="false">Report!U2381</f>
        <v>160.78</v>
      </c>
      <c r="D1214" s="1" t="str">
        <f aca="false">Report!X2381</f>
        <v>NF 1936062 COCA - MILKA</v>
      </c>
    </row>
    <row r="1215" customFormat="false" ht="12.75" hidden="false" customHeight="true" outlineLevel="0" collapsed="false">
      <c r="A1215" s="15" t="n">
        <f aca="false">Report!C2382</f>
        <v>46233</v>
      </c>
      <c r="B1215" s="1" t="str">
        <f aca="false">Report!E2382</f>
        <v>A K LIMA DE ANDRADE</v>
      </c>
      <c r="C1215" s="16" t="n">
        <f aca="false">Report!U2382</f>
        <v>879</v>
      </c>
      <c r="D1215" s="1" t="str">
        <f aca="false">Report!X2382</f>
        <v>NF 2741 SP CEREAL - MILKA</v>
      </c>
    </row>
    <row r="1216" customFormat="false" ht="12.75" hidden="false" customHeight="true" outlineLevel="0" collapsed="false">
      <c r="A1216" s="15" t="n">
        <f aca="false">Report!C2383</f>
        <v>46233</v>
      </c>
      <c r="B1216" s="1" t="str">
        <f aca="false">Report!E2383</f>
        <v>DA FRUTA DISTRIBUIDORA LTDA</v>
      </c>
      <c r="C1216" s="16" t="n">
        <f aca="false">Report!U2383</f>
        <v>950.4</v>
      </c>
      <c r="D1216" s="1" t="str">
        <f aca="false">Report!X2383</f>
        <v>NF 196700 - MILKA</v>
      </c>
    </row>
    <row r="1217" customFormat="false" ht="12.75" hidden="false" customHeight="true" outlineLevel="0" collapsed="false">
      <c r="A1217" s="15" t="n">
        <f aca="false">Report!C2384</f>
        <v>46233</v>
      </c>
      <c r="B1217" s="1" t="str">
        <f aca="false">Report!E2384</f>
        <v>NESTLÉ BRASIL LTDA.</v>
      </c>
      <c r="C1217" s="16" t="n">
        <f aca="false">Report!U2384</f>
        <v>957.84</v>
      </c>
      <c r="D1217" s="1" t="str">
        <f aca="false">Report!X2384</f>
        <v>NF 1428642-02 MILKA</v>
      </c>
    </row>
    <row r="1218" customFormat="false" ht="12.75" hidden="false" customHeight="true" outlineLevel="0" collapsed="false">
      <c r="A1218" s="15" t="n">
        <f aca="false">Report!C2385</f>
        <v>46233</v>
      </c>
      <c r="B1218" s="1" t="str">
        <f aca="false">Report!E2385</f>
        <v>BONNA VITTA INDUSTRIA E COMERCIO LTDA.</v>
      </c>
      <c r="C1218" s="16" t="n">
        <f aca="false">Report!U2385</f>
        <v>1399.86</v>
      </c>
      <c r="D1218" s="1" t="str">
        <f aca="false">Report!X2385</f>
        <v>NF 1350 - MILKA</v>
      </c>
    </row>
    <row r="1219" customFormat="false" ht="12.75" hidden="false" customHeight="true" outlineLevel="0" collapsed="false">
      <c r="A1219" s="15" t="n">
        <f aca="false">Report!C2386</f>
        <v>46233</v>
      </c>
      <c r="B1219" s="1" t="str">
        <f aca="false">Report!E2386</f>
        <v>FORTVET DISTRIBUIDORA LTDA</v>
      </c>
      <c r="C1219" s="16" t="n">
        <f aca="false">Report!U2386</f>
        <v>445.38</v>
      </c>
      <c r="D1219" s="1" t="str">
        <f aca="false">Report!X2386</f>
        <v>NF 2808-1 MILKA</v>
      </c>
    </row>
    <row r="1220" customFormat="false" ht="12.75" hidden="false" customHeight="true" outlineLevel="0" collapsed="false">
      <c r="A1220" s="15" t="n">
        <f aca="false">Report!C2387</f>
        <v>46233</v>
      </c>
      <c r="B1220" s="1" t="str">
        <f aca="false">Report!E2387</f>
        <v>REAL BEBIDAS DA AMAZONIA LTDA</v>
      </c>
      <c r="C1220" s="16" t="n">
        <f aca="false">Report!U2387</f>
        <v>420</v>
      </c>
      <c r="D1220" s="1" t="str">
        <f aca="false">Report!X2387</f>
        <v>NF 608658 - DEBORA</v>
      </c>
    </row>
    <row r="1221" customFormat="false" ht="12.75" hidden="false" customHeight="true" outlineLevel="0" collapsed="false">
      <c r="A1221" s="15" t="n">
        <f aca="false">Report!C2388</f>
        <v>46233</v>
      </c>
      <c r="B1221" s="1" t="str">
        <f aca="false">Report!E2388</f>
        <v>NESTLÉ BRASIL LTDA.</v>
      </c>
      <c r="C1221" s="16" t="n">
        <f aca="false">Report!U2388</f>
        <v>1773.63</v>
      </c>
      <c r="D1221" s="1" t="str">
        <f aca="false">Report!X2388</f>
        <v>NF 1431708-01/03 MILKA</v>
      </c>
    </row>
    <row r="1222" customFormat="false" ht="12.75" hidden="false" customHeight="true" outlineLevel="0" collapsed="false">
      <c r="A1222" s="15" t="n">
        <f aca="false">Report!C2389</f>
        <v>46233</v>
      </c>
      <c r="B1222" s="1" t="str">
        <f aca="false">Report!E2389</f>
        <v>LIMA E BARANDA COMERCIO DE PRODUTOS REGI</v>
      </c>
      <c r="C1222" s="16" t="n">
        <f aca="false">Report!U2389</f>
        <v>266</v>
      </c>
      <c r="D1222" s="1" t="str">
        <f aca="false">Report!X2389</f>
        <v>NF 31601 - MILKA</v>
      </c>
    </row>
    <row r="1223" customFormat="false" ht="12.75" hidden="false" customHeight="true" outlineLevel="0" collapsed="false">
      <c r="A1223" s="15" t="n">
        <f aca="false">Report!C2390</f>
        <v>46233</v>
      </c>
      <c r="B1223" s="1" t="str">
        <f aca="false">Report!E2390</f>
        <v>ADICSO FABIAN GONZALEZ MONTILLA 70302186</v>
      </c>
      <c r="C1223" s="16" t="n">
        <f aca="false">Report!U2390</f>
        <v>816</v>
      </c>
      <c r="D1223" s="1" t="str">
        <f aca="false">Report!X2390</f>
        <v>NF 550 BLOOM  - MILKA</v>
      </c>
    </row>
    <row r="1224" customFormat="false" ht="12.75" hidden="false" customHeight="true" outlineLevel="0" collapsed="false">
      <c r="A1224" s="15" t="n">
        <f aca="false">Report!C2391</f>
        <v>46233</v>
      </c>
      <c r="B1224" s="1" t="str">
        <f aca="false">Report!E2391</f>
        <v>RV TECNOLOGIA E SISTEMAS S.A</v>
      </c>
      <c r="C1224" s="16" t="n">
        <f aca="false">Report!U2391</f>
        <v>131.3</v>
      </c>
      <c r="D1224" s="1" t="str">
        <f aca="false">Report!X2391</f>
        <v>RV RECARGA CELULAR-ANDREZA</v>
      </c>
    </row>
    <row r="1225" customFormat="false" ht="12.75" hidden="false" customHeight="true" outlineLevel="0" collapsed="false">
      <c r="A1225" s="15" t="n">
        <f aca="false">Report!C2395</f>
        <v>46233</v>
      </c>
      <c r="B1225" s="1" t="str">
        <f aca="false">Report!E2395</f>
        <v>H L M PADARIA E CONFEITARIA LTDA</v>
      </c>
      <c r="C1225" s="16" t="n">
        <f aca="false">Report!U2395</f>
        <v>440</v>
      </c>
      <c r="D1225" s="1" t="str">
        <f aca="false">Report!X2395</f>
        <v>NF 98 - DEBORA</v>
      </c>
    </row>
    <row r="1226" customFormat="false" ht="12.75" hidden="false" customHeight="true" outlineLevel="0" collapsed="false">
      <c r="A1226" s="15" t="n">
        <f aca="false">Report!C2398</f>
        <v>46233</v>
      </c>
      <c r="B1226" s="1" t="str">
        <f aca="false">Report!E2398</f>
        <v>H L M PADARIA E CONFEITARIA LTDA</v>
      </c>
      <c r="C1226" s="16" t="n">
        <f aca="false">Report!U2398</f>
        <v>420</v>
      </c>
      <c r="D1226" s="1" t="str">
        <f aca="false">Report!X2398</f>
        <v>NF 97 - DEBORA</v>
      </c>
    </row>
    <row r="1227" customFormat="false" ht="12.75" hidden="false" customHeight="true" outlineLevel="0" collapsed="false">
      <c r="A1227" s="15" t="n">
        <f aca="false">Report!C2399</f>
        <v>46233</v>
      </c>
      <c r="B1227" s="1" t="str">
        <f aca="false">Report!E2399</f>
        <v>H L M PADARIA E CONFEITARIA LTDA</v>
      </c>
      <c r="C1227" s="16" t="n">
        <f aca="false">Report!U2399</f>
        <v>420</v>
      </c>
      <c r="D1227" s="1" t="str">
        <f aca="false">Report!X2399</f>
        <v>NF 96 - DEBORA</v>
      </c>
    </row>
    <row r="1228" customFormat="false" ht="12.75" hidden="false" customHeight="true" outlineLevel="0" collapsed="false">
      <c r="A1228" s="15" t="n">
        <f aca="false">Report!C2401</f>
        <v>46234</v>
      </c>
      <c r="B1228" s="1" t="str">
        <f aca="false">Report!E2401</f>
        <v>SEM FORNECEDOR</v>
      </c>
      <c r="C1228" s="16" t="n">
        <f aca="false">Report!U2401</f>
        <v>385</v>
      </c>
      <c r="D1228" s="1" t="str">
        <f aca="false">Report!X2401</f>
        <v>RECIBO - COMPRA DE 10,155 KG DE QUEIJO COALHO</v>
      </c>
    </row>
    <row r="1229" customFormat="false" ht="12.75" hidden="false" customHeight="true" outlineLevel="0" collapsed="false">
      <c r="A1229" s="15" t="n">
        <f aca="false">Report!C2413</f>
        <v>46234</v>
      </c>
      <c r="B1229" s="1" t="str">
        <f aca="false">Report!E2413</f>
        <v>VOVO DIZA COMERCIO VAREJISTA DE HORTALICAS LTDA</v>
      </c>
      <c r="C1229" s="16" t="n">
        <f aca="false">Report!U2413</f>
        <v>176</v>
      </c>
      <c r="D1229" s="1" t="str">
        <f aca="false">Report!X2413</f>
        <v>NF 3896 - DEBORA</v>
      </c>
    </row>
    <row r="1230" customFormat="false" ht="12.75" hidden="false" customHeight="true" outlineLevel="0" collapsed="false">
      <c r="A1230" s="15" t="n">
        <f aca="false">Report!C2415</f>
        <v>46234</v>
      </c>
      <c r="B1230" s="1" t="str">
        <f aca="false">Report!E2415</f>
        <v>VOVO DIZA COMERCIO VAREJISTA DE HORTALICAS LTDA</v>
      </c>
      <c r="C1230" s="16" t="n">
        <f aca="false">Report!U2415</f>
        <v>88</v>
      </c>
      <c r="D1230" s="1" t="str">
        <f aca="false">Report!X2415</f>
        <v>NF 3742 - DEBORA</v>
      </c>
    </row>
    <row r="1231" customFormat="false" ht="12.75" hidden="false" customHeight="true" outlineLevel="0" collapsed="false">
      <c r="A1231" s="15" t="n">
        <f aca="false">Report!C2416</f>
        <v>46234</v>
      </c>
      <c r="B1231" s="1" t="str">
        <f aca="false">Report!E2416</f>
        <v>DISTRIBUIDORA FARIAS LTDA.</v>
      </c>
      <c r="C1231" s="16" t="n">
        <f aca="false">Report!U2416</f>
        <v>871.13</v>
      </c>
      <c r="D1231" s="1" t="str">
        <f aca="false">Report!X2416</f>
        <v>804856-B/C  NF681131 - MILKA</v>
      </c>
    </row>
    <row r="1232" customFormat="false" ht="12.75" hidden="false" customHeight="true" outlineLevel="0" collapsed="false">
      <c r="A1232" s="15" t="n">
        <f aca="false">Report!C2417</f>
        <v>46234</v>
      </c>
      <c r="B1232" s="1" t="str">
        <f aca="false">Report!E2417</f>
        <v>EDMARA COMERCIO DE HIGIENE PESSOAL LTDA</v>
      </c>
      <c r="C1232" s="16" t="n">
        <f aca="false">Report!U2417</f>
        <v>523.67</v>
      </c>
      <c r="D1232" s="1" t="str">
        <f aca="false">Report!X2417</f>
        <v>5350-A/C  NF8364 - MILKA</v>
      </c>
    </row>
    <row r="1233" customFormat="false" ht="12.75" hidden="false" customHeight="true" outlineLevel="0" collapsed="false">
      <c r="A1233" s="15" t="n">
        <f aca="false">Report!C2418</f>
        <v>46234</v>
      </c>
      <c r="B1233" s="1" t="str">
        <f aca="false">Report!E2418</f>
        <v>J G COMERCIO DE PRODUTOS ALIMENTICIOS LTDA</v>
      </c>
      <c r="C1233" s="16" t="n">
        <f aca="false">Report!U2418</f>
        <v>785.66</v>
      </c>
      <c r="D1233" s="1" t="str">
        <f aca="false">Report!X2418</f>
        <v>455810-C/C  NF391785 MASTERFRIGO - MILKA</v>
      </c>
    </row>
    <row r="1234" customFormat="false" ht="12.75" hidden="false" customHeight="true" outlineLevel="0" collapsed="false">
      <c r="A1234" s="15" t="n">
        <f aca="false">Report!C2419</f>
        <v>46234</v>
      </c>
      <c r="B1234" s="1" t="str">
        <f aca="false">Report!E2419</f>
        <v>VOVO DIZA COMERCIO VAREJISTA DE HORTALICAS LTDA</v>
      </c>
      <c r="C1234" s="16" t="n">
        <f aca="false">Report!U2419</f>
        <v>200</v>
      </c>
      <c r="D1234" s="1" t="str">
        <f aca="false">Report!X2419</f>
        <v>NF 3806 - DEBORA</v>
      </c>
    </row>
    <row r="1235" customFormat="false" ht="12.75" hidden="false" customHeight="true" outlineLevel="0" collapsed="false">
      <c r="A1235" s="15" t="n">
        <f aca="false">Report!C2420</f>
        <v>46234</v>
      </c>
      <c r="B1235" s="1" t="str">
        <f aca="false">Report!E2420</f>
        <v>VOVO DIZA COMERCIO VAREJISTA DE HORTALICAS LTDA</v>
      </c>
      <c r="C1235" s="16" t="n">
        <f aca="false">Report!U2420</f>
        <v>200</v>
      </c>
      <c r="D1235" s="1" t="str">
        <f aca="false">Report!X2420</f>
        <v>NF 3931 - DEBORA</v>
      </c>
    </row>
    <row r="1236" customFormat="false" ht="12.75" hidden="false" customHeight="true" outlineLevel="0" collapsed="false">
      <c r="A1236" s="15" t="n">
        <f aca="false">Report!C2421</f>
        <v>46234</v>
      </c>
      <c r="B1236" s="1" t="str">
        <f aca="false">Report!E2421</f>
        <v>OESA COMERCIO E REPRESENTACOES S/A</v>
      </c>
      <c r="C1236" s="16" t="n">
        <f aca="false">Report!U2421</f>
        <v>1180.5</v>
      </c>
      <c r="D1236" s="1" t="str">
        <f aca="false">Report!X2421</f>
        <v>NF 430879-1 DELLY'S - MILKA</v>
      </c>
    </row>
    <row r="1237" customFormat="false" ht="12.75" hidden="false" customHeight="true" outlineLevel="0" collapsed="false">
      <c r="A1237" s="15" t="n">
        <f aca="false">Report!C2422</f>
        <v>46234</v>
      </c>
      <c r="B1237" s="1" t="str">
        <f aca="false">Report!E2422</f>
        <v>VOVO DIZA COMERCIO VAREJISTA DE HORTALICAS LTDA</v>
      </c>
      <c r="C1237" s="16" t="n">
        <f aca="false">Report!U2422</f>
        <v>200</v>
      </c>
      <c r="D1237" s="1" t="str">
        <f aca="false">Report!X2422</f>
        <v>NF 3844 - DEBORA</v>
      </c>
    </row>
    <row r="1238" customFormat="false" ht="12.75" hidden="false" customHeight="true" outlineLevel="0" collapsed="false">
      <c r="A1238" s="15" t="n">
        <f aca="false">Report!C2423</f>
        <v>46234</v>
      </c>
      <c r="B1238" s="1" t="str">
        <f aca="false">Report!E2423</f>
        <v>NT INDUSTRIA E COMERCIO DE PANIFICACAO L</v>
      </c>
      <c r="C1238" s="16" t="n">
        <f aca="false">Report!U2423</f>
        <v>3866.95</v>
      </c>
      <c r="D1238" s="1" t="str">
        <f aca="false">Report!X2423</f>
        <v>NF 41360 - MILKA</v>
      </c>
    </row>
    <row r="1239" customFormat="false" ht="12.75" hidden="false" customHeight="true" outlineLevel="0" collapsed="false">
      <c r="A1239" s="15" t="n">
        <f aca="false">Report!C2424</f>
        <v>46234</v>
      </c>
      <c r="B1239" s="1" t="str">
        <f aca="false">Report!E2424</f>
        <v>J. S. MOREIRA ALVES LTDA</v>
      </c>
      <c r="C1239" s="16" t="n">
        <f aca="false">Report!U2424</f>
        <v>638.5</v>
      </c>
      <c r="D1239" s="1" t="str">
        <f aca="false">Report!X2424</f>
        <v>NF 2667 MESA FARTA - MILKA</v>
      </c>
    </row>
    <row r="1240" customFormat="false" ht="12.75" hidden="false" customHeight="true" outlineLevel="0" collapsed="false">
      <c r="A1240" s="15" t="n">
        <f aca="false">Report!C2425</f>
        <v>46234</v>
      </c>
      <c r="B1240" s="1" t="str">
        <f aca="false">Report!E2425</f>
        <v>PIARARA COMERCIO, IMPORTACAO E EXPORTACAO LTDA</v>
      </c>
      <c r="C1240" s="16" t="n">
        <f aca="false">Report!U2425</f>
        <v>808.44</v>
      </c>
      <c r="D1240" s="1" t="str">
        <f aca="false">Report!X2425</f>
        <v>NF 194574 -1 MILKA</v>
      </c>
    </row>
    <row r="1241" customFormat="false" ht="12.75" hidden="false" customHeight="true" outlineLevel="0" collapsed="false">
      <c r="A1241" s="15" t="n">
        <f aca="false">Report!C2426</f>
        <v>46234</v>
      </c>
      <c r="B1241" s="1" t="str">
        <f aca="false">Report!E2426</f>
        <v>COMERCIO DE FRIOS MANAUS LTDA</v>
      </c>
      <c r="C1241" s="16" t="n">
        <f aca="false">Report!U2426</f>
        <v>4683.5</v>
      </c>
      <c r="D1241" s="1" t="str">
        <f aca="false">Report!X2426</f>
        <v>NF 173548 - MILKA</v>
      </c>
    </row>
    <row r="1242" customFormat="false" ht="12.75" hidden="false" customHeight="true" outlineLevel="0" collapsed="false">
      <c r="A1242" s="15" t="n">
        <f aca="false">Report!C2427</f>
        <v>46234</v>
      </c>
      <c r="B1242" s="1" t="str">
        <f aca="false">Report!E2427</f>
        <v>SOUZA CRUZ LTDA.</v>
      </c>
      <c r="C1242" s="16" t="n">
        <f aca="false">Report!U2427</f>
        <v>7635.42</v>
      </c>
      <c r="D1242" s="1" t="str">
        <f aca="false">Report!X2427</f>
        <v>NF 568312-1 MILKA</v>
      </c>
    </row>
    <row r="1243" customFormat="false" ht="12.75" hidden="false" customHeight="true" outlineLevel="0" collapsed="false">
      <c r="A1243" s="15" t="n">
        <f aca="false">Report!C2428</f>
        <v>46234</v>
      </c>
      <c r="B1243" s="1" t="str">
        <f aca="false">Report!E2428</f>
        <v>L. J. DA SILVA LTDA</v>
      </c>
      <c r="C1243" s="16" t="n">
        <f aca="false">Report!U2428</f>
        <v>2838.97</v>
      </c>
      <c r="D1243" s="1" t="str">
        <f aca="false">Report!X2428</f>
        <v>NF 34608-02 C/ ACRESCIMO - MILKA</v>
      </c>
    </row>
    <row r="1244" customFormat="false" ht="12.75" hidden="false" customHeight="true" outlineLevel="0" collapsed="false">
      <c r="A1244" s="15" t="n">
        <f aca="false">Report!C2429</f>
        <v>46234</v>
      </c>
      <c r="B1244" s="1" t="str">
        <f aca="false">Report!E2429</f>
        <v>BROTHERS  INDUSTRIA DE ALIMENTOS LTDA</v>
      </c>
      <c r="C1244" s="16" t="n">
        <f aca="false">Report!U2429</f>
        <v>455.45</v>
      </c>
      <c r="D1244" s="1" t="str">
        <f aca="false">Report!X2429</f>
        <v>NF 1033389 -MILKA</v>
      </c>
    </row>
    <row r="1245" customFormat="false" ht="12.75" hidden="false" customHeight="true" outlineLevel="0" collapsed="false">
      <c r="A1245" s="15" t="n">
        <f aca="false">Report!C2431</f>
        <v>46234</v>
      </c>
      <c r="B1245" s="1" t="str">
        <f aca="false">Report!E2431</f>
        <v>CRBS S/A</v>
      </c>
      <c r="C1245" s="16" t="n">
        <f aca="false">Report!U2431</f>
        <v>337.06</v>
      </c>
      <c r="D1245" s="1" t="str">
        <f aca="false">Report!X2431</f>
        <v>NF 920837 C/TARIFA INCLUSA - MILKA</v>
      </c>
    </row>
    <row r="1246" customFormat="false" ht="12.75" hidden="false" customHeight="true" outlineLevel="0" collapsed="false">
      <c r="A1246" s="15" t="n">
        <f aca="false">Report!C2432</f>
        <v>46234</v>
      </c>
      <c r="B1246" s="1" t="str">
        <f aca="false">Report!E2432</f>
        <v>VITAPAN COMERCIO VAREJISTA DE PRODUTOS ALIMENTICIOS LTDA</v>
      </c>
      <c r="C1246" s="16" t="n">
        <f aca="false">Report!U2432</f>
        <v>1026</v>
      </c>
      <c r="D1246" s="1" t="str">
        <f aca="false">Report!X2432</f>
        <v>NF 10389 - MILKA</v>
      </c>
    </row>
    <row r="1247" customFormat="false" ht="12.75" hidden="false" customHeight="true" outlineLevel="0" collapsed="false">
      <c r="A1247" s="15" t="n">
        <f aca="false">Report!C2433</f>
        <v>46234</v>
      </c>
      <c r="B1247" s="1" t="str">
        <f aca="false">Report!E2433</f>
        <v>NOVA FRIOS COMERCIO ATACADISTA DE LATICINIOS LTDA</v>
      </c>
      <c r="C1247" s="16" t="n">
        <f aca="false">Report!U2433</f>
        <v>257</v>
      </c>
      <c r="D1247" s="1" t="str">
        <f aca="false">Report!X2433</f>
        <v>NF 4183 BODEGA DO PAO - MILKA</v>
      </c>
    </row>
    <row r="1248" customFormat="false" ht="12.75" hidden="false" customHeight="true" outlineLevel="0" collapsed="false">
      <c r="A1248" s="15" t="n">
        <f aca="false">Report!C2434</f>
        <v>46234</v>
      </c>
      <c r="B1248" s="1" t="str">
        <f aca="false">Report!E2434</f>
        <v>PANIFICADORA E CONFEITARIA REAL MADRI LTDA</v>
      </c>
      <c r="C1248" s="16" t="n">
        <f aca="false">Report!U2434</f>
        <v>855.5</v>
      </c>
      <c r="D1248" s="1" t="str">
        <f aca="false">Report!X2434</f>
        <v>NF 733 - MILKA</v>
      </c>
    </row>
    <row r="1249" customFormat="false" ht="12.75" hidden="false" customHeight="true" outlineLevel="0" collapsed="false">
      <c r="A1249" s="15" t="n">
        <f aca="false">Report!C2435</f>
        <v>46234</v>
      </c>
      <c r="B1249" s="1" t="str">
        <f aca="false">Report!E2435</f>
        <v>PANIFICADORA E CONFEITARIA REAL MADRI LTDA</v>
      </c>
      <c r="C1249" s="16" t="n">
        <f aca="false">Report!U2435</f>
        <v>1120</v>
      </c>
      <c r="D1249" s="1" t="str">
        <f aca="false">Report!X2435</f>
        <v>NF 734 - MILKA</v>
      </c>
    </row>
    <row r="1250" customFormat="false" ht="12.75" hidden="false" customHeight="true" outlineLevel="0" collapsed="false">
      <c r="A1250" s="15" t="n">
        <f aca="false">Report!C2436</f>
        <v>46234</v>
      </c>
      <c r="B1250" s="1" t="str">
        <f aca="false">Report!E2436</f>
        <v>EDSON AGUIAR DE SOUZA</v>
      </c>
      <c r="C1250" s="16" t="n">
        <f aca="false">Report!U2436</f>
        <v>126</v>
      </c>
      <c r="D1250" s="1" t="str">
        <f aca="false">Report!X2436</f>
        <v>NF 1655915 - DEBORA</v>
      </c>
    </row>
    <row r="1251" customFormat="false" ht="12.75" hidden="false" customHeight="true" outlineLevel="0" collapsed="false">
      <c r="A1251" s="15" t="n">
        <f aca="false">Report!C2437</f>
        <v>46234</v>
      </c>
      <c r="B1251" s="1" t="str">
        <f aca="false">Report!E2437</f>
        <v>EDSON AGUIAR DE SOUZA</v>
      </c>
      <c r="C1251" s="16" t="n">
        <f aca="false">Report!U2437</f>
        <v>225</v>
      </c>
      <c r="D1251" s="1" t="str">
        <f aca="false">Report!X2437</f>
        <v>NF 1655918 - DEBORA</v>
      </c>
    </row>
    <row r="1252" customFormat="false" ht="12.75" hidden="false" customHeight="true" outlineLevel="0" collapsed="false">
      <c r="A1252" s="15" t="n">
        <f aca="false">Report!C2438</f>
        <v>46234</v>
      </c>
      <c r="B1252" s="1" t="str">
        <f aca="false">Report!E2438</f>
        <v>EDSON AGUIAR DE SOUZA</v>
      </c>
      <c r="C1252" s="16" t="n">
        <f aca="false">Report!U2438</f>
        <v>210</v>
      </c>
      <c r="D1252" s="1" t="str">
        <f aca="false">Report!X2438</f>
        <v>NF 1655921 - DEBORA</v>
      </c>
    </row>
    <row r="1253" customFormat="false" ht="12.75" hidden="false" customHeight="true" outlineLevel="0" collapsed="false">
      <c r="A1253" s="15" t="n">
        <f aca="false">Report!C2439</f>
        <v>46234</v>
      </c>
      <c r="B1253" s="1" t="str">
        <f aca="false">Report!E2439</f>
        <v>EDSON AGUIAR DE SOUZA</v>
      </c>
      <c r="C1253" s="16" t="n">
        <f aca="false">Report!U2439</f>
        <v>315</v>
      </c>
      <c r="D1253" s="1" t="str">
        <f aca="false">Report!X2439</f>
        <v>NF 1655928 - DEBORA</v>
      </c>
    </row>
    <row r="1254" customFormat="false" ht="12.75" hidden="false" customHeight="true" outlineLevel="0" collapsed="false">
      <c r="A1254" s="15" t="n">
        <f aca="false">Report!C2440</f>
        <v>46234</v>
      </c>
      <c r="B1254" s="1" t="str">
        <f aca="false">Report!E2440</f>
        <v>EDSON AGUIAR DE SOUZA</v>
      </c>
      <c r="C1254" s="16" t="n">
        <f aca="false">Report!U2440</f>
        <v>126</v>
      </c>
      <c r="D1254" s="1" t="str">
        <f aca="false">Report!X2440</f>
        <v>NF 1655930 - DEBORA</v>
      </c>
    </row>
    <row r="1255" customFormat="false" ht="12.75" hidden="false" customHeight="true" outlineLevel="0" collapsed="false">
      <c r="A1255" s="15" t="n">
        <f aca="false">Report!C2441</f>
        <v>46234</v>
      </c>
      <c r="B1255" s="1" t="str">
        <f aca="false">Report!E2441</f>
        <v>EDSON AGUIAR DE SOUZA</v>
      </c>
      <c r="C1255" s="16" t="n">
        <f aca="false">Report!U2441</f>
        <v>261</v>
      </c>
      <c r="D1255" s="1" t="str">
        <f aca="false">Report!X2441</f>
        <v>NF 1655931 - DEBORA</v>
      </c>
    </row>
    <row r="1256" customFormat="false" ht="12.75" hidden="false" customHeight="true" outlineLevel="0" collapsed="false">
      <c r="A1256" s="15" t="n">
        <f aca="false">Report!C2442</f>
        <v>46234</v>
      </c>
      <c r="B1256" s="1" t="str">
        <f aca="false">Report!E2442</f>
        <v>EDSON AGUIAR DE SOUZA</v>
      </c>
      <c r="C1256" s="16" t="n">
        <f aca="false">Report!U2442</f>
        <v>126</v>
      </c>
      <c r="D1256" s="1" t="str">
        <f aca="false">Report!X2442</f>
        <v>NF 1655934 - DEBORA</v>
      </c>
    </row>
    <row r="1257" customFormat="false" ht="12.75" hidden="false" customHeight="true" outlineLevel="0" collapsed="false">
      <c r="A1257" s="15" t="n">
        <f aca="false">Report!C2443</f>
        <v>46234</v>
      </c>
      <c r="B1257" s="1" t="str">
        <f aca="false">Report!E2443</f>
        <v>EDSON AGUIAR DE SOUZA</v>
      </c>
      <c r="C1257" s="16" t="n">
        <f aca="false">Report!U2443</f>
        <v>261</v>
      </c>
      <c r="D1257" s="1" t="str">
        <f aca="false">Report!X2443</f>
        <v>NF 1655935 - DEBORA</v>
      </c>
    </row>
    <row r="1258" customFormat="false" ht="12.75" hidden="false" customHeight="true" outlineLevel="0" collapsed="false">
      <c r="A1258" s="15" t="n">
        <f aca="false">Report!C2444</f>
        <v>46234</v>
      </c>
      <c r="B1258" s="1" t="str">
        <f aca="false">Report!E2444</f>
        <v>EDSON AGUIAR DE SOUZA</v>
      </c>
      <c r="C1258" s="16" t="n">
        <f aca="false">Report!U2444</f>
        <v>210</v>
      </c>
      <c r="D1258" s="1" t="str">
        <f aca="false">Report!X2444</f>
        <v>NF 1656236 - DEBORA</v>
      </c>
    </row>
    <row r="1259" customFormat="false" ht="12.75" hidden="false" customHeight="true" outlineLevel="0" collapsed="false">
      <c r="A1259" s="15" t="n">
        <f aca="false">Report!C2445</f>
        <v>46234</v>
      </c>
      <c r="B1259" s="1" t="str">
        <f aca="false">Report!E2445</f>
        <v>RENATO DE O AZEVEDO E CIA LTDA - EPP</v>
      </c>
      <c r="C1259" s="16" t="n">
        <f aca="false">Report!U2445</f>
        <v>2731</v>
      </c>
      <c r="D1259" s="1" t="str">
        <f aca="false">Report!X2445</f>
        <v>FEIRA CARLOS - DEBORA</v>
      </c>
    </row>
    <row r="1260" customFormat="false" ht="12.75" hidden="false" customHeight="true" outlineLevel="0" collapsed="false">
      <c r="A1260" s="15" t="n">
        <f aca="false">Report!C2446</f>
        <v>46234</v>
      </c>
      <c r="B1260" s="1" t="str">
        <f aca="false">Report!E2446</f>
        <v>COMERCIO E TRANSPORTE BRANDAO LTDA</v>
      </c>
      <c r="C1260" s="16" t="n">
        <f aca="false">Report!U2446</f>
        <v>1010</v>
      </c>
      <c r="D1260" s="1" t="str">
        <f aca="false">Report!X2446</f>
        <v>NF 14996 - DEBORA</v>
      </c>
    </row>
    <row r="1261" customFormat="false" ht="12.75" hidden="false" customHeight="true" outlineLevel="0" collapsed="false">
      <c r="A1261" s="15" t="n">
        <f aca="false">Report!C2447</f>
        <v>46234</v>
      </c>
      <c r="B1261" s="1" t="str">
        <f aca="false">Report!E2447</f>
        <v>RENATO DE O AZEVEDO E CIA LTDA - EPP</v>
      </c>
      <c r="C1261" s="16" t="n">
        <f aca="false">Report!U2447</f>
        <v>35</v>
      </c>
      <c r="D1261" s="1" t="str">
        <f aca="false">Report!X2447</f>
        <v>FEIRA CARLOS - UVAS PASSAS - DEBORA</v>
      </c>
    </row>
    <row r="1262" customFormat="false" ht="12.75" hidden="false" customHeight="true" outlineLevel="0" collapsed="false">
      <c r="A1262" s="15" t="n">
        <f aca="false">Report!C2448</f>
        <v>46234</v>
      </c>
      <c r="B1262" s="1" t="str">
        <f aca="false">Report!E2448</f>
        <v>RENATO DE O AZEVEDO E CIA LTDA - EPP</v>
      </c>
      <c r="C1262" s="16" t="n">
        <f aca="false">Report!U2448</f>
        <v>2682.43</v>
      </c>
      <c r="D1262" s="1" t="str">
        <f aca="false">Report!X2448</f>
        <v>FEIRA SR RENATO - DEBORA</v>
      </c>
    </row>
    <row r="1263" customFormat="false" ht="12.75" hidden="false" customHeight="true" outlineLevel="0" collapsed="false">
      <c r="A1263" s="15" t="n">
        <f aca="false">Report!C2449</f>
        <v>46234</v>
      </c>
      <c r="B1263" s="1" t="str">
        <f aca="false">Report!E2449</f>
        <v>GELO DANGELO FABRICACAO DE GELO LTDA</v>
      </c>
      <c r="C1263" s="16" t="n">
        <f aca="false">Report!U2449</f>
        <v>603</v>
      </c>
      <c r="D1263" s="1" t="str">
        <f aca="false">Report!X2449</f>
        <v>NF 413 - DEBORA</v>
      </c>
    </row>
    <row r="1264" customFormat="false" ht="12.75" hidden="false" customHeight="true" outlineLevel="0" collapsed="false">
      <c r="A1264" s="15" t="n">
        <f aca="false">Report!C2450</f>
        <v>46234</v>
      </c>
      <c r="B1264" s="1" t="str">
        <f aca="false">Report!E2450</f>
        <v>J W N DOS SANTOS</v>
      </c>
      <c r="C1264" s="16" t="n">
        <f aca="false">Report!U2450</f>
        <v>572</v>
      </c>
      <c r="D1264" s="1" t="str">
        <f aca="false">Report!X2450</f>
        <v>NF 387 - DEBORA</v>
      </c>
    </row>
    <row r="1265" customFormat="false" ht="12.75" hidden="false" customHeight="true" outlineLevel="0" collapsed="false">
      <c r="A1265" s="15" t="n">
        <f aca="false">Report!C2451</f>
        <v>46234</v>
      </c>
      <c r="B1265" s="1" t="str">
        <f aca="false">Report!E2451</f>
        <v>VOVO DIZA COMERCIO VAREJISTA DE HORTALICAS LTDA</v>
      </c>
      <c r="C1265" s="16" t="n">
        <f aca="false">Report!U2451</f>
        <v>200</v>
      </c>
      <c r="D1265" s="1" t="str">
        <f aca="false">Report!X2451</f>
        <v>NF 3978 - DEBORA</v>
      </c>
    </row>
    <row r="1266" customFormat="false" ht="12.75" hidden="false" customHeight="true" outlineLevel="0" collapsed="false">
      <c r="A1266" s="15" t="n">
        <f aca="false">Report!C2455</f>
        <v>46234</v>
      </c>
      <c r="B1266" s="1" t="str">
        <f aca="false">Report!E2455</f>
        <v>A M A DE LIMA INDUSTRIA E COMERCIO DE PRODUTOS ALIMENTICIOS LTDA</v>
      </c>
      <c r="C1266" s="16" t="n">
        <f aca="false">Report!U2455</f>
        <v>144.25</v>
      </c>
      <c r="D1266" s="1" t="str">
        <f aca="false">Report!X2455</f>
        <v>NF 392 - O "P" FOI ARREDONDADO E PAGO AO FORNECEDOR R$145,00. IRÁ TER R$0,75 A MENOS EM DINHEIRO - DEBORA</v>
      </c>
    </row>
    <row r="1267" customFormat="false" ht="12.75" hidden="false" customHeight="true" outlineLevel="0" collapsed="false">
      <c r="A1267" s="15" t="n">
        <f aca="false">Report!C2460</f>
        <v>46235</v>
      </c>
      <c r="B1267" s="1" t="str">
        <f aca="false">Report!E2460</f>
        <v>OPPORTUNITY ALIMENTOS PARA ANIMAIS LTDA</v>
      </c>
      <c r="C1267" s="16" t="n">
        <f aca="false">Report!U2460</f>
        <v>1975</v>
      </c>
      <c r="D1267" s="1" t="str">
        <f aca="false">Report!X2460</f>
        <v>NF 34212-3 MILKA</v>
      </c>
    </row>
    <row r="1268" customFormat="false" ht="12.75" hidden="false" customHeight="true" outlineLevel="0" collapsed="false">
      <c r="A1268" s="15" t="n">
        <f aca="false">Report!C2461</f>
        <v>46235</v>
      </c>
      <c r="B1268" s="1" t="str">
        <f aca="false">Report!E2461</f>
        <v>SILVA E SANTOS FRIGORIFICO LTDA</v>
      </c>
      <c r="C1268" s="16" t="n">
        <f aca="false">Report!U2461</f>
        <v>1760</v>
      </c>
      <c r="D1268" s="1" t="str">
        <f aca="false">Report!X2461</f>
        <v>NF 32051 - MILKA</v>
      </c>
    </row>
    <row r="1269" customFormat="false" ht="12.75" hidden="false" customHeight="true" outlineLevel="0" collapsed="false">
      <c r="A1269" s="15" t="n">
        <f aca="false">Report!C2462</f>
        <v>46235</v>
      </c>
      <c r="B1269" s="1" t="str">
        <f aca="false">Report!E2462</f>
        <v>DISTRIBUIDORA LOPES LTDA</v>
      </c>
      <c r="C1269" s="16" t="n">
        <f aca="false">Report!U2462</f>
        <v>1731.26</v>
      </c>
      <c r="D1269" s="1" t="str">
        <f aca="false">Report!X2462</f>
        <v>NF 1686012 -2 MILKA</v>
      </c>
    </row>
    <row r="1270" customFormat="false" ht="12.75" hidden="false" customHeight="true" outlineLevel="0" collapsed="false">
      <c r="A1270" s="15" t="n">
        <f aca="false">Report!C2464</f>
        <v>46235</v>
      </c>
      <c r="B1270" s="1" t="str">
        <f aca="false">Report!E2464</f>
        <v>COMERCIO DE FRIOS MANAUS LTDA</v>
      </c>
      <c r="C1270" s="16" t="n">
        <f aca="false">Report!U2464</f>
        <v>5927</v>
      </c>
      <c r="D1270" s="1" t="str">
        <f aca="false">Report!X2464</f>
        <v>NF 173595 - MILKA</v>
      </c>
    </row>
    <row r="1271" customFormat="false" ht="12.75" hidden="false" customHeight="true" outlineLevel="0" collapsed="false">
      <c r="A1271" s="15" t="n">
        <f aca="false">Report!C2465</f>
        <v>46235</v>
      </c>
      <c r="B1271" s="1" t="str">
        <f aca="false">Report!E2465</f>
        <v>BRASIL NORTE BEBIDAS S/A</v>
      </c>
      <c r="C1271" s="16" t="n">
        <f aca="false">Report!U2465</f>
        <v>1253.43</v>
      </c>
      <c r="D1271" s="1" t="str">
        <f aca="false">Report!X2465</f>
        <v>NF1942481 COCA - MILKA</v>
      </c>
    </row>
    <row r="1272" customFormat="false" ht="12.75" hidden="false" customHeight="true" outlineLevel="0" collapsed="false">
      <c r="A1272" s="15" t="n">
        <f aca="false">Report!C2466</f>
        <v>46235</v>
      </c>
      <c r="B1272" s="1" t="str">
        <f aca="false">Report!E2466</f>
        <v>BRASIL NORTE BEBIDAS S/A</v>
      </c>
      <c r="C1272" s="16" t="n">
        <f aca="false">Report!U2466</f>
        <v>1459.28</v>
      </c>
      <c r="D1272" s="1" t="str">
        <f aca="false">Report!X2466</f>
        <v>NF 1209351 COCA C/TARIFA - MILKA</v>
      </c>
    </row>
    <row r="1273" customFormat="false" ht="12.75" hidden="false" customHeight="true" outlineLevel="0" collapsed="false">
      <c r="A1273" s="15" t="n">
        <f aca="false">Report!C2468</f>
        <v>46235</v>
      </c>
      <c r="B1273" s="1" t="str">
        <f aca="false">Report!E2468</f>
        <v>MAXFRI DISTRIUIDORA LTDA</v>
      </c>
      <c r="C1273" s="16" t="n">
        <f aca="false">Report!U2468</f>
        <v>4716.8</v>
      </c>
      <c r="D1273" s="1" t="str">
        <f aca="false">Report!X2468</f>
        <v>NF 14815 - MILKA</v>
      </c>
    </row>
    <row r="1274" customFormat="false" ht="12.75" hidden="false" customHeight="true" outlineLevel="0" collapsed="false">
      <c r="A1274" s="15" t="n">
        <f aca="false">Report!C2469</f>
        <v>46235</v>
      </c>
      <c r="B1274" s="1" t="str">
        <f aca="false">Report!E2469</f>
        <v>SILVA E SANTOS FRIGORIFICO LTDA</v>
      </c>
      <c r="C1274" s="16" t="n">
        <f aca="false">Report!U2469</f>
        <v>2967.5</v>
      </c>
      <c r="D1274" s="1" t="str">
        <f aca="false">Report!X2469</f>
        <v>NF32050 - MILKA</v>
      </c>
    </row>
    <row r="1275" customFormat="false" ht="12.75" hidden="false" customHeight="true" outlineLevel="0" collapsed="false">
      <c r="A1275" s="15" t="n">
        <f aca="false">Report!C2470</f>
        <v>46235</v>
      </c>
      <c r="B1275" s="1" t="str">
        <f aca="false">Report!E2470</f>
        <v>RENATO DE O AZEVEDO E CIA LTDA - EPP</v>
      </c>
      <c r="C1275" s="16" t="n">
        <f aca="false">Report!U2470</f>
        <v>280</v>
      </c>
      <c r="D1275" s="1" t="str">
        <f aca="false">Report!X2470</f>
        <v>ACAI DE ANORI - DEBORA</v>
      </c>
    </row>
    <row r="1276" customFormat="false" ht="12.75" hidden="false" customHeight="true" outlineLevel="0" collapsed="false">
      <c r="A1276" s="15" t="n">
        <f aca="false">Report!C2473</f>
        <v>46235</v>
      </c>
      <c r="B1276" s="1" t="str">
        <f aca="false">Report!E2473</f>
        <v>H L M PADARIA E CONFEITARIA LTDA</v>
      </c>
      <c r="C1276" s="16" t="n">
        <f aca="false">Report!U2473</f>
        <v>600</v>
      </c>
      <c r="D1276" s="1" t="str">
        <f aca="false">Report!X2473</f>
        <v>NF 107 - DEBORA</v>
      </c>
    </row>
    <row r="1277" customFormat="false" ht="12.75" hidden="false" customHeight="true" outlineLevel="0" collapsed="false">
      <c r="A1277" s="15" t="n">
        <f aca="false">Report!C2477</f>
        <v>46236</v>
      </c>
      <c r="B1277" s="1" t="str">
        <f aca="false">Report!E2477</f>
        <v>FORTVET DISTRIBUIDORA LTDA</v>
      </c>
      <c r="C1277" s="16" t="n">
        <f aca="false">Report!U2477</f>
        <v>1098.8</v>
      </c>
      <c r="D1277" s="1" t="str">
        <f aca="false">Report!X2477</f>
        <v>NF 2494-2 MILKA</v>
      </c>
    </row>
    <row r="1278" customFormat="false" ht="12.75" hidden="false" customHeight="true" outlineLevel="0" collapsed="false">
      <c r="A1278" s="15" t="n">
        <f aca="false">Report!C2478</f>
        <v>46236</v>
      </c>
      <c r="B1278" s="1" t="str">
        <f aca="false">Report!E2478</f>
        <v>E. SALES DO NASCIMENTO</v>
      </c>
      <c r="C1278" s="16" t="n">
        <f aca="false">Report!U2478</f>
        <v>410.7</v>
      </c>
      <c r="D1278" s="1" t="str">
        <f aca="false">Report!X2478</f>
        <v>NF 707 -03 MILKA</v>
      </c>
    </row>
    <row r="1279" customFormat="false" ht="12.75" hidden="false" customHeight="true" outlineLevel="0" collapsed="false">
      <c r="A1279" s="15" t="n">
        <f aca="false">Report!C2479</f>
        <v>46236</v>
      </c>
      <c r="B1279" s="1" t="str">
        <f aca="false">Report!E2479</f>
        <v>COMERCIO DE FRIOS MANAUS LTDA</v>
      </c>
      <c r="C1279" s="16" t="n">
        <f aca="false">Report!U2479</f>
        <v>3547.2</v>
      </c>
      <c r="D1279" s="1" t="str">
        <f aca="false">Report!X2479</f>
        <v>NF173664 - MILKA</v>
      </c>
    </row>
    <row r="1280" customFormat="false" ht="12.75" hidden="false" customHeight="true" outlineLevel="0" collapsed="false">
      <c r="A1280" s="15" t="n">
        <f aca="false">Report!C2482</f>
        <v>46237</v>
      </c>
      <c r="B1280" s="1" t="str">
        <f aca="false">Report!E2482</f>
        <v>C. R. PARENTE ABREU</v>
      </c>
      <c r="C1280" s="16" t="n">
        <f aca="false">Report!U2482</f>
        <v>713.31</v>
      </c>
      <c r="D1280" s="1" t="str">
        <f aca="false">Report!X2482</f>
        <v>NF 11479-2 KARU - MILKA </v>
      </c>
    </row>
    <row r="1281" customFormat="false" ht="12.75" hidden="false" customHeight="true" outlineLevel="0" collapsed="false">
      <c r="A1281" s="15" t="n">
        <f aca="false">Report!C2483</f>
        <v>46237</v>
      </c>
      <c r="B1281" s="1" t="str">
        <f aca="false">Report!E2483</f>
        <v>T. M. L. DA SILVA LTDA</v>
      </c>
      <c r="C1281" s="16" t="n">
        <f aca="false">Report!U2483</f>
        <v>730</v>
      </c>
      <c r="D1281" s="1" t="str">
        <f aca="false">Report!X2483</f>
        <v>NF 15181 AMAZONGURT - MILKA</v>
      </c>
    </row>
    <row r="1282" customFormat="false" ht="12.75" hidden="false" customHeight="true" outlineLevel="0" collapsed="false">
      <c r="A1282" s="15" t="n">
        <f aca="false">Report!C2485</f>
        <v>46237</v>
      </c>
      <c r="B1282" s="1" t="str">
        <f aca="false">Report!E2485</f>
        <v>DISTRIBUIDORA LOPES LTDA</v>
      </c>
      <c r="C1282" s="16" t="n">
        <f aca="false">Report!U2485</f>
        <v>1039.09</v>
      </c>
      <c r="D1282" s="1" t="str">
        <f aca="false">Report!X2485</f>
        <v>NF 1690878-2 MILKA / DESCONTO NO BOLETO</v>
      </c>
    </row>
    <row r="1283" customFormat="false" ht="12.75" hidden="false" customHeight="true" outlineLevel="0" collapsed="false">
      <c r="A1283" s="15" t="n">
        <f aca="false">Report!C2486</f>
        <v>46237</v>
      </c>
      <c r="B1283" s="1" t="str">
        <f aca="false">Report!E2486</f>
        <v>MARCLEY MACHADO CHAVES</v>
      </c>
      <c r="C1283" s="16" t="n">
        <f aca="false">Report!U2486</f>
        <v>1630.16</v>
      </c>
      <c r="D1283" s="1" t="str">
        <f aca="false">Report!X2486</f>
        <v>NF 3541 - MILKA</v>
      </c>
    </row>
    <row r="1284" customFormat="false" ht="12.75" hidden="false" customHeight="true" outlineLevel="0" collapsed="false">
      <c r="A1284" s="15" t="n">
        <f aca="false">Report!C2488</f>
        <v>46237</v>
      </c>
      <c r="B1284" s="1" t="str">
        <f aca="false">Report!E2488</f>
        <v>L S M COMERCIO DE ALIMENTOS E NAVEGACAO</v>
      </c>
      <c r="C1284" s="16" t="n">
        <f aca="false">Report!U2488</f>
        <v>1529.2</v>
      </c>
      <c r="D1284" s="1" t="str">
        <f aca="false">Report!X2488</f>
        <v>NF 308176 - MILKA</v>
      </c>
    </row>
    <row r="1285" customFormat="false" ht="12.75" hidden="false" customHeight="true" outlineLevel="0" collapsed="false">
      <c r="A1285" s="15" t="n">
        <f aca="false">Report!C2489</f>
        <v>46237</v>
      </c>
      <c r="B1285" s="1" t="str">
        <f aca="false">Report!E2489</f>
        <v>OCIDENTAL COMERCIO DE FRIOS LTDA</v>
      </c>
      <c r="C1285" s="16" t="n">
        <f aca="false">Report!U2489</f>
        <v>2044.9</v>
      </c>
      <c r="D1285" s="1" t="str">
        <f aca="false">Report!X2489</f>
        <v>NF 1249231-1/3 MILKA</v>
      </c>
    </row>
    <row r="1286" customFormat="false" ht="12.75" hidden="false" customHeight="true" outlineLevel="0" collapsed="false">
      <c r="A1286" s="15" t="n">
        <f aca="false">Report!C2490</f>
        <v>46237</v>
      </c>
      <c r="B1286" s="1" t="str">
        <f aca="false">Report!E2490</f>
        <v>SOUZA CRUZ LTDA.</v>
      </c>
      <c r="C1286" s="16" t="n">
        <f aca="false">Report!U2490</f>
        <v>5740.89</v>
      </c>
      <c r="D1286" s="1" t="str">
        <f aca="false">Report!X2490</f>
        <v>NF 567587 -02 MILKA</v>
      </c>
    </row>
    <row r="1287" customFormat="false" ht="12.75" hidden="false" customHeight="true" outlineLevel="0" collapsed="false">
      <c r="A1287" s="15" t="n">
        <f aca="false">Report!C2491</f>
        <v>46237</v>
      </c>
      <c r="B1287" s="1" t="str">
        <f aca="false">Report!E2491</f>
        <v>COMERCIO DE FRIOS MANAUS LTDA</v>
      </c>
      <c r="C1287" s="16" t="n">
        <f aca="false">Report!U2491</f>
        <v>5892.2</v>
      </c>
      <c r="D1287" s="1" t="str">
        <f aca="false">Report!X2491</f>
        <v>NF173742 - MILKA</v>
      </c>
    </row>
    <row r="1288" customFormat="false" ht="12.75" hidden="false" customHeight="true" outlineLevel="0" collapsed="false">
      <c r="A1288" s="15" t="n">
        <f aca="false">Report!C2492</f>
        <v>46237</v>
      </c>
      <c r="B1288" s="1" t="str">
        <f aca="false">Report!E2492</f>
        <v>FRUTAL INDUSTRIA E COMERCIO LTDA</v>
      </c>
      <c r="C1288" s="16" t="n">
        <f aca="false">Report!U2492</f>
        <v>331.14</v>
      </c>
      <c r="D1288" s="1" t="str">
        <f aca="false">Report!X2492</f>
        <v>NF 227030 - MILKA</v>
      </c>
    </row>
    <row r="1289" customFormat="false" ht="12.75" hidden="false" customHeight="true" outlineLevel="0" collapsed="false">
      <c r="A1289" s="15" t="n">
        <f aca="false">Report!C2493</f>
        <v>46237</v>
      </c>
      <c r="B1289" s="1" t="str">
        <f aca="false">Report!E2493</f>
        <v>NORTELAC DISTRIBUIDORA DE FRIOS LTDA</v>
      </c>
      <c r="C1289" s="16" t="n">
        <f aca="false">Report!U2493</f>
        <v>1380</v>
      </c>
      <c r="D1289" s="1" t="str">
        <f aca="false">Report!X2493</f>
        <v>NF44711 - MILKA</v>
      </c>
    </row>
    <row r="1290" customFormat="false" ht="12.75" hidden="false" customHeight="true" outlineLevel="0" collapsed="false">
      <c r="A1290" s="15" t="n">
        <f aca="false">Report!C2494</f>
        <v>46237</v>
      </c>
      <c r="B1290" s="1" t="str">
        <f aca="false">Report!E2494</f>
        <v>PRIMICIA DISTRIBUIDORA DE FRIOS LTDA</v>
      </c>
      <c r="C1290" s="16" t="n">
        <f aca="false">Report!U2494</f>
        <v>1408.5</v>
      </c>
      <c r="D1290" s="1" t="str">
        <f aca="false">Report!X2494</f>
        <v>NF 3104 - MILKA</v>
      </c>
    </row>
    <row r="1291" customFormat="false" ht="12.75" hidden="false" customHeight="true" outlineLevel="0" collapsed="false">
      <c r="A1291" s="15" t="n">
        <f aca="false">Report!C2495</f>
        <v>46237</v>
      </c>
      <c r="B1291" s="1" t="str">
        <f aca="false">Report!E2495</f>
        <v>MAXFRI DISTRIUIDORA LTDA</v>
      </c>
      <c r="C1291" s="16" t="n">
        <f aca="false">Report!U2495</f>
        <v>2393.6</v>
      </c>
      <c r="D1291" s="1" t="str">
        <f aca="false">Report!X2495</f>
        <v>NF 14838 - MILKA</v>
      </c>
    </row>
    <row r="1292" customFormat="false" ht="12.75" hidden="false" customHeight="true" outlineLevel="0" collapsed="false">
      <c r="A1292" s="15" t="n">
        <f aca="false">Report!C2496</f>
        <v>46237</v>
      </c>
      <c r="B1292" s="1" t="str">
        <f aca="false">Report!E2496</f>
        <v>NJF INDUSTRIA E COMERCIO LTDA</v>
      </c>
      <c r="C1292" s="16" t="n">
        <f aca="false">Report!U2496</f>
        <v>184.5</v>
      </c>
      <c r="D1292" s="1" t="str">
        <f aca="false">Report!X2496</f>
        <v>NF 85345 -1 MILKA</v>
      </c>
    </row>
    <row r="1293" customFormat="false" ht="12.75" hidden="false" customHeight="true" outlineLevel="0" collapsed="false">
      <c r="A1293" s="15" t="n">
        <f aca="false">Report!C2497</f>
        <v>46237</v>
      </c>
      <c r="B1293" s="1" t="str">
        <f aca="false">Report!E2497</f>
        <v>NOVA FRIOS COMERCIO ATACADISTA DE LATICINIOS LTDA</v>
      </c>
      <c r="C1293" s="16" t="n">
        <f aca="false">Report!U2497</f>
        <v>299.5</v>
      </c>
      <c r="D1293" s="1" t="str">
        <f aca="false">Report!X2497</f>
        <v>NF 4203 BODEGA DO PAO - MILKA</v>
      </c>
    </row>
    <row r="1294" customFormat="false" ht="12.75" hidden="false" customHeight="true" outlineLevel="0" collapsed="false">
      <c r="A1294" s="15" t="n">
        <f aca="false">Report!C2498</f>
        <v>46237</v>
      </c>
      <c r="B1294" s="1" t="str">
        <f aca="false">Report!E2498</f>
        <v>FORT COMERCIO DE BEBIDA LTDA</v>
      </c>
      <c r="C1294" s="16" t="n">
        <f aca="false">Report!U2498</f>
        <v>728.4</v>
      </c>
      <c r="D1294" s="1" t="str">
        <f aca="false">Report!X2498</f>
        <v>NF 145468 TOYA - MILKA</v>
      </c>
    </row>
    <row r="1295" customFormat="false" ht="12.75" hidden="false" customHeight="true" outlineLevel="0" collapsed="false">
      <c r="A1295" s="15" t="n">
        <f aca="false">Report!C2499</f>
        <v>46237</v>
      </c>
      <c r="B1295" s="1" t="str">
        <f aca="false">Report!E2499</f>
        <v>PANIFICADORA E CONFEITARIA REAL MADRI LTDA</v>
      </c>
      <c r="C1295" s="16" t="n">
        <f aca="false">Report!U2499</f>
        <v>329.7</v>
      </c>
      <c r="D1295" s="1" t="str">
        <f aca="false">Report!X2499</f>
        <v>NF 736 - MILKA</v>
      </c>
    </row>
    <row r="1296" customFormat="false" ht="12.75" hidden="false" customHeight="true" outlineLevel="0" collapsed="false">
      <c r="A1296" s="15" t="n">
        <f aca="false">Report!C2500</f>
        <v>46237</v>
      </c>
      <c r="B1296" s="1" t="str">
        <f aca="false">Report!E2500</f>
        <v>C. R. PARENTE ABREU</v>
      </c>
      <c r="C1296" s="16" t="n">
        <f aca="false">Report!U2500</f>
        <v>285.48</v>
      </c>
      <c r="D1296" s="1" t="str">
        <f aca="false">Report!X2500</f>
        <v>NF 11493-1 KARU - MILKA</v>
      </c>
    </row>
    <row r="1297" customFormat="false" ht="12.75" hidden="false" customHeight="true" outlineLevel="0" collapsed="false">
      <c r="A1297" s="15" t="n">
        <f aca="false">Report!C2501</f>
        <v>46237</v>
      </c>
      <c r="B1297" s="1" t="str">
        <f aca="false">Report!E2501</f>
        <v>ADRIANO FEITOSA OLIVEIRA LTDA</v>
      </c>
      <c r="C1297" s="16" t="n">
        <f aca="false">Report!U2501</f>
        <v>4244.34</v>
      </c>
      <c r="D1297" s="1" t="str">
        <f aca="false">Report!X2501</f>
        <v>NF 352 /PGTO PARA DIST. OLIVEIRA - MILKA</v>
      </c>
    </row>
    <row r="1298" customFormat="false" ht="12.75" hidden="false" customHeight="true" outlineLevel="0" collapsed="false">
      <c r="A1298" s="15" t="n">
        <f aca="false">Report!C2502</f>
        <v>46237</v>
      </c>
      <c r="B1298" s="1" t="str">
        <f aca="false">Report!E2502</f>
        <v>RENATO DE O AZEVEDO E CIA LTDA - EPP</v>
      </c>
      <c r="C1298" s="16" t="n">
        <f aca="false">Report!U2502</f>
        <v>600</v>
      </c>
      <c r="D1298" s="1" t="str">
        <f aca="false">Report!X2502</f>
        <v>FARINHA 3 IRMAOS - MILKA</v>
      </c>
    </row>
    <row r="1299" customFormat="false" ht="12.75" hidden="false" customHeight="true" outlineLevel="0" collapsed="false">
      <c r="A1299" s="15" t="n">
        <f aca="false">Report!C2503</f>
        <v>46237</v>
      </c>
      <c r="B1299" s="1" t="str">
        <f aca="false">Report!E2503</f>
        <v>RV TECNOLOGIA E SISTEMAS S.A</v>
      </c>
      <c r="C1299" s="16" t="n">
        <f aca="false">Report!U2503</f>
        <v>600.5</v>
      </c>
      <c r="D1299" s="1" t="str">
        <f aca="false">Report!X2503</f>
        <v>RV RECARGA CELULAR  CHIPS-ANDREZA</v>
      </c>
    </row>
    <row r="1300" customFormat="false" ht="12.75" hidden="false" customHeight="true" outlineLevel="0" collapsed="false">
      <c r="A1300" s="15" t="n">
        <f aca="false">Report!C2507</f>
        <v>46237</v>
      </c>
      <c r="B1300" s="1" t="str">
        <f aca="false">Report!E2507</f>
        <v>H L M PADARIA E CONFEITARIA LTDA</v>
      </c>
      <c r="C1300" s="16" t="n">
        <f aca="false">Report!U2507</f>
        <v>300</v>
      </c>
      <c r="D1300" s="1" t="str">
        <f aca="false">Report!X2507</f>
        <v>NF 114 - DEBORA</v>
      </c>
    </row>
    <row r="1301" customFormat="false" ht="12.75" hidden="false" customHeight="true" outlineLevel="0" collapsed="false">
      <c r="A1301" s="15" t="n">
        <f aca="false">Report!C2508</f>
        <v>46237</v>
      </c>
      <c r="B1301" s="1" t="str">
        <f aca="false">Report!E2508</f>
        <v>GELO DANGELO FABRICACAO DE GELO LTDA</v>
      </c>
      <c r="C1301" s="16" t="n">
        <f aca="false">Report!U2508</f>
        <v>564</v>
      </c>
      <c r="D1301" s="1" t="str">
        <f aca="false">Report!X2508</f>
        <v>NF 426 - DEBORA</v>
      </c>
    </row>
    <row r="1302" customFormat="false" ht="12.75" hidden="false" customHeight="true" outlineLevel="0" collapsed="false">
      <c r="A1302" s="15" t="n">
        <f aca="false">Report!C2510</f>
        <v>46238</v>
      </c>
      <c r="B1302" s="1" t="str">
        <f aca="false">Report!E2510</f>
        <v>SEM FORNECEDOR</v>
      </c>
      <c r="C1302" s="16" t="n">
        <f aca="false">Report!U2510</f>
        <v>375</v>
      </c>
      <c r="D1302" s="1" t="str">
        <f aca="false">Report!X2510</f>
        <v>COMPRA DE 9,880 KG DE QUEIJO COALHO</v>
      </c>
    </row>
    <row r="1303" customFormat="false" ht="12.75" hidden="false" customHeight="true" outlineLevel="0" collapsed="false">
      <c r="A1303" s="15" t="n">
        <f aca="false">Report!C2512</f>
        <v>46238</v>
      </c>
      <c r="B1303" s="1" t="str">
        <f aca="false">Report!E2512</f>
        <v>PRIME PET DISTRIBUIDORA LTDA</v>
      </c>
      <c r="C1303" s="16" t="n">
        <f aca="false">Report!U2512</f>
        <v>1849.57</v>
      </c>
      <c r="D1303" s="1" t="str">
        <f aca="false">Report!X2512</f>
        <v>NF 11002-02/07 MILKA </v>
      </c>
    </row>
    <row r="1304" customFormat="false" ht="12.75" hidden="false" customHeight="true" outlineLevel="0" collapsed="false">
      <c r="A1304" s="15" t="n">
        <f aca="false">Report!C2513</f>
        <v>46238</v>
      </c>
      <c r="B1304" s="1" t="str">
        <f aca="false">Report!E2513</f>
        <v>MARTINS COM SERV DISTR SA</v>
      </c>
      <c r="C1304" s="16" t="n">
        <f aca="false">Report!U2513</f>
        <v>3184.12</v>
      </c>
      <c r="D1304" s="1" t="str">
        <f aca="false">Report!X2513</f>
        <v>18259031 /NF1778370 NF1778371 - 03 MILKA</v>
      </c>
    </row>
    <row r="1305" customFormat="false" ht="12.75" hidden="false" customHeight="true" outlineLevel="0" collapsed="false">
      <c r="A1305" s="15" t="n">
        <f aca="false">Report!C2515</f>
        <v>46238</v>
      </c>
      <c r="B1305" s="1" t="str">
        <f aca="false">Report!E2515</f>
        <v>BRASIL NORTE BEBIDAS S/A</v>
      </c>
      <c r="C1305" s="16" t="n">
        <f aca="false">Report!U2515</f>
        <v>94.32</v>
      </c>
      <c r="D1305" s="1" t="str">
        <f aca="false">Report!X2515</f>
        <v>NF 1190625 - MILKA</v>
      </c>
    </row>
    <row r="1306" customFormat="false" ht="12.75" hidden="false" customHeight="true" outlineLevel="0" collapsed="false">
      <c r="A1306" s="15" t="n">
        <f aca="false">Report!C2516</f>
        <v>46238</v>
      </c>
      <c r="B1306" s="1" t="str">
        <f aca="false">Report!E2516</f>
        <v>DUNORTE DISTRIBUIDORA DE PRODUTOS DE CONSUMO LTDA</v>
      </c>
      <c r="C1306" s="16" t="n">
        <f aca="false">Report!U2516</f>
        <v>2406.33</v>
      </c>
      <c r="D1306" s="1" t="str">
        <f aca="false">Report!X2516</f>
        <v>NF 3216535 - MILKA</v>
      </c>
    </row>
    <row r="1307" customFormat="false" ht="12.75" hidden="false" customHeight="true" outlineLevel="0" collapsed="false">
      <c r="A1307" s="15" t="n">
        <f aca="false">Report!C2517</f>
        <v>46238</v>
      </c>
      <c r="B1307" s="1" t="str">
        <f aca="false">Report!E2517</f>
        <v>RISADINHA LTDA</v>
      </c>
      <c r="C1307" s="16" t="n">
        <f aca="false">Report!U2517</f>
        <v>823.64</v>
      </c>
      <c r="D1307" s="1" t="str">
        <f aca="false">Report!X2517</f>
        <v>NF 662479-01 MILKA</v>
      </c>
    </row>
    <row r="1308" customFormat="false" ht="12.75" hidden="false" customHeight="true" outlineLevel="0" collapsed="false">
      <c r="A1308" s="15" t="n">
        <f aca="false">Report!C2518</f>
        <v>46238</v>
      </c>
      <c r="B1308" s="1" t="str">
        <f aca="false">Report!E2518</f>
        <v>BETA INDUSTRIA E COMERCIO DE ALIMENTOS</v>
      </c>
      <c r="C1308" s="16" t="n">
        <f aca="false">Report!U2518</f>
        <v>909.9</v>
      </c>
      <c r="D1308" s="1" t="str">
        <f aca="false">Report!X2518</f>
        <v>NF10861 PAPAGUARA - MILKA</v>
      </c>
    </row>
    <row r="1309" customFormat="false" ht="12.75" hidden="false" customHeight="true" outlineLevel="0" collapsed="false">
      <c r="A1309" s="15" t="n">
        <f aca="false">Report!C2519</f>
        <v>46238</v>
      </c>
      <c r="B1309" s="1" t="str">
        <f aca="false">Report!E2519</f>
        <v>EMPRESA BRASILEIRA DE DISTRIBUICAO LTDA</v>
      </c>
      <c r="C1309" s="16" t="n">
        <f aca="false">Report!U2519</f>
        <v>2237.12</v>
      </c>
      <c r="D1309" s="1" t="str">
        <f aca="false">Report!X2519</f>
        <v>NF 2300748 EBD - MILKA</v>
      </c>
    </row>
    <row r="1310" customFormat="false" ht="12.75" hidden="false" customHeight="true" outlineLevel="0" collapsed="false">
      <c r="A1310" s="15" t="n">
        <f aca="false">Report!C2520</f>
        <v>46238</v>
      </c>
      <c r="B1310" s="1" t="str">
        <f aca="false">Report!E2520</f>
        <v>EMPRESA BRASILEIRA DE DISTRIBUICAO LTDA</v>
      </c>
      <c r="C1310" s="16" t="n">
        <f aca="false">Report!U2520</f>
        <v>555.15</v>
      </c>
      <c r="D1310" s="1" t="str">
        <f aca="false">Report!X2520</f>
        <v>NF 2300749 EBD - MILKA</v>
      </c>
    </row>
    <row r="1311" customFormat="false" ht="12.75" hidden="false" customHeight="true" outlineLevel="0" collapsed="false">
      <c r="A1311" s="15" t="n">
        <f aca="false">Report!C2521</f>
        <v>46238</v>
      </c>
      <c r="B1311" s="1" t="str">
        <f aca="false">Report!E2521</f>
        <v>FENNIX BRASIL DISTRIBUIDORA DE PRODUTOS</v>
      </c>
      <c r="C1311" s="16" t="n">
        <f aca="false">Report!U2521</f>
        <v>1224.01</v>
      </c>
      <c r="D1311" s="1" t="str">
        <f aca="false">Report!X2521</f>
        <v>NF 396457 C/ TARIFA INCLUSA - MILKA</v>
      </c>
    </row>
    <row r="1312" customFormat="false" ht="12.75" hidden="false" customHeight="true" outlineLevel="0" collapsed="false">
      <c r="A1312" s="15" t="n">
        <f aca="false">Report!C2522</f>
        <v>46238</v>
      </c>
      <c r="B1312" s="1" t="str">
        <f aca="false">Report!E2522</f>
        <v>ATACADAO S.A.</v>
      </c>
      <c r="C1312" s="16" t="n">
        <f aca="false">Report!U2522</f>
        <v>479.64</v>
      </c>
      <c r="D1312" s="1" t="str">
        <f aca="false">Report!X2522</f>
        <v>NF 1905834 - MILKA</v>
      </c>
    </row>
    <row r="1313" customFormat="false" ht="12.75" hidden="false" customHeight="true" outlineLevel="0" collapsed="false">
      <c r="A1313" s="15" t="n">
        <f aca="false">Report!C2523</f>
        <v>46238</v>
      </c>
      <c r="B1313" s="1" t="str">
        <f aca="false">Report!E2523</f>
        <v>NT INDUSTRIA E COMERCIO DE PANIFICACAO L</v>
      </c>
      <c r="C1313" s="16" t="n">
        <f aca="false">Report!U2523</f>
        <v>3510.17</v>
      </c>
      <c r="D1313" s="1" t="str">
        <f aca="false">Report!X2523</f>
        <v>NF 41617 - MILKA</v>
      </c>
    </row>
    <row r="1314" customFormat="false" ht="12.75" hidden="false" customHeight="true" outlineLevel="0" collapsed="false">
      <c r="A1314" s="15" t="n">
        <f aca="false">Report!C2524</f>
        <v>46238</v>
      </c>
      <c r="B1314" s="1" t="str">
        <f aca="false">Report!E2524</f>
        <v>TAPAJOS COM DE PERFUMARIA COSMETICOS E G</v>
      </c>
      <c r="C1314" s="16" t="n">
        <f aca="false">Report!U2524</f>
        <v>621.07</v>
      </c>
      <c r="D1314" s="1" t="str">
        <f aca="false">Report!X2524</f>
        <v>NF 581016-1 MILKA</v>
      </c>
    </row>
    <row r="1315" customFormat="false" ht="12.75" hidden="false" customHeight="true" outlineLevel="0" collapsed="false">
      <c r="A1315" s="15" t="n">
        <f aca="false">Report!C2525</f>
        <v>46238</v>
      </c>
      <c r="B1315" s="1" t="str">
        <f aca="false">Report!E2525</f>
        <v>MARE DISTRIBUIDORA DE BEBIDAS E DE PRODUTOS ALIMENTICIOS LTDA</v>
      </c>
      <c r="C1315" s="16" t="n">
        <f aca="false">Report!U2525</f>
        <v>2113.2</v>
      </c>
      <c r="D1315" s="1" t="str">
        <f aca="false">Report!X2525</f>
        <v>NF 1398219 MAGISTRAL - MILKA</v>
      </c>
    </row>
    <row r="1316" customFormat="false" ht="12.75" hidden="false" customHeight="true" outlineLevel="0" collapsed="false">
      <c r="A1316" s="15" t="n">
        <f aca="false">Report!C2526</f>
        <v>46238</v>
      </c>
      <c r="B1316" s="1" t="str">
        <f aca="false">Report!E2526</f>
        <v>H.V.M. XAVIER ALIMENTOS</v>
      </c>
      <c r="C1316" s="16" t="n">
        <f aca="false">Report!U2526</f>
        <v>194.4</v>
      </c>
      <c r="D1316" s="1" t="str">
        <f aca="false">Report!X2526</f>
        <v>NF 134892 MULTI QUEIJO - MILKA</v>
      </c>
    </row>
    <row r="1317" customFormat="false" ht="12.75" hidden="false" customHeight="true" outlineLevel="0" collapsed="false">
      <c r="A1317" s="15" t="n">
        <f aca="false">Report!C2527</f>
        <v>46238</v>
      </c>
      <c r="B1317" s="1" t="str">
        <f aca="false">Report!E2527</f>
        <v>T A DE MATTOS COMIM EIRELI</v>
      </c>
      <c r="C1317" s="16" t="n">
        <f aca="false">Report!U2527</f>
        <v>228</v>
      </c>
      <c r="D1317" s="1" t="str">
        <f aca="false">Report!X2527</f>
        <v>NF 10753 CASA NOSTRA - MILKA</v>
      </c>
    </row>
    <row r="1318" customFormat="false" ht="12.75" hidden="false" customHeight="true" outlineLevel="0" collapsed="false">
      <c r="A1318" s="15" t="n">
        <f aca="false">Report!C2529</f>
        <v>46238</v>
      </c>
      <c r="B1318" s="1" t="str">
        <f aca="false">Report!E2529</f>
        <v>BROTHERS  INDUSTRIA DE ALIMENTOS LTDA</v>
      </c>
      <c r="C1318" s="16" t="n">
        <f aca="false">Report!U2529</f>
        <v>554.3</v>
      </c>
      <c r="D1318" s="1" t="str">
        <f aca="false">Report!X2529</f>
        <v>NF 1033944 - MILKA</v>
      </c>
    </row>
    <row r="1319" customFormat="false" ht="12.75" hidden="false" customHeight="true" outlineLevel="0" collapsed="false">
      <c r="A1319" s="15" t="n">
        <f aca="false">Report!C2530</f>
        <v>46238</v>
      </c>
      <c r="B1319" s="1" t="str">
        <f aca="false">Report!E2530</f>
        <v>VITAPAN COMERCIO VAREJISTA DE PRODUTOS ALIMENTICIOS LTDA</v>
      </c>
      <c r="C1319" s="16" t="n">
        <f aca="false">Report!U2530</f>
        <v>864</v>
      </c>
      <c r="D1319" s="1" t="str">
        <f aca="false">Report!X2530</f>
        <v>NF 10419 - MILKA</v>
      </c>
    </row>
    <row r="1320" customFormat="false" ht="12.75" hidden="false" customHeight="true" outlineLevel="0" collapsed="false">
      <c r="A1320" s="15" t="n">
        <f aca="false">Report!C2531</f>
        <v>46238</v>
      </c>
      <c r="B1320" s="1" t="str">
        <f aca="false">Report!E2531</f>
        <v>PANIFICADORA E CONFEITARIA REAL MADRI LTDA</v>
      </c>
      <c r="C1320" s="16" t="n">
        <f aca="false">Report!U2531</f>
        <v>700</v>
      </c>
      <c r="D1320" s="1" t="str">
        <f aca="false">Report!X2531</f>
        <v>NF 738 - MILKA</v>
      </c>
    </row>
    <row r="1321" customFormat="false" ht="12.75" hidden="false" customHeight="true" outlineLevel="0" collapsed="false">
      <c r="A1321" s="15" t="n">
        <f aca="false">Report!C2532</f>
        <v>46238</v>
      </c>
      <c r="B1321" s="1" t="str">
        <f aca="false">Report!E2532</f>
        <v>ADICSO FABIAN GONZALEZ MONTILLA 70302186</v>
      </c>
      <c r="C1321" s="16" t="n">
        <f aca="false">Report!U2532</f>
        <v>840</v>
      </c>
      <c r="D1321" s="1" t="str">
        <f aca="false">Report!X2532</f>
        <v>NF 568 BLOOM - MILKA</v>
      </c>
    </row>
    <row r="1322" customFormat="false" ht="12.75" hidden="false" customHeight="true" outlineLevel="0" collapsed="false">
      <c r="A1322" s="15" t="n">
        <f aca="false">Report!C2535</f>
        <v>46238</v>
      </c>
      <c r="B1322" s="1" t="str">
        <f aca="false">Report!E2535</f>
        <v>RENATO DE O AZEVEDO E CIA LTDA - EPP</v>
      </c>
      <c r="C1322" s="16" t="n">
        <f aca="false">Report!U2535</f>
        <v>200</v>
      </c>
      <c r="D1322" s="1" t="str">
        <f aca="false">Report!X2535</f>
        <v>10 KG PITAYA - DEBORA</v>
      </c>
    </row>
    <row r="1323" customFormat="false" ht="12.75" hidden="false" customHeight="true" outlineLevel="0" collapsed="false">
      <c r="A1323" s="15" t="n">
        <f aca="false">Report!C2539</f>
        <v>46238</v>
      </c>
      <c r="B1323" s="1" t="str">
        <f aca="false">Report!E2539</f>
        <v>RENATO DE O AZEVEDO E CIA LTDA - EPP</v>
      </c>
      <c r="C1323" s="16" t="n">
        <f aca="false">Report!U2539</f>
        <v>2770</v>
      </c>
      <c r="D1323" s="1" t="str">
        <f aca="false">Report!X2539</f>
        <v>FEIRA RENATO - DEBORA</v>
      </c>
    </row>
    <row r="1324" customFormat="false" ht="12.75" hidden="false" customHeight="true" outlineLevel="0" collapsed="false">
      <c r="A1324" s="15" t="n">
        <f aca="false">Report!C2541</f>
        <v>46238</v>
      </c>
      <c r="B1324" s="1" t="str">
        <f aca="false">Report!E2541</f>
        <v>RENATO DE O AZEVEDO E CIA LTDA - EPP</v>
      </c>
      <c r="C1324" s="16" t="n">
        <f aca="false">Report!U2541</f>
        <v>710</v>
      </c>
      <c r="D1324" s="1" t="str">
        <f aca="false">Report!X2541</f>
        <v>BANANA PACOVAN - FEIRA RENATO - DEBORA</v>
      </c>
    </row>
    <row r="1325" customFormat="false" ht="12.75" hidden="false" customHeight="true" outlineLevel="0" collapsed="false">
      <c r="A1325" s="15" t="n">
        <f aca="false">Report!C2542</f>
        <v>46238</v>
      </c>
      <c r="B1325" s="1" t="str">
        <f aca="false">Report!E2542</f>
        <v>A L DE ALMEIDA NETO MINIMERCADOS-ME</v>
      </c>
      <c r="C1325" s="16" t="n">
        <f aca="false">Report!U2542</f>
        <v>205</v>
      </c>
      <c r="D1325" s="1" t="str">
        <f aca="false">Report!X2542</f>
        <v>NF 7322 - DEBORA</v>
      </c>
    </row>
    <row r="1326" customFormat="false" ht="12.75" hidden="false" customHeight="true" outlineLevel="0" collapsed="false">
      <c r="A1326" s="15" t="n">
        <f aca="false">Report!C2549</f>
        <v>46239</v>
      </c>
      <c r="B1326" s="1" t="str">
        <f aca="false">Report!E2549</f>
        <v>PRIME PET DISTRIBUIDORA LTDA</v>
      </c>
      <c r="C1326" s="16" t="n">
        <f aca="false">Report!U2549</f>
        <v>1488.3</v>
      </c>
      <c r="D1326" s="1" t="str">
        <f aca="false">Report!X2549</f>
        <v>NF 10262 -08/09 MILKA</v>
      </c>
    </row>
    <row r="1327" customFormat="false" ht="12.75" hidden="false" customHeight="true" outlineLevel="0" collapsed="false">
      <c r="A1327" s="15" t="n">
        <f aca="false">Report!C2555</f>
        <v>46239</v>
      </c>
      <c r="B1327" s="1" t="str">
        <f aca="false">Report!E2555</f>
        <v>FEMAR IND E COM DE BEBIDAS LTDA</v>
      </c>
      <c r="C1327" s="16" t="n">
        <f aca="false">Report!U2555</f>
        <v>990.72</v>
      </c>
      <c r="D1327" s="1" t="str">
        <f aca="false">Report!X2555</f>
        <v>NF 53383 - MILKA</v>
      </c>
    </row>
    <row r="1328" customFormat="false" ht="12.75" hidden="false" customHeight="true" outlineLevel="0" collapsed="false">
      <c r="A1328" s="15" t="n">
        <f aca="false">Report!C2557</f>
        <v>46239</v>
      </c>
      <c r="B1328" s="1" t="str">
        <f aca="false">Report!E2557</f>
        <v>L S M COMERCIO DE ALIMENTOS E NAVEGACAO</v>
      </c>
      <c r="C1328" s="16" t="n">
        <f aca="false">Report!U2557</f>
        <v>732.46</v>
      </c>
      <c r="D1328" s="1" t="str">
        <f aca="false">Report!X2557</f>
        <v>NF 307805-3 MILKA</v>
      </c>
    </row>
    <row r="1329" customFormat="false" ht="12.75" hidden="false" customHeight="true" outlineLevel="0" collapsed="false">
      <c r="A1329" s="15" t="n">
        <f aca="false">Report!C2558</f>
        <v>46239</v>
      </c>
      <c r="B1329" s="1" t="str">
        <f aca="false">Report!E2558</f>
        <v>FUNNY PET DISTRIBUIDORA DE ALIMENTOS PAR</v>
      </c>
      <c r="C1329" s="16" t="n">
        <f aca="false">Report!U2558</f>
        <v>1475.42</v>
      </c>
      <c r="D1329" s="1" t="str">
        <f aca="false">Report!X2558</f>
        <v>NF 21048-1 MILKA</v>
      </c>
    </row>
    <row r="1330" customFormat="false" ht="12.75" hidden="false" customHeight="true" outlineLevel="0" collapsed="false">
      <c r="A1330" s="15" t="n">
        <f aca="false">Report!C2559</f>
        <v>46239</v>
      </c>
      <c r="B1330" s="1" t="str">
        <f aca="false">Report!E2559</f>
        <v>RCL COMERCIO DE PRODUTOS ALIMENTICIOS LT</v>
      </c>
      <c r="C1330" s="16" t="n">
        <f aca="false">Report!U2559</f>
        <v>527.04</v>
      </c>
      <c r="D1330" s="1" t="str">
        <f aca="false">Report!X2559</f>
        <v>NF 218815 - MILKA</v>
      </c>
    </row>
    <row r="1331" customFormat="false" ht="12.75" hidden="false" customHeight="true" outlineLevel="0" collapsed="false">
      <c r="A1331" s="15" t="n">
        <f aca="false">Report!C2560</f>
        <v>46239</v>
      </c>
      <c r="B1331" s="1" t="str">
        <f aca="false">Report!E2560</f>
        <v>EMPRESA BRASILEIRA DE DISTRIBUICAO LTDA</v>
      </c>
      <c r="C1331" s="16" t="n">
        <f aca="false">Report!U2560</f>
        <v>1828.54</v>
      </c>
      <c r="D1331" s="1" t="str">
        <f aca="false">Report!X2560</f>
        <v>NF 2301161 EBD - MILKA</v>
      </c>
    </row>
    <row r="1332" customFormat="false" ht="12.75" hidden="false" customHeight="true" outlineLevel="0" collapsed="false">
      <c r="A1332" s="15" t="n">
        <f aca="false">Report!C2561</f>
        <v>46239</v>
      </c>
      <c r="B1332" s="1" t="str">
        <f aca="false">Report!E2561</f>
        <v>CB COMERCIO E DISTRIBUIDORA DE ALIMENTOS</v>
      </c>
      <c r="C1332" s="16" t="n">
        <f aca="false">Report!U2561</f>
        <v>546.17</v>
      </c>
      <c r="D1332" s="1" t="str">
        <f aca="false">Report!X2561</f>
        <v>NF 854259 - MILKA</v>
      </c>
    </row>
    <row r="1333" customFormat="false" ht="12.75" hidden="false" customHeight="true" outlineLevel="0" collapsed="false">
      <c r="A1333" s="15" t="n">
        <f aca="false">Report!C2562</f>
        <v>46239</v>
      </c>
      <c r="B1333" s="1" t="str">
        <f aca="false">Report!E2562</f>
        <v>BRF S A</v>
      </c>
      <c r="C1333" s="16" t="n">
        <f aca="false">Report!U2562</f>
        <v>4171.51</v>
      </c>
      <c r="D1333" s="1" t="str">
        <f aca="false">Report!X2562</f>
        <v>NF 1608648 -02/02   MILKA</v>
      </c>
    </row>
    <row r="1334" customFormat="false" ht="12.75" hidden="false" customHeight="true" outlineLevel="0" collapsed="false">
      <c r="A1334" s="15" t="n">
        <f aca="false">Report!C2563</f>
        <v>46239</v>
      </c>
      <c r="B1334" s="1" t="str">
        <f aca="false">Report!E2563</f>
        <v>ATACADAO S.A.</v>
      </c>
      <c r="C1334" s="16" t="n">
        <f aca="false">Report!U2563</f>
        <v>832.4</v>
      </c>
      <c r="D1334" s="1" t="str">
        <f aca="false">Report!X2563</f>
        <v>NF 1906316 - MILKA</v>
      </c>
    </row>
    <row r="1335" customFormat="false" ht="12.75" hidden="false" customHeight="true" outlineLevel="0" collapsed="false">
      <c r="A1335" s="15" t="n">
        <f aca="false">Report!C2564</f>
        <v>46239</v>
      </c>
      <c r="B1335" s="1" t="str">
        <f aca="false">Report!E2564</f>
        <v>ADRIANA DISTRIBUIDORA DE PRODUTOS ALIMEN</v>
      </c>
      <c r="C1335" s="16" t="n">
        <f aca="false">Report!U2564</f>
        <v>1420.57</v>
      </c>
      <c r="D1335" s="1" t="str">
        <f aca="false">Report!X2564</f>
        <v>NF 886068-1 MILKA</v>
      </c>
    </row>
    <row r="1336" customFormat="false" ht="12.75" hidden="false" customHeight="true" outlineLevel="0" collapsed="false">
      <c r="A1336" s="15" t="n">
        <f aca="false">Report!C2565</f>
        <v>46239</v>
      </c>
      <c r="B1336" s="1" t="str">
        <f aca="false">Report!E2565</f>
        <v>TAPAJOS COM DE PERFUMARIA COSMETICOS E G</v>
      </c>
      <c r="C1336" s="16" t="n">
        <f aca="false">Report!U2565</f>
        <v>1471.39</v>
      </c>
      <c r="D1336" s="1" t="str">
        <f aca="false">Report!X2565</f>
        <v>NF 581288 - DEBORA</v>
      </c>
    </row>
    <row r="1337" customFormat="false" ht="12.75" hidden="false" customHeight="true" outlineLevel="0" collapsed="false">
      <c r="A1337" s="15" t="n">
        <f aca="false">Report!C2566</f>
        <v>46239</v>
      </c>
      <c r="B1337" s="1" t="str">
        <f aca="false">Report!E2566</f>
        <v>ORIENTE COM. ATACADISTA E REPRES. LTDA</v>
      </c>
      <c r="C1337" s="16" t="n">
        <f aca="false">Report!U2566</f>
        <v>2195.6</v>
      </c>
      <c r="D1337" s="1" t="str">
        <f aca="false">Report!X2566</f>
        <v>3344/1  NF2785 - MILKA</v>
      </c>
    </row>
    <row r="1338" customFormat="false" ht="12.75" hidden="false" customHeight="true" outlineLevel="0" collapsed="false">
      <c r="A1338" s="15" t="n">
        <f aca="false">Report!C2567</f>
        <v>46239</v>
      </c>
      <c r="B1338" s="1" t="str">
        <f aca="false">Report!E2567</f>
        <v>DISTRIBUIDORA LOPES LTDA</v>
      </c>
      <c r="C1338" s="16" t="n">
        <f aca="false">Report!U2567</f>
        <v>1790.09</v>
      </c>
      <c r="D1338" s="1" t="str">
        <f aca="false">Report!X2567</f>
        <v>NF 1696462 C/DESCONTO NO BOLETO - DEBORA</v>
      </c>
    </row>
    <row r="1339" customFormat="false" ht="12.75" hidden="false" customHeight="true" outlineLevel="0" collapsed="false">
      <c r="A1339" s="15" t="n">
        <f aca="false">Report!C2568</f>
        <v>46239</v>
      </c>
      <c r="B1339" s="1" t="str">
        <f aca="false">Report!E2568</f>
        <v>TRES CORACOES ALIMENTOS S.A.</v>
      </c>
      <c r="C1339" s="16" t="n">
        <f aca="false">Report!U2568</f>
        <v>2063.42</v>
      </c>
      <c r="D1339" s="1" t="str">
        <f aca="false">Report!X2568</f>
        <v>NF353326-01 MILKA</v>
      </c>
    </row>
    <row r="1340" customFormat="false" ht="12.75" hidden="false" customHeight="true" outlineLevel="0" collapsed="false">
      <c r="A1340" s="15" t="n">
        <f aca="false">Report!C2569</f>
        <v>46239</v>
      </c>
      <c r="B1340" s="1" t="str">
        <f aca="false">Report!E2569</f>
        <v>BRF S A</v>
      </c>
      <c r="C1340" s="16" t="n">
        <f aca="false">Report!U2569</f>
        <v>447.25</v>
      </c>
      <c r="D1340" s="1" t="str">
        <f aca="false">Report!X2569</f>
        <v>NF 1611343-01/02 MILKA</v>
      </c>
    </row>
    <row r="1341" customFormat="false" ht="12.75" hidden="false" customHeight="true" outlineLevel="0" collapsed="false">
      <c r="A1341" s="15" t="n">
        <f aca="false">Report!C2573</f>
        <v>46239</v>
      </c>
      <c r="B1341" s="1" t="str">
        <f aca="false">Report!E2573</f>
        <v>RENATO DE O AZEVEDO E CIA LTDA - EPP</v>
      </c>
      <c r="C1341" s="16" t="n">
        <f aca="false">Report!U2573</f>
        <v>280</v>
      </c>
      <c r="D1341" s="1" t="str">
        <f aca="false">Report!X2573</f>
        <v>DOC.:157430/1 /VISCERA SR.RENATO - MILKA</v>
      </c>
    </row>
    <row r="1342" customFormat="false" ht="12.75" hidden="false" customHeight="true" outlineLevel="0" collapsed="false">
      <c r="A1342" s="15" t="n">
        <f aca="false">Report!C2574</f>
        <v>46239</v>
      </c>
      <c r="B1342" s="1" t="str">
        <f aca="false">Report!E2574</f>
        <v>SILVA E SANTOS FRIGORIFICO LTDA</v>
      </c>
      <c r="C1342" s="16" t="n">
        <f aca="false">Report!U2574</f>
        <v>3642.5</v>
      </c>
      <c r="D1342" s="1" t="str">
        <f aca="false">Report!X2574</f>
        <v>NF32114 - MILKA</v>
      </c>
    </row>
    <row r="1343" customFormat="false" ht="12.75" hidden="false" customHeight="true" outlineLevel="0" collapsed="false">
      <c r="A1343" s="15" t="n">
        <f aca="false">Report!C2576</f>
        <v>46239</v>
      </c>
      <c r="B1343" s="1" t="str">
        <f aca="false">Report!E2576</f>
        <v>JAB COMERCIO DE PRODUTOS ALIMENTICIOS LT</v>
      </c>
      <c r="C1343" s="16" t="n">
        <f aca="false">Report!U2576</f>
        <v>287</v>
      </c>
      <c r="D1343" s="1" t="str">
        <f aca="false">Report!X2576</f>
        <v>NF 3624 SANTO PAO - MILKA</v>
      </c>
    </row>
    <row r="1344" customFormat="false" ht="12.75" hidden="false" customHeight="true" outlineLevel="0" collapsed="false">
      <c r="A1344" s="15" t="n">
        <f aca="false">Report!C2577</f>
        <v>46239</v>
      </c>
      <c r="B1344" s="1" t="str">
        <f aca="false">Report!E2577</f>
        <v>RENATO DE O AZEVEDO E CIA LTDA - EPP</v>
      </c>
      <c r="C1344" s="16" t="n">
        <f aca="false">Report!U2577</f>
        <v>1581</v>
      </c>
      <c r="D1344" s="1" t="str">
        <f aca="false">Report!X2577</f>
        <v>FEIRA CARLOS - DEBORA</v>
      </c>
    </row>
    <row r="1345" customFormat="false" ht="12.75" hidden="false" customHeight="true" outlineLevel="0" collapsed="false">
      <c r="A1345" s="15" t="n">
        <f aca="false">Report!C2578</f>
        <v>46239</v>
      </c>
      <c r="B1345" s="1" t="str">
        <f aca="false">Report!E2578</f>
        <v>COMERCIO E TRANSPORTE BRANDAO LTDA</v>
      </c>
      <c r="C1345" s="16" t="n">
        <f aca="false">Report!U2578</f>
        <v>750</v>
      </c>
      <c r="D1345" s="1" t="str">
        <f aca="false">Report!X2578</f>
        <v>NF 15021 - DEBORA</v>
      </c>
    </row>
    <row r="1346" customFormat="false" ht="12.75" hidden="false" customHeight="true" outlineLevel="0" collapsed="false">
      <c r="A1346" s="15" t="n">
        <f aca="false">Report!C2579</f>
        <v>46239</v>
      </c>
      <c r="B1346" s="1" t="str">
        <f aca="false">Report!E2579</f>
        <v>RENATO DE O AZEVEDO E CIA LTDA - EPP</v>
      </c>
      <c r="C1346" s="16" t="n">
        <f aca="false">Report!U2579</f>
        <v>70</v>
      </c>
      <c r="D1346" s="1" t="str">
        <f aca="false">Report!X2579</f>
        <v>CAMARAO COM CASCA - FEIRA CARLOS - DEBORA</v>
      </c>
    </row>
    <row r="1347" customFormat="false" ht="12.75" hidden="false" customHeight="true" outlineLevel="0" collapsed="false">
      <c r="A1347" s="15" t="n">
        <f aca="false">Report!C2582</f>
        <v>46239</v>
      </c>
      <c r="B1347" s="1" t="str">
        <f aca="false">Report!E2582</f>
        <v>RENATO DE O AZEVEDO E CIA LTDA - EPP</v>
      </c>
      <c r="C1347" s="16" t="n">
        <f aca="false">Report!U2582</f>
        <v>500</v>
      </c>
      <c r="D1347" s="1" t="str">
        <f aca="false">Report!X2582</f>
        <v>FEIRA SR RENATO - PIX P/  J F MERCEARIA - MERCADINHO FORTALEZA - DEBORA</v>
      </c>
    </row>
    <row r="1348" customFormat="false" ht="12.75" hidden="false" customHeight="true" outlineLevel="0" collapsed="false">
      <c r="A1348" s="15" t="n">
        <f aca="false">Report!C2583</f>
        <v>46239</v>
      </c>
      <c r="B1348" s="1" t="str">
        <f aca="false">Report!E2583</f>
        <v>H L M PADARIA E CONFEITARIA LTDA</v>
      </c>
      <c r="C1348" s="16" t="n">
        <f aca="false">Report!U2583</f>
        <v>280</v>
      </c>
      <c r="D1348" s="1" t="str">
        <f aca="false">Report!X2583</f>
        <v>NF 122 - DEBORA</v>
      </c>
    </row>
    <row r="1349" customFormat="false" ht="12.75" hidden="false" customHeight="true" outlineLevel="0" collapsed="false">
      <c r="A1349" s="15" t="n">
        <f aca="false">Report!C2591</f>
        <v>46240</v>
      </c>
      <c r="B1349" s="1" t="str">
        <f aca="false">Report!E2591</f>
        <v>FENNIX BRASIL DISTRIBUIDORA DE PRODUTOS</v>
      </c>
      <c r="C1349" s="16" t="n">
        <f aca="false">Report!U2591</f>
        <v>1643.75</v>
      </c>
      <c r="D1349" s="1" t="str">
        <f aca="false">Report!X2591</f>
        <v>NF 312590-3 MILKA</v>
      </c>
    </row>
    <row r="1350" customFormat="false" ht="12.75" hidden="false" customHeight="true" outlineLevel="0" collapsed="false">
      <c r="A1350" s="15" t="n">
        <f aca="false">Report!C2592</f>
        <v>46240</v>
      </c>
      <c r="B1350" s="1" t="str">
        <f aca="false">Report!E2592</f>
        <v>OCIDENTAL COMERCIO DE FRIOS LTDA</v>
      </c>
      <c r="C1350" s="16" t="n">
        <f aca="false">Report!U2592</f>
        <v>828.44</v>
      </c>
      <c r="D1350" s="1" t="str">
        <f aca="false">Report!X2592</f>
        <v>NF 1245715-2/2 MILKA</v>
      </c>
    </row>
    <row r="1351" customFormat="false" ht="12.75" hidden="false" customHeight="true" outlineLevel="0" collapsed="false">
      <c r="A1351" s="15" t="n">
        <f aca="false">Report!C2593</f>
        <v>46240</v>
      </c>
      <c r="B1351" s="1" t="str">
        <f aca="false">Report!E2593</f>
        <v>DUNORTE DISTRIBUIDORA DE PRODUTOS DE CONSUMO LTDA</v>
      </c>
      <c r="C1351" s="16" t="n">
        <f aca="false">Report!U2593</f>
        <v>1757.52</v>
      </c>
      <c r="D1351" s="1" t="str">
        <f aca="false">Report!X2593</f>
        <v>NF 3220224 - MILKA</v>
      </c>
    </row>
    <row r="1352" customFormat="false" ht="12.75" hidden="false" customHeight="true" outlineLevel="0" collapsed="false">
      <c r="A1352" s="15" t="n">
        <f aca="false">Report!C2594</f>
        <v>46240</v>
      </c>
      <c r="B1352" s="1" t="str">
        <f aca="false">Report!E2594</f>
        <v>CB COMERCIO E DISTRIBUIDORA DE ALIMENTOS</v>
      </c>
      <c r="C1352" s="16" t="n">
        <f aca="false">Report!U2594</f>
        <v>748.7</v>
      </c>
      <c r="D1352" s="1" t="str">
        <f aca="false">Report!X2594</f>
        <v>952611-B/C  NF854275 - MILKA</v>
      </c>
    </row>
    <row r="1353" customFormat="false" ht="12.75" hidden="false" customHeight="true" outlineLevel="0" collapsed="false">
      <c r="A1353" s="15" t="n">
        <f aca="false">Report!C2595</f>
        <v>46240</v>
      </c>
      <c r="B1353" s="1" t="str">
        <f aca="false">Report!E2595</f>
        <v>DISTRIBUIDORA LOPES LTDA</v>
      </c>
      <c r="C1353" s="16" t="n">
        <f aca="false">Report!U2595</f>
        <v>2799.83</v>
      </c>
      <c r="D1353" s="1" t="str">
        <f aca="false">Report!X2595</f>
        <v>NF 1693814 DESCONTO EM BOLETO - MILKA</v>
      </c>
    </row>
    <row r="1354" customFormat="false" ht="12.75" hidden="false" customHeight="true" outlineLevel="0" collapsed="false">
      <c r="A1354" s="15" t="n">
        <f aca="false">Report!C2596</f>
        <v>46240</v>
      </c>
      <c r="B1354" s="1" t="str">
        <f aca="false">Report!E2596</f>
        <v>MARQUES &amp; MELO LTDA - FILIAL</v>
      </c>
      <c r="C1354" s="16" t="n">
        <f aca="false">Report!U2596</f>
        <v>1181.96</v>
      </c>
      <c r="D1354" s="1" t="str">
        <f aca="false">Report!X2596</f>
        <v>NF 502189 -01 DISMELO -  MILKA</v>
      </c>
    </row>
    <row r="1355" customFormat="false" ht="12.75" hidden="false" customHeight="true" outlineLevel="0" collapsed="false">
      <c r="A1355" s="15" t="n">
        <f aca="false">Report!C2597</f>
        <v>46240</v>
      </c>
      <c r="B1355" s="1" t="str">
        <f aca="false">Report!E2597</f>
        <v>SL DISTRIBUIDORA COM. DE PROD. ALIMENTIC</v>
      </c>
      <c r="C1355" s="16" t="n">
        <f aca="false">Report!U2597</f>
        <v>1608.44</v>
      </c>
      <c r="D1355" s="1" t="str">
        <f aca="false">Report!X2597</f>
        <v>NF 10857 - MILKA</v>
      </c>
    </row>
    <row r="1356" customFormat="false" ht="12.75" hidden="false" customHeight="true" outlineLevel="0" collapsed="false">
      <c r="A1356" s="15" t="n">
        <f aca="false">Report!C2598</f>
        <v>46240</v>
      </c>
      <c r="B1356" s="1" t="str">
        <f aca="false">Report!E2598</f>
        <v>DISTRIBUIDORA FARIAS LTDA.</v>
      </c>
      <c r="C1356" s="16" t="n">
        <f aca="false">Report!U2598</f>
        <v>698.48</v>
      </c>
      <c r="D1356" s="1" t="str">
        <f aca="false">Report!X2598</f>
        <v>NF 682525 - MILKA</v>
      </c>
    </row>
    <row r="1357" customFormat="false" ht="12.75" hidden="false" customHeight="true" outlineLevel="0" collapsed="false">
      <c r="A1357" s="15" t="n">
        <f aca="false">Report!C2599</f>
        <v>46240</v>
      </c>
      <c r="B1357" s="1" t="str">
        <f aca="false">Report!E2599</f>
        <v>NESTLÉ BRASIL LTDA.</v>
      </c>
      <c r="C1357" s="16" t="n">
        <f aca="false">Report!U2599</f>
        <v>957.84</v>
      </c>
      <c r="D1357" s="1" t="str">
        <f aca="false">Report!X2599</f>
        <v>NF 1428642-03 MILKA</v>
      </c>
    </row>
    <row r="1358" customFormat="false" ht="12.75" hidden="false" customHeight="true" outlineLevel="0" collapsed="false">
      <c r="A1358" s="15" t="n">
        <f aca="false">Report!C2600</f>
        <v>46240</v>
      </c>
      <c r="B1358" s="1" t="str">
        <f aca="false">Report!E2600</f>
        <v>EDMARA COMERCIO DE HIGIENE PESSOAL LTDA</v>
      </c>
      <c r="C1358" s="16" t="n">
        <f aca="false">Report!U2600</f>
        <v>2621.74</v>
      </c>
      <c r="D1358" s="1" t="str">
        <f aca="false">Report!X2600</f>
        <v>5431-A/D  NF8403 - MILKA</v>
      </c>
    </row>
    <row r="1359" customFormat="false" ht="12.75" hidden="false" customHeight="true" outlineLevel="0" collapsed="false">
      <c r="A1359" s="15" t="n">
        <f aca="false">Report!C2601</f>
        <v>46240</v>
      </c>
      <c r="B1359" s="1" t="str">
        <f aca="false">Report!E2601</f>
        <v>OCIDENTAL COMERCIO DE FRIOS LTDA</v>
      </c>
      <c r="C1359" s="16" t="n">
        <f aca="false">Report!U2601</f>
        <v>662.72</v>
      </c>
      <c r="D1359" s="1" t="str">
        <f aca="false">Report!X2601</f>
        <v>NF 1248470-01 MILKA</v>
      </c>
    </row>
    <row r="1360" customFormat="false" ht="12.75" hidden="false" customHeight="true" outlineLevel="0" collapsed="false">
      <c r="A1360" s="15" t="n">
        <f aca="false">Report!C2602</f>
        <v>46240</v>
      </c>
      <c r="B1360" s="1" t="str">
        <f aca="false">Report!E2602</f>
        <v>FENNIX BRASIL DISTRIBUIDORA DE PRODUTOS</v>
      </c>
      <c r="C1360" s="16" t="n">
        <f aca="false">Report!U2602</f>
        <v>398.7</v>
      </c>
      <c r="D1360" s="1" t="str">
        <f aca="false">Report!X2602</f>
        <v>NF 396990 C/ ACRESCIMO - MILKA</v>
      </c>
    </row>
    <row r="1361" customFormat="false" ht="12.75" hidden="false" customHeight="true" outlineLevel="0" collapsed="false">
      <c r="A1361" s="15" t="n">
        <f aca="false">Report!C2603</f>
        <v>46240</v>
      </c>
      <c r="B1361" s="1" t="str">
        <f aca="false">Report!E2603</f>
        <v>DURAES DISTRIBUIDORA DE ESTIVAS LTDA</v>
      </c>
      <c r="C1361" s="16" t="n">
        <f aca="false">Report!U2603</f>
        <v>605.92</v>
      </c>
      <c r="D1361" s="1" t="str">
        <f aca="false">Report!X2603</f>
        <v>NF 651360 -1 DEBORA</v>
      </c>
    </row>
    <row r="1362" customFormat="false" ht="12.75" hidden="false" customHeight="true" outlineLevel="0" collapsed="false">
      <c r="A1362" s="15" t="n">
        <f aca="false">Report!C2604</f>
        <v>46240</v>
      </c>
      <c r="B1362" s="1" t="str">
        <f aca="false">Report!E2604</f>
        <v>FORTVET DISTRIBUIDORA LTDA</v>
      </c>
      <c r="C1362" s="16" t="n">
        <f aca="false">Report!U2604</f>
        <v>445.37</v>
      </c>
      <c r="D1362" s="1" t="str">
        <f aca="false">Report!X2604</f>
        <v>NF 2808-2 MILKA</v>
      </c>
    </row>
    <row r="1363" customFormat="false" ht="12.75" hidden="false" customHeight="true" outlineLevel="0" collapsed="false">
      <c r="A1363" s="15" t="n">
        <f aca="false">Report!C2605</f>
        <v>46240</v>
      </c>
      <c r="B1363" s="1" t="str">
        <f aca="false">Report!E2605</f>
        <v>DURAES DISTRIBUIDORA DE ESTIVAS LTDA</v>
      </c>
      <c r="C1363" s="16" t="n">
        <f aca="false">Report!U2605</f>
        <v>434.05</v>
      </c>
      <c r="D1363" s="1" t="str">
        <f aca="false">Report!X2605</f>
        <v>NF 651362 - DEBORA</v>
      </c>
    </row>
    <row r="1364" customFormat="false" ht="12.75" hidden="false" customHeight="true" outlineLevel="0" collapsed="false">
      <c r="A1364" s="15" t="n">
        <f aca="false">Report!C2606</f>
        <v>46240</v>
      </c>
      <c r="B1364" s="1" t="str">
        <f aca="false">Report!E2606</f>
        <v>FENNIX BRASIL DISTRIBUIDORA DE PRODUTOS</v>
      </c>
      <c r="C1364" s="16" t="n">
        <f aca="false">Report!U2606</f>
        <v>907.87</v>
      </c>
      <c r="D1364" s="1" t="str">
        <f aca="false">Report!X2606</f>
        <v>NF 314382 - COM TARIFA - DEBORA</v>
      </c>
    </row>
    <row r="1365" customFormat="false" ht="12.75" hidden="false" customHeight="true" outlineLevel="0" collapsed="false">
      <c r="A1365" s="15" t="n">
        <f aca="false">Report!C2607</f>
        <v>46240</v>
      </c>
      <c r="B1365" s="1" t="str">
        <f aca="false">Report!E2607</f>
        <v>NATUREZA COMERCIO DE DESCARTAVEIS LTDA</v>
      </c>
      <c r="C1365" s="16" t="n">
        <f aca="false">Report!U2607</f>
        <v>340</v>
      </c>
      <c r="D1365" s="1" t="str">
        <f aca="false">Report!X2607</f>
        <v>NF 739552 - MILKA</v>
      </c>
    </row>
    <row r="1366" customFormat="false" ht="12.75" hidden="false" customHeight="true" outlineLevel="0" collapsed="false">
      <c r="A1366" s="15" t="n">
        <f aca="false">Report!C2608</f>
        <v>46240</v>
      </c>
      <c r="B1366" s="1" t="str">
        <f aca="false">Report!E2608</f>
        <v>NESTLÉ BRASIL LTDA.</v>
      </c>
      <c r="C1366" s="16" t="n">
        <f aca="false">Report!U2608</f>
        <v>1721.47</v>
      </c>
      <c r="D1366" s="1" t="str">
        <f aca="false">Report!X2608</f>
        <v>NF 1431708-02/03 MILKA</v>
      </c>
    </row>
    <row r="1367" customFormat="false" ht="12.75" hidden="false" customHeight="true" outlineLevel="0" collapsed="false">
      <c r="A1367" s="15" t="n">
        <f aca="false">Report!C2609</f>
        <v>46240</v>
      </c>
      <c r="B1367" s="1" t="str">
        <f aca="false">Report!E2609</f>
        <v>C. R. PARENTE ABREU</v>
      </c>
      <c r="C1367" s="16" t="n">
        <f aca="false">Report!U2609</f>
        <v>285.48</v>
      </c>
      <c r="D1367" s="1" t="str">
        <f aca="false">Report!X2609</f>
        <v>NF 11493-2 KARU - MILKA</v>
      </c>
    </row>
    <row r="1368" customFormat="false" ht="12.75" hidden="false" customHeight="true" outlineLevel="0" collapsed="false">
      <c r="A1368" s="15" t="n">
        <f aca="false">Report!C2610</f>
        <v>46240</v>
      </c>
      <c r="B1368" s="1" t="str">
        <f aca="false">Report!E2610</f>
        <v>H. L. DO NASCIMENTO</v>
      </c>
      <c r="C1368" s="16" t="n">
        <f aca="false">Report!U2610</f>
        <v>365</v>
      </c>
      <c r="D1368" s="1" t="str">
        <f aca="false">Report!X2610</f>
        <v>NF 5888 FAZENDINHA - MILKA</v>
      </c>
    </row>
    <row r="1369" customFormat="false" ht="12.75" hidden="false" customHeight="true" outlineLevel="0" collapsed="false">
      <c r="A1369" s="15" t="n">
        <f aca="false">Report!C2611</f>
        <v>46240</v>
      </c>
      <c r="B1369" s="1" t="str">
        <f aca="false">Report!E2611</f>
        <v>MAXFRI DISTRIUIDORA LTDA</v>
      </c>
      <c r="C1369" s="16" t="n">
        <f aca="false">Report!U2611</f>
        <v>4726.7</v>
      </c>
      <c r="D1369" s="1" t="str">
        <f aca="false">Report!X2611</f>
        <v>NF 14881 - MILKA</v>
      </c>
    </row>
    <row r="1370" customFormat="false" ht="12.75" hidden="false" customHeight="true" outlineLevel="0" collapsed="false">
      <c r="A1370" s="15" t="n">
        <f aca="false">Report!C2612</f>
        <v>46240</v>
      </c>
      <c r="B1370" s="1" t="str">
        <f aca="false">Report!E2612</f>
        <v>PANIFICADORA E CONFEITARIA REAL MADRI LTDA</v>
      </c>
      <c r="C1370" s="16" t="n">
        <f aca="false">Report!U2612</f>
        <v>739.15</v>
      </c>
      <c r="D1370" s="1" t="str">
        <f aca="false">Report!X2612</f>
        <v>NF 739 - MILKA</v>
      </c>
    </row>
    <row r="1371" customFormat="false" ht="12.75" hidden="false" customHeight="true" outlineLevel="0" collapsed="false">
      <c r="A1371" s="15" t="n">
        <f aca="false">Report!C2613</f>
        <v>46240</v>
      </c>
      <c r="B1371" s="1" t="str">
        <f aca="false">Report!E2613</f>
        <v>ADICSO FABIAN GONZALEZ MONTILLA 70302186</v>
      </c>
      <c r="C1371" s="16" t="n">
        <f aca="false">Report!U2613</f>
        <v>816</v>
      </c>
      <c r="D1371" s="1" t="str">
        <f aca="false">Report!X2613</f>
        <v>NF 576 BLOOM - MILKA</v>
      </c>
    </row>
    <row r="1372" customFormat="false" ht="12.75" hidden="false" customHeight="true" outlineLevel="0" collapsed="false">
      <c r="A1372" s="15" t="n">
        <f aca="false">Report!C2617</f>
        <v>46240</v>
      </c>
      <c r="B1372" s="1" t="str">
        <f aca="false">Report!E2617</f>
        <v>RENATO DE O AZEVEDO E CIA LTDA - EPP</v>
      </c>
      <c r="C1372" s="16" t="n">
        <f aca="false">Report!U2617</f>
        <v>350</v>
      </c>
      <c r="D1372" s="1" t="str">
        <f aca="false">Report!X2617</f>
        <v>ACAI DE ANORI - DEBORA - 30/07</v>
      </c>
    </row>
    <row r="1373" customFormat="false" ht="12.75" hidden="false" customHeight="true" outlineLevel="0" collapsed="false">
      <c r="A1373" s="15" t="n">
        <f aca="false">Report!C2618</f>
        <v>46240</v>
      </c>
      <c r="B1373" s="1" t="str">
        <f aca="false">Report!E2618</f>
        <v>RENATO DE O AZEVEDO E CIA LTDA - EPP</v>
      </c>
      <c r="C1373" s="16" t="n">
        <f aca="false">Report!U2618</f>
        <v>420</v>
      </c>
      <c r="D1373" s="1" t="str">
        <f aca="false">Report!X2618</f>
        <v>ACAI DE ANORI - DEBORA - DIA 01/08</v>
      </c>
    </row>
    <row r="1374" customFormat="false" ht="12.75" hidden="false" customHeight="true" outlineLevel="0" collapsed="false">
      <c r="A1374" s="15" t="n">
        <f aca="false">Report!C2619</f>
        <v>46240</v>
      </c>
      <c r="B1374" s="1" t="str">
        <f aca="false">Report!E2619</f>
        <v>RENATO DE O AZEVEDO E CIA LTDA - EPP</v>
      </c>
      <c r="C1374" s="16" t="n">
        <f aca="false">Report!U2619</f>
        <v>350</v>
      </c>
      <c r="D1374" s="1" t="str">
        <f aca="false">Report!X2619</f>
        <v>ACAI DE ANORI - DEBORA - 03/08</v>
      </c>
    </row>
    <row r="1375" customFormat="false" ht="12.75" hidden="false" customHeight="true" outlineLevel="0" collapsed="false">
      <c r="A1375" s="15" t="n">
        <f aca="false">Report!C2620</f>
        <v>46240</v>
      </c>
      <c r="B1375" s="1" t="str">
        <f aca="false">Report!E2620</f>
        <v>RENATO DE O AZEVEDO E CIA LTDA - EPP</v>
      </c>
      <c r="C1375" s="16" t="n">
        <f aca="false">Report!U2620</f>
        <v>350</v>
      </c>
      <c r="D1375" s="1" t="str">
        <f aca="false">Report!X2620</f>
        <v>ACAI DE ANORI - DEBORA - DIA 05/08</v>
      </c>
    </row>
    <row r="1376" customFormat="false" ht="12.75" hidden="false" customHeight="true" outlineLevel="0" collapsed="false">
      <c r="A1376" s="15" t="n">
        <f aca="false">Report!C2621</f>
        <v>46240</v>
      </c>
      <c r="B1376" s="1" t="str">
        <f aca="false">Report!E2621</f>
        <v>GELO DANGELO FABRICACAO DE GELO LTDA</v>
      </c>
      <c r="C1376" s="16" t="n">
        <f aca="false">Report!U2621</f>
        <v>405.5</v>
      </c>
      <c r="D1376" s="1" t="str">
        <f aca="false">Report!X2621</f>
        <v>NF 443 - DEBORA</v>
      </c>
    </row>
    <row r="1377" customFormat="false" ht="12.75" hidden="false" customHeight="true" outlineLevel="0" collapsed="false">
      <c r="A1377" s="15" t="n">
        <f aca="false">Report!C2623</f>
        <v>46240</v>
      </c>
      <c r="B1377" s="1" t="str">
        <f aca="false">Report!E2623</f>
        <v>RV TECNOLOGIA E SISTEMAS S.A</v>
      </c>
      <c r="C1377" s="16" t="n">
        <f aca="false">Report!U2623</f>
        <v>626.05</v>
      </c>
      <c r="D1377" s="1" t="str">
        <f aca="false">Report!X2623</f>
        <v>RV RECARGA CELULAR -ANDREZA</v>
      </c>
    </row>
    <row r="1378" customFormat="false" ht="12.75" hidden="false" customHeight="true" outlineLevel="0" collapsed="false">
      <c r="A1378" s="15" t="n">
        <f aca="false">Report!C2624</f>
        <v>46240</v>
      </c>
      <c r="B1378" s="1" t="str">
        <f aca="false">Report!E2624</f>
        <v>JACKSON ROCHA NUNES</v>
      </c>
      <c r="C1378" s="16" t="n">
        <f aca="false">Report!U2624</f>
        <v>750</v>
      </c>
      <c r="D1378" s="1" t="str">
        <f aca="false">Report!X2624</f>
        <v>NF 237 - DEBORA</v>
      </c>
    </row>
    <row r="1379" customFormat="false" ht="12.75" hidden="false" customHeight="true" outlineLevel="0" collapsed="false">
      <c r="A1379" s="15" t="n">
        <f aca="false">Report!C2626</f>
        <v>46241</v>
      </c>
      <c r="B1379" s="1" t="str">
        <f aca="false">Report!E2626</f>
        <v>SEM FORNECEDOR</v>
      </c>
      <c r="C1379" s="16" t="n">
        <f aca="false">Report!U2626</f>
        <v>210</v>
      </c>
      <c r="D1379" s="1" t="str">
        <f aca="false">Report!X2626</f>
        <v>COMPRA DE 5,534 KG DE QUEIJO COALHO</v>
      </c>
    </row>
    <row r="1380" customFormat="false" ht="12.75" hidden="false" customHeight="true" outlineLevel="0" collapsed="false">
      <c r="A1380" s="15" t="n">
        <f aca="false">Report!C2627</f>
        <v>46241</v>
      </c>
      <c r="B1380" s="1" t="str">
        <f aca="false">Report!E2627</f>
        <v>PRIME PET DISTRIBUIDORA LTDA</v>
      </c>
      <c r="C1380" s="16" t="n">
        <f aca="false">Report!U2627</f>
        <v>250.38</v>
      </c>
      <c r="D1380" s="1" t="str">
        <f aca="false">Report!X2627</f>
        <v>NF 10336 -08 MILKA</v>
      </c>
    </row>
    <row r="1381" customFormat="false" ht="12.75" hidden="false" customHeight="true" outlineLevel="0" collapsed="false">
      <c r="A1381" s="15" t="n">
        <f aca="false">Report!C2628</f>
        <v>46241</v>
      </c>
      <c r="B1381" s="1" t="str">
        <f aca="false">Report!E2628</f>
        <v>BRASIL NORTE BEBIDAS S/A</v>
      </c>
      <c r="C1381" s="16" t="n">
        <f aca="false">Report!U2628</f>
        <v>65.93</v>
      </c>
      <c r="D1381" s="1" t="str">
        <f aca="false">Report!X2628</f>
        <v>NF 1950823 COCA / DESCONTO COMODATO - MILKA</v>
      </c>
    </row>
    <row r="1382" customFormat="false" ht="12.75" hidden="false" customHeight="true" outlineLevel="0" collapsed="false">
      <c r="A1382" s="15" t="n">
        <f aca="false">Report!C2629</f>
        <v>46241</v>
      </c>
      <c r="B1382" s="1" t="str">
        <f aca="false">Report!E2629</f>
        <v>OPPORTUNITY ALIMENTOS PARA ANIMAIS LTDA</v>
      </c>
      <c r="C1382" s="16" t="n">
        <f aca="false">Report!U2629</f>
        <v>1091.08</v>
      </c>
      <c r="D1382" s="1" t="str">
        <f aca="false">Report!X2629</f>
        <v>NF 34611 - MILKA</v>
      </c>
    </row>
    <row r="1383" customFormat="false" ht="12.75" hidden="false" customHeight="true" outlineLevel="0" collapsed="false">
      <c r="A1383" s="15" t="n">
        <f aca="false">Report!C2630</f>
        <v>46241</v>
      </c>
      <c r="B1383" s="1" t="str">
        <f aca="false">Report!E2630</f>
        <v>DISTRIBUIDORA FARIAS LTDA.</v>
      </c>
      <c r="C1383" s="16" t="n">
        <f aca="false">Report!U2630</f>
        <v>871.12</v>
      </c>
      <c r="D1383" s="1" t="str">
        <f aca="false">Report!X2630</f>
        <v>804856-C/C  NF681131 - MILKA</v>
      </c>
    </row>
    <row r="1384" customFormat="false" ht="12.75" hidden="false" customHeight="true" outlineLevel="0" collapsed="false">
      <c r="A1384" s="15" t="n">
        <f aca="false">Report!C2631</f>
        <v>46241</v>
      </c>
      <c r="B1384" s="1" t="str">
        <f aca="false">Report!E2631</f>
        <v>EDMARA COMERCIO DE HIGIENE PESSOAL LTDA</v>
      </c>
      <c r="C1384" s="16" t="n">
        <f aca="false">Report!U2631</f>
        <v>523.67</v>
      </c>
      <c r="D1384" s="1" t="str">
        <f aca="false">Report!X2631</f>
        <v>5350-B/C  NF8364 - MILKA</v>
      </c>
    </row>
    <row r="1385" customFormat="false" ht="12.75" hidden="false" customHeight="true" outlineLevel="0" collapsed="false">
      <c r="A1385" s="15" t="n">
        <f aca="false">Report!C2632</f>
        <v>46241</v>
      </c>
      <c r="B1385" s="1" t="str">
        <f aca="false">Report!E2632</f>
        <v>BRASIL NORTE BEBIDAS S/A</v>
      </c>
      <c r="C1385" s="16" t="n">
        <f aca="false">Report!U2632</f>
        <v>215.52</v>
      </c>
      <c r="D1385" s="1" t="str">
        <f aca="false">Report!X2632</f>
        <v>NF1197029 COCA / TARIFA INCLUSA - MILKA</v>
      </c>
    </row>
    <row r="1386" customFormat="false" ht="12.75" hidden="false" customHeight="true" outlineLevel="0" collapsed="false">
      <c r="A1386" s="15" t="n">
        <f aca="false">Report!C2633</f>
        <v>46241</v>
      </c>
      <c r="B1386" s="1" t="str">
        <f aca="false">Report!E2633</f>
        <v>OPPORTUNITY ALIMENTOS PARA ANIMAIS LTDA</v>
      </c>
      <c r="C1386" s="16" t="n">
        <f aca="false">Report!U2633</f>
        <v>2006</v>
      </c>
      <c r="D1386" s="1" t="str">
        <f aca="false">Report!X2633</f>
        <v>NF 34663-3 MILKA</v>
      </c>
    </row>
    <row r="1387" customFormat="false" ht="12.75" hidden="false" customHeight="true" outlineLevel="0" collapsed="false">
      <c r="A1387" s="15" t="n">
        <f aca="false">Report!C2634</f>
        <v>46241</v>
      </c>
      <c r="B1387" s="1" t="str">
        <f aca="false">Report!E2634</f>
        <v>OESA COMERCIO E REPRESENTACOES S/A</v>
      </c>
      <c r="C1387" s="16" t="n">
        <f aca="false">Report!U2634</f>
        <v>1180.51</v>
      </c>
      <c r="D1387" s="1" t="str">
        <f aca="false">Report!X2634</f>
        <v>NF 430879-2 DELLY'S - MILKA</v>
      </c>
    </row>
    <row r="1388" customFormat="false" ht="12.75" hidden="false" customHeight="true" outlineLevel="0" collapsed="false">
      <c r="A1388" s="15" t="n">
        <f aca="false">Report!C2635</f>
        <v>46241</v>
      </c>
      <c r="B1388" s="1" t="str">
        <f aca="false">Report!E2635</f>
        <v>PIARARA COMERCIO, IMPORTACAO E EXPORTACAO LTDA</v>
      </c>
      <c r="C1388" s="16" t="n">
        <f aca="false">Report!U2635</f>
        <v>808.45</v>
      </c>
      <c r="D1388" s="1" t="str">
        <f aca="false">Report!X2635</f>
        <v>NF 194574 -2 MILKA</v>
      </c>
    </row>
    <row r="1389" customFormat="false" ht="12.75" hidden="false" customHeight="true" outlineLevel="0" collapsed="false">
      <c r="A1389" s="15" t="n">
        <f aca="false">Report!C2637</f>
        <v>46241</v>
      </c>
      <c r="B1389" s="1" t="str">
        <f aca="false">Report!E2637</f>
        <v>SOUZA CRUZ LTDA.</v>
      </c>
      <c r="C1389" s="16" t="n">
        <f aca="false">Report!U2637</f>
        <v>7635.42</v>
      </c>
      <c r="D1389" s="1" t="str">
        <f aca="false">Report!X2637</f>
        <v>NF 568312-2 MILKA</v>
      </c>
    </row>
    <row r="1390" customFormat="false" ht="12.75" hidden="false" customHeight="true" outlineLevel="0" collapsed="false">
      <c r="A1390" s="15" t="n">
        <f aca="false">Report!C2638</f>
        <v>46241</v>
      </c>
      <c r="B1390" s="1" t="str">
        <f aca="false">Report!E2638</f>
        <v>PIARARA COMERCIO, IMPORTACAO E EXPORTACAO LTDA</v>
      </c>
      <c r="C1390" s="16" t="n">
        <f aca="false">Report!U2638</f>
        <v>868.36</v>
      </c>
      <c r="D1390" s="1" t="str">
        <f aca="false">Report!X2638</f>
        <v>NF 194785 - DEBORA</v>
      </c>
    </row>
    <row r="1391" customFormat="false" ht="12.75" hidden="false" customHeight="true" outlineLevel="0" collapsed="false">
      <c r="A1391" s="15" t="n">
        <f aca="false">Report!C2639</f>
        <v>46241</v>
      </c>
      <c r="B1391" s="1" t="str">
        <f aca="false">Report!E2639</f>
        <v>J. S. MOREIRA ALVES LTDA</v>
      </c>
      <c r="C1391" s="16" t="n">
        <f aca="false">Report!U2639</f>
        <v>581.5</v>
      </c>
      <c r="D1391" s="1" t="str">
        <f aca="false">Report!X2639</f>
        <v>NF 2702 MESA FARTA - MILKA</v>
      </c>
    </row>
    <row r="1392" customFormat="false" ht="12.75" hidden="false" customHeight="true" outlineLevel="0" collapsed="false">
      <c r="A1392" s="15" t="n">
        <f aca="false">Report!C2640</f>
        <v>46241</v>
      </c>
      <c r="B1392" s="1" t="str">
        <f aca="false">Report!E2640</f>
        <v>IRMÃOS LIMA  ATACADO  DE ALIMENTOS LTDA</v>
      </c>
      <c r="C1392" s="16" t="n">
        <f aca="false">Report!U2640</f>
        <v>925.97</v>
      </c>
      <c r="D1392" s="1" t="str">
        <f aca="false">Report!X2640</f>
        <v>377101 -A/C  NF296100 - MILKA</v>
      </c>
    </row>
    <row r="1393" customFormat="false" ht="12.75" hidden="false" customHeight="true" outlineLevel="0" collapsed="false">
      <c r="A1393" s="15" t="n">
        <f aca="false">Report!C2641</f>
        <v>46241</v>
      </c>
      <c r="B1393" s="1" t="str">
        <f aca="false">Report!E2641</f>
        <v>NT INDUSTRIA E COMERCIO DE PANIFICACAO L</v>
      </c>
      <c r="C1393" s="16" t="n">
        <f aca="false">Report!U2641</f>
        <v>5054.39</v>
      </c>
      <c r="D1393" s="1" t="str">
        <f aca="false">Report!X2641</f>
        <v>NF 41958 - MILKA</v>
      </c>
    </row>
    <row r="1394" customFormat="false" ht="12.75" hidden="false" customHeight="true" outlineLevel="0" collapsed="false">
      <c r="A1394" s="15" t="n">
        <f aca="false">Report!C2642</f>
        <v>46241</v>
      </c>
      <c r="B1394" s="1" t="str">
        <f aca="false">Report!E2642</f>
        <v>BRASIL NORTE BEBIDAS S/A</v>
      </c>
      <c r="C1394" s="16" t="n">
        <f aca="false">Report!U2642</f>
        <v>5518.6</v>
      </c>
      <c r="D1394" s="1" t="str">
        <f aca="false">Report!X2642</f>
        <v>NF 1951962 COCA - MILKA</v>
      </c>
    </row>
    <row r="1395" customFormat="false" ht="12.75" hidden="false" customHeight="true" outlineLevel="0" collapsed="false">
      <c r="A1395" s="15" t="n">
        <f aca="false">Report!C2643</f>
        <v>46241</v>
      </c>
      <c r="B1395" s="1" t="str">
        <f aca="false">Report!E2643</f>
        <v>BRASIL NORTE BEBIDAS S/A</v>
      </c>
      <c r="C1395" s="16" t="n">
        <f aca="false">Report!U2643</f>
        <v>3459.51</v>
      </c>
      <c r="D1395" s="1" t="str">
        <f aca="false">Report!X2643</f>
        <v>NF 1217731 COCA - MILKA</v>
      </c>
    </row>
    <row r="1396" customFormat="false" ht="12.75" hidden="false" customHeight="true" outlineLevel="0" collapsed="false">
      <c r="A1396" s="15" t="n">
        <f aca="false">Report!C2644</f>
        <v>46241</v>
      </c>
      <c r="B1396" s="1" t="str">
        <f aca="false">Report!E2644</f>
        <v>BRASIL NORTE BEBIDAS S/A</v>
      </c>
      <c r="C1396" s="16" t="n">
        <f aca="false">Report!U2644</f>
        <v>152.38</v>
      </c>
      <c r="D1396" s="1" t="str">
        <f aca="false">Report!X2644</f>
        <v>NF 1216466 C/DESCONTO DO COMODATO - MILKA</v>
      </c>
    </row>
    <row r="1397" customFormat="false" ht="12.75" hidden="false" customHeight="true" outlineLevel="0" collapsed="false">
      <c r="A1397" s="15" t="n">
        <f aca="false">Report!C2645</f>
        <v>46241</v>
      </c>
      <c r="B1397" s="1" t="str">
        <f aca="false">Report!E2645</f>
        <v>BRF S A</v>
      </c>
      <c r="C1397" s="16" t="n">
        <f aca="false">Report!U2645</f>
        <v>676.2</v>
      </c>
      <c r="D1397" s="1" t="str">
        <f aca="false">Report!X2645</f>
        <v>NF 1611963 -01/02  MILKA</v>
      </c>
    </row>
    <row r="1398" customFormat="false" ht="12.75" hidden="false" customHeight="true" outlineLevel="0" collapsed="false">
      <c r="A1398" s="15" t="n">
        <f aca="false">Report!C2646</f>
        <v>46241</v>
      </c>
      <c r="B1398" s="1" t="str">
        <f aca="false">Report!E2646</f>
        <v>COMERCIO DE FRIOS MANAUS LTDA</v>
      </c>
      <c r="C1398" s="16" t="n">
        <f aca="false">Report!U2646</f>
        <v>5242.4</v>
      </c>
      <c r="D1398" s="1" t="str">
        <f aca="false">Report!X2646</f>
        <v>NF 173886 - MILKA</v>
      </c>
    </row>
    <row r="1399" customFormat="false" ht="12.75" hidden="false" customHeight="true" outlineLevel="0" collapsed="false">
      <c r="A1399" s="15" t="n">
        <f aca="false">Report!C2647</f>
        <v>46241</v>
      </c>
      <c r="B1399" s="1" t="str">
        <f aca="false">Report!E2647</f>
        <v>RENATO DE O AZEVEDO E CIA LTDA - EPP</v>
      </c>
      <c r="C1399" s="16" t="n">
        <f aca="false">Report!U2647</f>
        <v>1560</v>
      </c>
      <c r="D1399" s="1" t="str">
        <f aca="false">Report!X2647</f>
        <v>COMPRA FARINHA CRUZEIRO/ PGTO NO PIX P/ JOSE CLAUDIO CHAVE:92991326372</v>
      </c>
    </row>
    <row r="1400" customFormat="false" ht="12.75" hidden="false" customHeight="true" outlineLevel="0" collapsed="false">
      <c r="A1400" s="15" t="n">
        <f aca="false">Report!C2648</f>
        <v>46241</v>
      </c>
      <c r="B1400" s="1" t="str">
        <f aca="false">Report!E2648</f>
        <v>BROTHERS  INDUSTRIA DE ALIMENTOS LTDA</v>
      </c>
      <c r="C1400" s="16" t="n">
        <f aca="false">Report!U2648</f>
        <v>556.5</v>
      </c>
      <c r="D1400" s="1" t="str">
        <f aca="false">Report!X2648</f>
        <v>NF 1034623 - MILKA</v>
      </c>
    </row>
    <row r="1401" customFormat="false" ht="12.75" hidden="false" customHeight="true" outlineLevel="0" collapsed="false">
      <c r="A1401" s="15" t="n">
        <f aca="false">Report!C2649</f>
        <v>46241</v>
      </c>
      <c r="B1401" s="1" t="str">
        <f aca="false">Report!E2649</f>
        <v>VITAPAN COMERCIO VAREJISTA DE PRODUTOS ALIMENTICIOS LTDA</v>
      </c>
      <c r="C1401" s="16" t="n">
        <f aca="false">Report!U2649</f>
        <v>1026</v>
      </c>
      <c r="D1401" s="1" t="str">
        <f aca="false">Report!X2649</f>
        <v>NF 10438 - MILKA</v>
      </c>
    </row>
    <row r="1402" customFormat="false" ht="12.75" hidden="false" customHeight="true" outlineLevel="0" collapsed="false">
      <c r="A1402" s="15" t="n">
        <f aca="false">Report!C2650</f>
        <v>46241</v>
      </c>
      <c r="B1402" s="1" t="str">
        <f aca="false">Report!E2650</f>
        <v>PANIFICADORA E CONFEITARIA REAL MADRI LTDA</v>
      </c>
      <c r="C1402" s="16" t="n">
        <f aca="false">Report!U2650</f>
        <v>700</v>
      </c>
      <c r="D1402" s="1" t="str">
        <f aca="false">Report!X2650</f>
        <v>NF 741 - MILKA</v>
      </c>
    </row>
    <row r="1403" customFormat="false" ht="12.75" hidden="false" customHeight="true" outlineLevel="0" collapsed="false">
      <c r="A1403" s="15" t="n">
        <f aca="false">Report!C2651</f>
        <v>46241</v>
      </c>
      <c r="B1403" s="1" t="str">
        <f aca="false">Report!E2651</f>
        <v>PANIFICADORA E CONFEITARIA REAL MADRI LTDA</v>
      </c>
      <c r="C1403" s="16" t="n">
        <f aca="false">Report!U2651</f>
        <v>474.5</v>
      </c>
      <c r="D1403" s="1" t="str">
        <f aca="false">Report!X2651</f>
        <v>NF 742 - MILKA</v>
      </c>
    </row>
    <row r="1404" customFormat="false" ht="12.75" hidden="false" customHeight="true" outlineLevel="0" collapsed="false">
      <c r="A1404" s="15" t="n">
        <f aca="false">Report!C2658</f>
        <v>46241</v>
      </c>
      <c r="B1404" s="1" t="str">
        <f aca="false">Report!E2658</f>
        <v>RENATO DE O AZEVEDO E CIA LTDA - EPP</v>
      </c>
      <c r="C1404" s="16" t="n">
        <f aca="false">Report!U2658</f>
        <v>3404</v>
      </c>
      <c r="D1404" s="1" t="str">
        <f aca="false">Report!X2658</f>
        <v>FEIRA SR RENATO - DEBORA</v>
      </c>
    </row>
    <row r="1405" customFormat="false" ht="12.75" hidden="false" customHeight="true" outlineLevel="0" collapsed="false">
      <c r="A1405" s="15" t="n">
        <f aca="false">Report!C2659</f>
        <v>46241</v>
      </c>
      <c r="B1405" s="1" t="str">
        <f aca="false">Report!E2659</f>
        <v>RENATO DE O AZEVEDO E CIA LTDA - EPP</v>
      </c>
      <c r="C1405" s="16" t="n">
        <f aca="false">Report!U2659</f>
        <v>830</v>
      </c>
      <c r="D1405" s="1" t="str">
        <f aca="false">Report!X2659</f>
        <v>NOTA PROPRIA - PIX P/ M M COMERCIO ATACADISTA DE FRUTAS LTDA - DEBORA</v>
      </c>
    </row>
    <row r="1406" customFormat="false" ht="12.75" hidden="false" customHeight="true" outlineLevel="0" collapsed="false">
      <c r="A1406" s="15" t="n">
        <f aca="false">Report!C2660</f>
        <v>46241</v>
      </c>
      <c r="B1406" s="1" t="str">
        <f aca="false">Report!E2660</f>
        <v>H L M PADARIA E CONFEITARIA LTDA</v>
      </c>
      <c r="C1406" s="16" t="n">
        <f aca="false">Report!U2660</f>
        <v>420</v>
      </c>
      <c r="D1406" s="1" t="str">
        <f aca="false">Report!X2660</f>
        <v>NF 131 - DEBORA</v>
      </c>
    </row>
    <row r="1407" customFormat="false" ht="12.75" hidden="false" customHeight="true" outlineLevel="0" collapsed="false">
      <c r="A1407" s="15" t="n">
        <f aca="false">Report!C2661</f>
        <v>46241</v>
      </c>
      <c r="B1407" s="1" t="str">
        <f aca="false">Report!E2661</f>
        <v>LOURIVAL ALMEIDA DA SILVA 17128784845</v>
      </c>
      <c r="C1407" s="16" t="n">
        <f aca="false">Report!U2661</f>
        <v>160.32</v>
      </c>
      <c r="D1407" s="1" t="str">
        <f aca="false">Report!X2661</f>
        <v>NF 526 - DEBORA</v>
      </c>
    </row>
    <row r="1408" customFormat="false" ht="12.75" hidden="false" customHeight="true" outlineLevel="0" collapsed="false">
      <c r="A1408" s="15" t="n">
        <f aca="false">Report!C2662</f>
        <v>46241</v>
      </c>
      <c r="B1408" s="1" t="str">
        <f aca="false">Report!E2662</f>
        <v>J W N DOS SANTOS</v>
      </c>
      <c r="C1408" s="16" t="n">
        <f aca="false">Report!U2662</f>
        <v>470</v>
      </c>
      <c r="D1408" s="1" t="str">
        <f aca="false">Report!X2662</f>
        <v>NF 396 - DEBORA</v>
      </c>
    </row>
    <row r="1409" customFormat="false" ht="12.75" hidden="false" customHeight="true" outlineLevel="0" collapsed="false">
      <c r="A1409" s="15" t="n">
        <f aca="false">Report!C2663</f>
        <v>46241</v>
      </c>
      <c r="B1409" s="1" t="str">
        <f aca="false">Report!E2663</f>
        <v>MELISSA COMERCIO E DISTRIBUIDORA DE GAS</v>
      </c>
      <c r="C1409" s="16" t="n">
        <f aca="false">Report!U2663</f>
        <v>180</v>
      </c>
      <c r="D1409" s="1" t="str">
        <f aca="false">Report!X2663</f>
        <v>NF 1046 - DEBORA</v>
      </c>
    </row>
    <row r="1410" customFormat="false" ht="12.75" hidden="false" customHeight="true" outlineLevel="0" collapsed="false">
      <c r="A1410" s="15" t="n">
        <f aca="false">Report!C2664</f>
        <v>46241</v>
      </c>
      <c r="B1410" s="1" t="str">
        <f aca="false">Report!E2664</f>
        <v>D N COMERCIO ATACADISTA DE EMBALAGENS E</v>
      </c>
      <c r="C1410" s="16" t="n">
        <f aca="false">Report!U2664</f>
        <v>360</v>
      </c>
      <c r="D1410" s="1" t="str">
        <f aca="false">Report!X2664</f>
        <v>NF414 VULCANO 2L / PGTO WARISON LUIZ - MILKA</v>
      </c>
    </row>
    <row r="1411" customFormat="false" ht="12.75" hidden="false" customHeight="true" outlineLevel="0" collapsed="false">
      <c r="A1411" s="15" t="n">
        <f aca="false">Report!C2666</f>
        <v>46242</v>
      </c>
      <c r="B1411" s="1" t="str">
        <f aca="false">Report!E2666</f>
        <v>RISADINHA LTDA</v>
      </c>
      <c r="C1411" s="16" t="n">
        <f aca="false">Report!U2666</f>
        <v>660</v>
      </c>
      <c r="D1411" s="1" t="str">
        <f aca="false">Report!X2666</f>
        <v>NF 660505-02 MILKA</v>
      </c>
    </row>
    <row r="1412" customFormat="false" ht="12.75" hidden="false" customHeight="true" outlineLevel="0" collapsed="false">
      <c r="A1412" s="15" t="n">
        <f aca="false">Report!C2667</f>
        <v>46242</v>
      </c>
      <c r="B1412" s="1" t="str">
        <f aca="false">Report!E2667</f>
        <v>FORTVET DISTRIBUIDORA LTDA</v>
      </c>
      <c r="C1412" s="16" t="n">
        <f aca="false">Report!U2667</f>
        <v>527.3</v>
      </c>
      <c r="D1412" s="1" t="str">
        <f aca="false">Report!X2667</f>
        <v>NF 2737-2 MILKA</v>
      </c>
    </row>
    <row r="1413" customFormat="false" ht="12.75" hidden="false" customHeight="true" outlineLevel="0" collapsed="false">
      <c r="A1413" s="15" t="n">
        <f aca="false">Report!C2668</f>
        <v>46242</v>
      </c>
      <c r="B1413" s="1" t="str">
        <f aca="false">Report!E2668</f>
        <v>SILVA E SANTOS FRIGORIFICO LTDA</v>
      </c>
      <c r="C1413" s="16" t="n">
        <f aca="false">Report!U2668</f>
        <v>3557.5</v>
      </c>
      <c r="D1413" s="1" t="str">
        <f aca="false">Report!X2668</f>
        <v>NF32187 - MILKA</v>
      </c>
    </row>
    <row r="1414" customFormat="false" ht="12.75" hidden="false" customHeight="true" outlineLevel="0" collapsed="false">
      <c r="A1414" s="15" t="n">
        <f aca="false">Report!C2669</f>
        <v>46242</v>
      </c>
      <c r="B1414" s="1" t="str">
        <f aca="false">Report!E2669</f>
        <v>MAXFRI DISTRIUIDORA LTDA</v>
      </c>
      <c r="C1414" s="16" t="n">
        <f aca="false">Report!U2669</f>
        <v>4044.8</v>
      </c>
      <c r="D1414" s="1" t="str">
        <f aca="false">Report!X2669</f>
        <v>NF14907 - MILKA</v>
      </c>
    </row>
    <row r="1415" customFormat="false" ht="12.75" hidden="false" customHeight="true" outlineLevel="0" collapsed="false">
      <c r="A1415" s="15" t="n">
        <f aca="false">Report!C2670</f>
        <v>46242</v>
      </c>
      <c r="B1415" s="1" t="str">
        <f aca="false">Report!E2670</f>
        <v>RENATO DE O AZEVEDO E CIA LTDA - EPP</v>
      </c>
      <c r="C1415" s="16" t="n">
        <f aca="false">Report!U2670</f>
        <v>3382</v>
      </c>
      <c r="D1415" s="1" t="str">
        <f aca="false">Report!X2670</f>
        <v>FEIRA CARLOS - DEBORA</v>
      </c>
    </row>
    <row r="1416" customFormat="false" ht="12.75" hidden="false" customHeight="true" outlineLevel="0" collapsed="false">
      <c r="A1416" s="15" t="n">
        <f aca="false">Report!C2671</f>
        <v>46242</v>
      </c>
      <c r="B1416" s="1" t="str">
        <f aca="false">Report!E2671</f>
        <v>COMERCIO E TRANSPORTE BRANDAO LTDA</v>
      </c>
      <c r="C1416" s="16" t="n">
        <f aca="false">Report!U2671</f>
        <v>1610</v>
      </c>
      <c r="D1416" s="1" t="str">
        <f aca="false">Report!X2671</f>
        <v>NF 15054 - DEBORA</v>
      </c>
    </row>
    <row r="1417" customFormat="false" ht="12.75" hidden="false" customHeight="true" outlineLevel="0" collapsed="false">
      <c r="A1417" s="15" t="n">
        <f aca="false">Report!C2672</f>
        <v>46242</v>
      </c>
      <c r="B1417" s="1" t="str">
        <f aca="false">Report!E2672</f>
        <v>RENATO DE O AZEVEDO E CIA LTDA - EPP</v>
      </c>
      <c r="C1417" s="16" t="n">
        <f aca="false">Report!U2672</f>
        <v>70</v>
      </c>
      <c r="D1417" s="1" t="str">
        <f aca="false">Report!X2672</f>
        <v>CAMARAO COM CASCA - FEIRA CARLOS - DEBORA</v>
      </c>
    </row>
    <row r="1418" customFormat="false" ht="12.75" hidden="false" customHeight="true" outlineLevel="0" collapsed="false">
      <c r="A1418" s="15" t="n">
        <f aca="false">Report!C2673</f>
        <v>46242</v>
      </c>
      <c r="B1418" s="1" t="str">
        <f aca="false">Report!E2673</f>
        <v>GELO DANGELO FABRICACAO DE GELO LTDA</v>
      </c>
      <c r="C1418" s="16" t="n">
        <f aca="false">Report!U2673</f>
        <v>390</v>
      </c>
      <c r="D1418" s="1" t="str">
        <f aca="false">Report!X2673</f>
        <v>NF 455 - DEBORA</v>
      </c>
    </row>
    <row r="1419" customFormat="false" ht="12.75" hidden="false" customHeight="true" outlineLevel="0" collapsed="false">
      <c r="A1419" s="15" t="n">
        <f aca="false">Report!C2674</f>
        <v>46242</v>
      </c>
      <c r="B1419" s="1" t="str">
        <f aca="false">Report!E2674</f>
        <v>H L M PADARIA E CONFEITARIA LTDA</v>
      </c>
      <c r="C1419" s="16" t="n">
        <f aca="false">Report!U2674</f>
        <v>840</v>
      </c>
      <c r="D1419" s="1" t="str">
        <f aca="false">Report!X2674</f>
        <v>NF 140 - DEBORA</v>
      </c>
    </row>
    <row r="1420" customFormat="false" ht="12.75" hidden="false" customHeight="true" outlineLevel="0" collapsed="false">
      <c r="A1420" s="15" t="n">
        <f aca="false">Report!C2677</f>
        <v>46243</v>
      </c>
      <c r="B1420" s="1" t="str">
        <f aca="false">Report!E2677</f>
        <v>OPPORTUNITY ALIMENTOS PARA ANIMAIS LTDA</v>
      </c>
      <c r="C1420" s="16" t="n">
        <f aca="false">Report!U2677</f>
        <v>3377.6</v>
      </c>
      <c r="D1420" s="1" t="str">
        <f aca="false">Report!X2677</f>
        <v>NF 34300-3 MILKA</v>
      </c>
    </row>
    <row r="1421" customFormat="false" ht="12.75" hidden="false" customHeight="true" outlineLevel="0" collapsed="false">
      <c r="A1421" s="15" t="n">
        <f aca="false">Report!C2678</f>
        <v>46243</v>
      </c>
      <c r="B1421" s="1" t="str">
        <f aca="false">Report!E2678</f>
        <v>E. SALES DO NASCIMENTO</v>
      </c>
      <c r="C1421" s="16" t="n">
        <f aca="false">Report!U2678</f>
        <v>410.7</v>
      </c>
      <c r="D1421" s="1" t="str">
        <f aca="false">Report!X2678</f>
        <v>NF 707 -04 MILKA</v>
      </c>
    </row>
    <row r="1422" customFormat="false" ht="12.75" hidden="false" customHeight="true" outlineLevel="0" collapsed="false">
      <c r="A1422" s="15" t="n">
        <f aca="false">Report!C2702</f>
        <v>46244</v>
      </c>
      <c r="B1422" s="1" t="str">
        <f aca="false">Report!E2702</f>
        <v>DISTRIBUIDORA LOPES LTDA</v>
      </c>
      <c r="C1422" s="16" t="n">
        <f aca="false">Report!U2702</f>
        <v>2819.44</v>
      </c>
      <c r="D1422" s="1" t="str">
        <f aca="false">Report!X2702</f>
        <v>NF 1690976 / DESCONTO NO BOLETO - MILKA</v>
      </c>
    </row>
    <row r="1423" customFormat="false" ht="12.75" hidden="false" customHeight="true" outlineLevel="0" collapsed="false">
      <c r="A1423" s="15" t="n">
        <f aca="false">Report!C2703</f>
        <v>46244</v>
      </c>
      <c r="B1423" s="1" t="str">
        <f aca="false">Report!E2703</f>
        <v>DISTRIBUIDORA LOPES LTDA</v>
      </c>
      <c r="C1423" s="16" t="n">
        <f aca="false">Report!U2703</f>
        <v>1039.09</v>
      </c>
      <c r="D1423" s="1" t="str">
        <f aca="false">Report!X2703</f>
        <v>NF 1690878-3 MILKA / DESCONTO NO BOLETO</v>
      </c>
    </row>
    <row r="1424" customFormat="false" ht="12.75" hidden="false" customHeight="true" outlineLevel="0" collapsed="false">
      <c r="A1424" s="15" t="n">
        <f aca="false">Report!C2704</f>
        <v>46244</v>
      </c>
      <c r="B1424" s="1" t="str">
        <f aca="false">Report!E2704</f>
        <v>SUPERMERCADOS DB LTDA</v>
      </c>
      <c r="C1424" s="16" t="n">
        <f aca="false">Report!U2704</f>
        <v>319.2</v>
      </c>
      <c r="D1424" s="1" t="str">
        <f aca="false">Report!X2704</f>
        <v>NF51412 / PARC. 01/03  - MILKA</v>
      </c>
    </row>
    <row r="1425" customFormat="false" ht="12.75" hidden="false" customHeight="true" outlineLevel="0" collapsed="false">
      <c r="A1425" s="15" t="n">
        <f aca="false">Report!C2705</f>
        <v>46244</v>
      </c>
      <c r="B1425" s="1" t="str">
        <f aca="false">Report!E2705</f>
        <v>FUNNY PET DISTRIBUIDORA DE ALIMENTOS PAR</v>
      </c>
      <c r="C1425" s="16" t="n">
        <f aca="false">Report!U2705</f>
        <v>2186.18</v>
      </c>
      <c r="D1425" s="1" t="str">
        <f aca="false">Report!X2705</f>
        <v>NF 21047-1 MILKA</v>
      </c>
    </row>
    <row r="1426" customFormat="false" ht="12.75" hidden="false" customHeight="true" outlineLevel="0" collapsed="false">
      <c r="A1426" s="15" t="n">
        <f aca="false">Report!C2707</f>
        <v>46244</v>
      </c>
      <c r="B1426" s="1" t="str">
        <f aca="false">Report!E2707</f>
        <v>OCIDENTAL COMERCIO DE FRIOS LTDA</v>
      </c>
      <c r="C1426" s="16" t="n">
        <f aca="false">Report!U2707</f>
        <v>2044.89</v>
      </c>
      <c r="D1426" s="1" t="str">
        <f aca="false">Report!X2707</f>
        <v>NF 1249231-2/3 MILKA</v>
      </c>
    </row>
    <row r="1427" customFormat="false" ht="12.75" hidden="false" customHeight="true" outlineLevel="0" collapsed="false">
      <c r="A1427" s="15" t="n">
        <f aca="false">Report!C2708</f>
        <v>46244</v>
      </c>
      <c r="B1427" s="1" t="str">
        <f aca="false">Report!E2708</f>
        <v>INNOVAR DISTRIBUIDORA DE COSMETICOS E MEDICAMENTOS LTDA</v>
      </c>
      <c r="C1427" s="16" t="n">
        <f aca="false">Report!U2708</f>
        <v>1958.46</v>
      </c>
      <c r="D1427" s="1" t="str">
        <f aca="false">Report!X2708</f>
        <v>NF 104754 - DEBORA</v>
      </c>
    </row>
    <row r="1428" customFormat="false" ht="12.75" hidden="false" customHeight="true" outlineLevel="0" collapsed="false">
      <c r="A1428" s="15" t="n">
        <f aca="false">Report!C2712</f>
        <v>46244</v>
      </c>
      <c r="B1428" s="1" t="str">
        <f aca="false">Report!E2712</f>
        <v>NJF INDUSTRIA E COMERCIO LTDA</v>
      </c>
      <c r="C1428" s="16" t="n">
        <f aca="false">Report!U2712</f>
        <v>184.5</v>
      </c>
      <c r="D1428" s="1" t="str">
        <f aca="false">Report!X2712</f>
        <v>NF 85345 -2 MILKA</v>
      </c>
    </row>
    <row r="1429" customFormat="false" ht="12.75" hidden="false" customHeight="true" outlineLevel="0" collapsed="false">
      <c r="A1429" s="15" t="n">
        <f aca="false">Report!C2713</f>
        <v>46244</v>
      </c>
      <c r="B1429" s="1" t="str">
        <f aca="false">Report!E2713</f>
        <v>NJF INDUSTRIA E COMERCIO LTDA</v>
      </c>
      <c r="C1429" s="16" t="n">
        <f aca="false">Report!U2713</f>
        <v>1164.5</v>
      </c>
      <c r="D1429" s="1" t="str">
        <f aca="false">Report!X2713</f>
        <v>NF 85346 -1 MILKA</v>
      </c>
    </row>
    <row r="1430" customFormat="false" ht="12.75" hidden="false" customHeight="true" outlineLevel="0" collapsed="false">
      <c r="A1430" s="15" t="n">
        <f aca="false">Report!C2716</f>
        <v>46244</v>
      </c>
      <c r="B1430" s="1" t="str">
        <f aca="false">Report!E2716</f>
        <v>CRBS S/A</v>
      </c>
      <c r="C1430" s="16" t="n">
        <f aca="false">Report!U2716</f>
        <v>4669.12</v>
      </c>
      <c r="D1430" s="1" t="str">
        <f aca="false">Report!X2716</f>
        <v>NF 931981 C/DESCONTO DE BONIFICACAO NA NF - MILKA</v>
      </c>
    </row>
    <row r="1431" customFormat="false" ht="12.75" hidden="false" customHeight="true" outlineLevel="0" collapsed="false">
      <c r="A1431" s="15" t="n">
        <f aca="false">Report!C2717</f>
        <v>46244</v>
      </c>
      <c r="B1431" s="1" t="str">
        <f aca="false">Report!E2717</f>
        <v>CRBS S/A</v>
      </c>
      <c r="C1431" s="16" t="n">
        <f aca="false">Report!U2717</f>
        <v>223.09</v>
      </c>
      <c r="D1431" s="1" t="str">
        <f aca="false">Report!X2717</f>
        <v>NF 931982 AMBEV - MILKA</v>
      </c>
    </row>
    <row r="1432" customFormat="false" ht="12.75" hidden="false" customHeight="true" outlineLevel="0" collapsed="false">
      <c r="A1432" s="15" t="n">
        <f aca="false">Report!C2718</f>
        <v>46244</v>
      </c>
      <c r="B1432" s="1" t="str">
        <f aca="false">Report!E2718</f>
        <v>CRBS S/A</v>
      </c>
      <c r="C1432" s="16" t="n">
        <f aca="false">Report!U2718</f>
        <v>157.71</v>
      </c>
      <c r="D1432" s="1" t="str">
        <f aca="false">Report!X2718</f>
        <v>NF 931983 AMBEV - MILKA</v>
      </c>
    </row>
    <row r="1433" customFormat="false" ht="12.75" hidden="false" customHeight="true" outlineLevel="0" collapsed="false">
      <c r="A1433" s="15" t="n">
        <f aca="false">Report!C2719</f>
        <v>46244</v>
      </c>
      <c r="B1433" s="1" t="str">
        <f aca="false">Report!E2719</f>
        <v>COMERCIO DE FRIOS MANAUS LTDA</v>
      </c>
      <c r="C1433" s="16" t="n">
        <f aca="false">Report!U2719</f>
        <v>3288.4</v>
      </c>
      <c r="D1433" s="1" t="str">
        <f aca="false">Report!X2719</f>
        <v>NF 174095 - MILKA</v>
      </c>
    </row>
    <row r="1434" customFormat="false" ht="12.75" hidden="false" customHeight="true" outlineLevel="0" collapsed="false">
      <c r="A1434" s="15" t="n">
        <f aca="false">Report!C2720</f>
        <v>46244</v>
      </c>
      <c r="B1434" s="1" t="str">
        <f aca="false">Report!E2720</f>
        <v>CRBS S/A</v>
      </c>
      <c r="C1434" s="16" t="n">
        <f aca="false">Report!U2720</f>
        <v>242.43</v>
      </c>
      <c r="D1434" s="1" t="str">
        <f aca="false">Report!X2720</f>
        <v>NF 933625 AMBEV - MILKA</v>
      </c>
    </row>
    <row r="1435" customFormat="false" ht="12.75" hidden="false" customHeight="true" outlineLevel="0" collapsed="false">
      <c r="A1435" s="15" t="n">
        <f aca="false">Report!C2721</f>
        <v>46244</v>
      </c>
      <c r="B1435" s="1" t="str">
        <f aca="false">Report!E2721</f>
        <v>CRBS S/A</v>
      </c>
      <c r="C1435" s="16" t="n">
        <f aca="false">Report!U2721</f>
        <v>938.92</v>
      </c>
      <c r="D1435" s="1" t="str">
        <f aca="false">Report!X2721</f>
        <v>NF 933624 -  MILKA</v>
      </c>
    </row>
    <row r="1436" customFormat="false" ht="12.75" hidden="false" customHeight="true" outlineLevel="0" collapsed="false">
      <c r="A1436" s="15" t="n">
        <f aca="false">Report!C2722</f>
        <v>46244</v>
      </c>
      <c r="B1436" s="1" t="str">
        <f aca="false">Report!E2722</f>
        <v>T. M. L. DA SILVA LTDA</v>
      </c>
      <c r="C1436" s="16" t="n">
        <f aca="false">Report!U2722</f>
        <v>659.7</v>
      </c>
      <c r="D1436" s="1" t="str">
        <f aca="false">Report!X2722</f>
        <v>NF 15204 AMAZONGURT - MILKA</v>
      </c>
    </row>
    <row r="1437" customFormat="false" ht="12.75" hidden="false" customHeight="true" outlineLevel="0" collapsed="false">
      <c r="A1437" s="15" t="n">
        <f aca="false">Report!C2723</f>
        <v>46244</v>
      </c>
      <c r="B1437" s="1" t="str">
        <f aca="false">Report!E2723</f>
        <v>SAO JOSE COMERCIO DE LATICINIOS E FRIOS</v>
      </c>
      <c r="C1437" s="16" t="n">
        <f aca="false">Report!U2723</f>
        <v>965</v>
      </c>
      <c r="D1437" s="1" t="str">
        <f aca="false">Report!X2723</f>
        <v>NF3752 SABORE - MILKA</v>
      </c>
    </row>
    <row r="1438" customFormat="false" ht="12.75" hidden="false" customHeight="true" outlineLevel="0" collapsed="false">
      <c r="A1438" s="15" t="n">
        <f aca="false">Report!C2724</f>
        <v>46244</v>
      </c>
      <c r="B1438" s="1" t="str">
        <f aca="false">Report!E2724</f>
        <v>LIMA E BARANDA COMERCIO DE PRODUTOS REGI</v>
      </c>
      <c r="C1438" s="16" t="n">
        <f aca="false">Report!U2724</f>
        <v>363.5</v>
      </c>
      <c r="D1438" s="1" t="str">
        <f aca="false">Report!X2724</f>
        <v>NF 31724 - MILKA</v>
      </c>
    </row>
    <row r="1439" customFormat="false" ht="12.75" hidden="false" customHeight="true" outlineLevel="0" collapsed="false">
      <c r="A1439" s="15" t="n">
        <f aca="false">Report!C2725</f>
        <v>46244</v>
      </c>
      <c r="B1439" s="1" t="str">
        <f aca="false">Report!E2725</f>
        <v>FABRICA RAINHA ISABEL LTDA</v>
      </c>
      <c r="C1439" s="16" t="n">
        <f aca="false">Report!U2725</f>
        <v>841.5</v>
      </c>
      <c r="D1439" s="1" t="str">
        <f aca="false">Report!X2725</f>
        <v>NF 142307 - MILKA</v>
      </c>
    </row>
    <row r="1440" customFormat="false" ht="12.75" hidden="false" customHeight="true" outlineLevel="0" collapsed="false">
      <c r="A1440" s="15" t="n">
        <f aca="false">Report!C2726</f>
        <v>46244</v>
      </c>
      <c r="B1440" s="1" t="str">
        <f aca="false">Report!E2726</f>
        <v>FRUTAL INDUSTRIA E COMERCIO LTDA</v>
      </c>
      <c r="C1440" s="16" t="n">
        <f aca="false">Report!U2726</f>
        <v>592.01</v>
      </c>
      <c r="D1440" s="1" t="str">
        <f aca="false">Report!X2726</f>
        <v>NF 227628 - MILKA</v>
      </c>
    </row>
    <row r="1441" customFormat="false" ht="12.75" hidden="false" customHeight="true" outlineLevel="0" collapsed="false">
      <c r="A1441" s="15" t="n">
        <f aca="false">Report!C2727</f>
        <v>46244</v>
      </c>
      <c r="B1441" s="1" t="str">
        <f aca="false">Report!E2727</f>
        <v>JAB COMERCIO DE PRODUTOS ALIMENTICIOS LT</v>
      </c>
      <c r="C1441" s="16" t="n">
        <f aca="false">Report!U2727</f>
        <v>370</v>
      </c>
      <c r="D1441" s="1" t="str">
        <f aca="false">Report!X2727</f>
        <v>NF 3658 SANTO PAO - MILKA</v>
      </c>
    </row>
    <row r="1442" customFormat="false" ht="12.75" hidden="false" customHeight="true" outlineLevel="0" collapsed="false">
      <c r="A1442" s="15" t="n">
        <f aca="false">Report!C2728</f>
        <v>46244</v>
      </c>
      <c r="B1442" s="1" t="str">
        <f aca="false">Report!E2728</f>
        <v>KAROLINY RODRIGUES SOUZA VENANCIO 915783</v>
      </c>
      <c r="C1442" s="16" t="n">
        <f aca="false">Report!U2728</f>
        <v>570</v>
      </c>
      <c r="D1442" s="1" t="str">
        <f aca="false">Report!X2728</f>
        <v>NF 1957 BIS.DONA MARIA - MILKA</v>
      </c>
    </row>
    <row r="1443" customFormat="false" ht="12.75" hidden="false" customHeight="true" outlineLevel="0" collapsed="false">
      <c r="A1443" s="15" t="n">
        <f aca="false">Report!C2729</f>
        <v>46244</v>
      </c>
      <c r="B1443" s="1" t="str">
        <f aca="false">Report!E2729</f>
        <v>64.225.624 ROBERTO REIS AROUCHE</v>
      </c>
      <c r="C1443" s="16" t="n">
        <f aca="false">Report!U2729</f>
        <v>288</v>
      </c>
      <c r="D1443" s="1" t="str">
        <f aca="false">Report!X2729</f>
        <v>NF 78 - MILKA</v>
      </c>
    </row>
    <row r="1444" customFormat="false" ht="12.75" hidden="false" customHeight="true" outlineLevel="0" collapsed="false">
      <c r="A1444" s="15" t="n">
        <f aca="false">Report!C2730</f>
        <v>46244</v>
      </c>
      <c r="B1444" s="1" t="str">
        <f aca="false">Report!E2730</f>
        <v>ESDRAS COMERCIO DE MATERIAIS ELETRICOS E</v>
      </c>
      <c r="C1444" s="16" t="n">
        <f aca="false">Report!U2730</f>
        <v>280</v>
      </c>
      <c r="D1444" s="1" t="str">
        <f aca="false">Report!X2730</f>
        <v>NF 1399 - MILKA</v>
      </c>
    </row>
    <row r="1445" customFormat="false" ht="12.75" hidden="false" customHeight="true" outlineLevel="0" collapsed="false">
      <c r="A1445" s="15" t="n">
        <f aca="false">Report!C2731</f>
        <v>46244</v>
      </c>
      <c r="B1445" s="1" t="str">
        <f aca="false">Report!E2731</f>
        <v>PANIFICADORA E CONFEITARIA REAL MADRI LTDA</v>
      </c>
      <c r="C1445" s="16" t="n">
        <f aca="false">Report!U2731</f>
        <v>524.4</v>
      </c>
      <c r="D1445" s="1" t="str">
        <f aca="false">Report!X2731</f>
        <v>NF  748 - MILKA</v>
      </c>
    </row>
    <row r="1446" customFormat="false" ht="12.75" hidden="false" customHeight="true" outlineLevel="0" collapsed="false">
      <c r="A1446" s="15" t="n">
        <f aca="false">Report!C2732</f>
        <v>46244</v>
      </c>
      <c r="B1446" s="1" t="str">
        <f aca="false">Report!E2732</f>
        <v>PANIFICADORA E CONFEITARIA REAL MADRI LTDA</v>
      </c>
      <c r="C1446" s="16" t="n">
        <f aca="false">Report!U2732</f>
        <v>490</v>
      </c>
      <c r="D1446" s="1" t="str">
        <f aca="false">Report!X2732</f>
        <v>NF 750 - MILKA</v>
      </c>
    </row>
    <row r="1447" customFormat="false" ht="12.75" hidden="false" customHeight="true" outlineLevel="0" collapsed="false">
      <c r="A1447" s="15" t="n">
        <f aca="false">Report!C2733</f>
        <v>46244</v>
      </c>
      <c r="B1447" s="1" t="str">
        <f aca="false">Report!E2733</f>
        <v>PANIFICADORA E CONFEITARIA REAL MADRI LTDA</v>
      </c>
      <c r="C1447" s="16" t="n">
        <f aca="false">Report!U2733</f>
        <v>420</v>
      </c>
      <c r="D1447" s="1" t="str">
        <f aca="false">Report!X2733</f>
        <v>NF 749 - MILKA</v>
      </c>
    </row>
    <row r="1448" customFormat="false" ht="12.75" hidden="false" customHeight="true" outlineLevel="0" collapsed="false">
      <c r="A1448" s="15" t="n">
        <f aca="false">Report!C2734</f>
        <v>46244</v>
      </c>
      <c r="B1448" s="1" t="str">
        <f aca="false">Report!E2734</f>
        <v>C. R. PARENTE ABREU</v>
      </c>
      <c r="C1448" s="16" t="n">
        <f aca="false">Report!U2734</f>
        <v>695.21</v>
      </c>
      <c r="D1448" s="1" t="str">
        <f aca="false">Report!X2734</f>
        <v>NF 11530 -1 KARU - MILKA</v>
      </c>
    </row>
    <row r="1449" customFormat="false" ht="12.75" hidden="false" customHeight="true" outlineLevel="0" collapsed="false">
      <c r="A1449" s="15" t="n">
        <f aca="false">Report!C2736</f>
        <v>46244</v>
      </c>
      <c r="B1449" s="1" t="str">
        <f aca="false">Report!E2736</f>
        <v>ADRIANO FEITOSA OLIVEIRA LTDA</v>
      </c>
      <c r="C1449" s="16" t="n">
        <f aca="false">Report!U2736</f>
        <v>3354.4</v>
      </c>
      <c r="D1449" s="1" t="str">
        <f aca="false">Report!X2736</f>
        <v>NF 354 / PGTO DISTRIBUIDORA ADRIANO - MILKA</v>
      </c>
    </row>
    <row r="1450" customFormat="false" ht="12.75" hidden="false" customHeight="true" outlineLevel="0" collapsed="false">
      <c r="A1450" s="15" t="n">
        <f aca="false">Report!C2737</f>
        <v>46244</v>
      </c>
      <c r="B1450" s="1" t="str">
        <f aca="false">Report!E2737</f>
        <v>ADICSO FABIAN GONZALEZ MONTILLA 70302186</v>
      </c>
      <c r="C1450" s="16" t="n">
        <f aca="false">Report!U2737</f>
        <v>1152</v>
      </c>
      <c r="D1450" s="1" t="str">
        <f aca="false">Report!X2737</f>
        <v>NF 578 BLOOM - MILKA</v>
      </c>
    </row>
    <row r="1451" customFormat="false" ht="12.75" hidden="false" customHeight="true" outlineLevel="0" collapsed="false">
      <c r="A1451" s="15" t="n">
        <f aca="false">Report!C2745</f>
        <v>46244</v>
      </c>
      <c r="B1451" s="1" t="str">
        <f aca="false">Report!E2745</f>
        <v>RENATO DE O AZEVEDO E CIA LTDA - EPP</v>
      </c>
      <c r="C1451" s="16" t="n">
        <f aca="false">Report!U2745</f>
        <v>300</v>
      </c>
      <c r="D1451" s="1" t="str">
        <f aca="false">Report!X2745</f>
        <v>ACAI DE ANORI - DEBORA 06/08</v>
      </c>
    </row>
    <row r="1452" customFormat="false" ht="12.75" hidden="false" customHeight="true" outlineLevel="0" collapsed="false">
      <c r="A1452" s="15" t="n">
        <f aca="false">Report!C2746</f>
        <v>46244</v>
      </c>
      <c r="B1452" s="1" t="str">
        <f aca="false">Report!E2746</f>
        <v>RENATO DE O AZEVEDO E CIA LTDA - EPP</v>
      </c>
      <c r="C1452" s="16" t="n">
        <f aca="false">Report!U2746</f>
        <v>525</v>
      </c>
      <c r="D1452" s="1" t="str">
        <f aca="false">Report!X2746</f>
        <v>ACAI DE ANORI - DEBORA 08/08</v>
      </c>
    </row>
    <row r="1453" customFormat="false" ht="12.75" hidden="false" customHeight="true" outlineLevel="0" collapsed="false">
      <c r="A1453" s="15" t="n">
        <f aca="false">Report!C2747</f>
        <v>46244</v>
      </c>
      <c r="B1453" s="1" t="str">
        <f aca="false">Report!E2747</f>
        <v>RENATO DE O AZEVEDO E CIA LTDA - EPP</v>
      </c>
      <c r="C1453" s="16" t="n">
        <f aca="false">Report!U2747</f>
        <v>300</v>
      </c>
      <c r="D1453" s="1" t="str">
        <f aca="false">Report!X2747</f>
        <v>ACAI DE ANORI - DEBORA 07/08</v>
      </c>
    </row>
    <row r="1454" customFormat="false" ht="12.75" hidden="false" customHeight="true" outlineLevel="0" collapsed="false">
      <c r="A1454" s="15" t="n">
        <f aca="false">Report!C2750</f>
        <v>46244</v>
      </c>
      <c r="B1454" s="1" t="str">
        <f aca="false">Report!E2750</f>
        <v>RV TECNOLOGIA E SISTEMAS S.A</v>
      </c>
      <c r="C1454" s="16" t="n">
        <f aca="false">Report!U2750</f>
        <v>700</v>
      </c>
      <c r="D1454" s="1" t="str">
        <f aca="false">Report!X2750</f>
        <v>rv chip/ recarga celular-andreza</v>
      </c>
    </row>
    <row r="1455" customFormat="false" ht="12.75" hidden="false" customHeight="true" outlineLevel="0" collapsed="false">
      <c r="A1455" s="15" t="n">
        <f aca="false">Report!C2758</f>
        <v>46244</v>
      </c>
      <c r="B1455" s="1" t="str">
        <f aca="false">Report!E2758</f>
        <v>GELO DANGELO FABRICACAO DE GELO LTDA</v>
      </c>
      <c r="C1455" s="16" t="n">
        <f aca="false">Report!U2758</f>
        <v>448</v>
      </c>
      <c r="D1455" s="1" t="str">
        <f aca="false">Report!X2758</f>
        <v>NF 458 - DEBORA</v>
      </c>
    </row>
    <row r="1456" customFormat="false" ht="12.75" hidden="false" customHeight="true" outlineLevel="0" collapsed="false">
      <c r="A1456" s="15" t="n">
        <f aca="false">Report!C2762</f>
        <v>46245</v>
      </c>
      <c r="B1456" s="1" t="str">
        <f aca="false">Report!E2762</f>
        <v>SEM FORNECEDOR</v>
      </c>
      <c r="C1456" s="16" t="n">
        <f aca="false">Report!U2762</f>
        <v>170</v>
      </c>
      <c r="D1456" s="1" t="str">
        <f aca="false">Report!X2762</f>
        <v>COMPRA DE 4,550 KG DE QUEIJO COALHO</v>
      </c>
    </row>
    <row r="1457" customFormat="false" ht="12.75" hidden="false" customHeight="true" outlineLevel="0" collapsed="false">
      <c r="A1457" s="15" t="n">
        <f aca="false">Report!C2764</f>
        <v>46245</v>
      </c>
      <c r="B1457" s="1" t="str">
        <f aca="false">Report!E2764</f>
        <v>RISADINHA LTDA</v>
      </c>
      <c r="C1457" s="16" t="n">
        <f aca="false">Report!U2764</f>
        <v>823.62</v>
      </c>
      <c r="D1457" s="1" t="str">
        <f aca="false">Report!X2764</f>
        <v>NF 662479-02 MILKA</v>
      </c>
    </row>
    <row r="1458" customFormat="false" ht="12.75" hidden="false" customHeight="true" outlineLevel="0" collapsed="false">
      <c r="A1458" s="15" t="n">
        <f aca="false">Report!C2765</f>
        <v>46245</v>
      </c>
      <c r="B1458" s="1" t="str">
        <f aca="false">Report!E2765</f>
        <v>ATACADAO S.A.</v>
      </c>
      <c r="C1458" s="16" t="n">
        <f aca="false">Report!U2765</f>
        <v>639.52</v>
      </c>
      <c r="D1458" s="1" t="str">
        <f aca="false">Report!X2765</f>
        <v>NF 1905835 MILKA</v>
      </c>
    </row>
    <row r="1459" customFormat="false" ht="12.75" hidden="false" customHeight="true" outlineLevel="0" collapsed="false">
      <c r="A1459" s="15" t="n">
        <f aca="false">Report!C2766</f>
        <v>46245</v>
      </c>
      <c r="B1459" s="1" t="str">
        <f aca="false">Report!E2766</f>
        <v>TAPAJOS COM DE PERFUMARIA COSMETICOS E G</v>
      </c>
      <c r="C1459" s="16" t="n">
        <f aca="false">Report!U2766</f>
        <v>612.71</v>
      </c>
      <c r="D1459" s="1" t="str">
        <f aca="false">Report!X2766</f>
        <v>NF 581015 -1 MILKA</v>
      </c>
    </row>
    <row r="1460" customFormat="false" ht="12.75" hidden="false" customHeight="true" outlineLevel="0" collapsed="false">
      <c r="A1460" s="15" t="n">
        <f aca="false">Report!C2767</f>
        <v>46245</v>
      </c>
      <c r="B1460" s="1" t="str">
        <f aca="false">Report!E2767</f>
        <v>EMPRESA BRASILEIRA DE DISTRIBUICAO LTDA</v>
      </c>
      <c r="C1460" s="16" t="n">
        <f aca="false">Report!U2767</f>
        <v>683.04</v>
      </c>
      <c r="D1460" s="1" t="str">
        <f aca="false">Report!X2767</f>
        <v>NF 2302521 - DEBORA</v>
      </c>
    </row>
    <row r="1461" customFormat="false" ht="12.75" hidden="false" customHeight="true" outlineLevel="0" collapsed="false">
      <c r="A1461" s="15" t="n">
        <f aca="false">Report!C2771</f>
        <v>46245</v>
      </c>
      <c r="B1461" s="1" t="str">
        <f aca="false">Report!E2771</f>
        <v>NT INDUSTRIA E COMERCIO DE PANIFICACAO L</v>
      </c>
      <c r="C1461" s="16" t="n">
        <f aca="false">Report!U2771</f>
        <v>3523.17</v>
      </c>
      <c r="D1461" s="1" t="str">
        <f aca="false">Report!X2771</f>
        <v>NF 42217- MILKA</v>
      </c>
    </row>
    <row r="1462" customFormat="false" ht="12.75" hidden="false" customHeight="true" outlineLevel="0" collapsed="false">
      <c r="A1462" s="15" t="n">
        <f aca="false">Report!C2772</f>
        <v>46245</v>
      </c>
      <c r="B1462" s="1" t="str">
        <f aca="false">Report!E2772</f>
        <v>VITAPAN COMERCIO VAREJISTA DE PRODUTOS ALIMENTICIOS LTDA</v>
      </c>
      <c r="C1462" s="16" t="n">
        <f aca="false">Report!U2772</f>
        <v>648</v>
      </c>
      <c r="D1462" s="1" t="str">
        <f aca="false">Report!X2772</f>
        <v>NF 10468 - MILKA</v>
      </c>
    </row>
    <row r="1463" customFormat="false" ht="12.75" hidden="false" customHeight="true" outlineLevel="0" collapsed="false">
      <c r="A1463" s="15" t="n">
        <f aca="false">Report!C2773</f>
        <v>46245</v>
      </c>
      <c r="B1463" s="1" t="str">
        <f aca="false">Report!E2773</f>
        <v>BROTHERS  INDUSTRIA DE ALIMENTOS LTDA</v>
      </c>
      <c r="C1463" s="16" t="n">
        <f aca="false">Report!U2773</f>
        <v>706.95</v>
      </c>
      <c r="D1463" s="1" t="str">
        <f aca="false">Report!X2773</f>
        <v>NF 1035089 - MILKA</v>
      </c>
    </row>
    <row r="1464" customFormat="false" ht="12.75" hidden="false" customHeight="true" outlineLevel="0" collapsed="false">
      <c r="A1464" s="15" t="n">
        <f aca="false">Report!C2774</f>
        <v>46245</v>
      </c>
      <c r="B1464" s="1" t="str">
        <f aca="false">Report!E2774</f>
        <v>PANIFICADORA E CONFEITARIA REAL MADRI LTDA</v>
      </c>
      <c r="C1464" s="16" t="n">
        <f aca="false">Report!U2774</f>
        <v>519.78</v>
      </c>
      <c r="D1464" s="1" t="str">
        <f aca="false">Report!X2774</f>
        <v>NF 753 - MILKA</v>
      </c>
    </row>
    <row r="1465" customFormat="false" ht="12.75" hidden="false" customHeight="true" outlineLevel="0" collapsed="false">
      <c r="A1465" s="15" t="n">
        <f aca="false">Report!C2776</f>
        <v>46245</v>
      </c>
      <c r="B1465" s="1" t="str">
        <f aca="false">Report!E2776</f>
        <v>SILVA E SANTOS FRIGORIFICO LTDA</v>
      </c>
      <c r="C1465" s="16" t="n">
        <f aca="false">Report!U2776</f>
        <v>3157.5</v>
      </c>
      <c r="D1465" s="1" t="str">
        <f aca="false">Report!X2776</f>
        <v>NF 32221 - MILKA</v>
      </c>
    </row>
    <row r="1466" customFormat="false" ht="12.75" hidden="false" customHeight="true" outlineLevel="0" collapsed="false">
      <c r="A1466" s="15" t="n">
        <f aca="false">Report!C2777</f>
        <v>46245</v>
      </c>
      <c r="B1466" s="1" t="str">
        <f aca="false">Report!E2777</f>
        <v>RENATO DE O AZEVEDO E CIA LTDA - EPP</v>
      </c>
      <c r="C1466" s="16" t="n">
        <f aca="false">Report!U2777</f>
        <v>2580</v>
      </c>
      <c r="D1466" s="1" t="str">
        <f aca="false">Report!X2777</f>
        <v>FEIRA SR RENATO - C6 BANK -  DEBORA</v>
      </c>
    </row>
    <row r="1467" customFormat="false" ht="12.75" hidden="false" customHeight="true" outlineLevel="0" collapsed="false">
      <c r="A1467" s="15" t="n">
        <f aca="false">Report!C2778</f>
        <v>46245</v>
      </c>
      <c r="B1467" s="1" t="str">
        <f aca="false">Report!E2778</f>
        <v>RENATO DE O AZEVEDO E CIA LTDA - EPP</v>
      </c>
      <c r="C1467" s="16" t="n">
        <f aca="false">Report!U2778</f>
        <v>1100</v>
      </c>
      <c r="D1467" s="1" t="str">
        <f aca="false">Report!X2778</f>
        <v>FEIRA SR RENATO - MM COMERCIO ATACADISTA DE FRUTAS LTDA - DEBORA</v>
      </c>
    </row>
    <row r="1468" customFormat="false" ht="12.75" hidden="false" customHeight="true" outlineLevel="0" collapsed="false">
      <c r="A1468" s="15" t="n">
        <f aca="false">Report!C2780</f>
        <v>46245</v>
      </c>
      <c r="B1468" s="1" t="str">
        <f aca="false">Report!E2780</f>
        <v>H L M PADARIA E CONFEITARIA LTDA</v>
      </c>
      <c r="C1468" s="16" t="n">
        <f aca="false">Report!U2780</f>
        <v>280</v>
      </c>
      <c r="D1468" s="1" t="str">
        <f aca="false">Report!X2780</f>
        <v>NF 150 - DEBORA</v>
      </c>
    </row>
    <row r="1469" customFormat="false" ht="12.75" hidden="false" customHeight="true" outlineLevel="0" collapsed="false">
      <c r="A1469" s="15" t="n">
        <f aca="false">Report!C2783</f>
        <v>46246</v>
      </c>
      <c r="B1469" s="1" t="str">
        <f aca="false">Report!E2783</f>
        <v>FUNNY PET DISTRIBUIDORA DE ALIMENTOS PAR</v>
      </c>
      <c r="C1469" s="16" t="n">
        <f aca="false">Report!U2783</f>
        <v>8427.07</v>
      </c>
      <c r="D1469" s="1" t="str">
        <f aca="false">Report!X2783</f>
        <v>NF 20498-2 MILKA</v>
      </c>
    </row>
    <row r="1470" customFormat="false" ht="12.75" hidden="false" customHeight="true" outlineLevel="0" collapsed="false">
      <c r="A1470" s="15" t="n">
        <f aca="false">Report!C2784</f>
        <v>46246</v>
      </c>
      <c r="B1470" s="1" t="str">
        <f aca="false">Report!E2784</f>
        <v>SMV COMERCIO DE PRODUTOS ALIMENTICIOS LT</v>
      </c>
      <c r="C1470" s="16" t="n">
        <f aca="false">Report!U2784</f>
        <v>548.94</v>
      </c>
      <c r="D1470" s="1" t="str">
        <f aca="false">Report!X2784</f>
        <v>7226-1/2  NF6933 - MILKA</v>
      </c>
    </row>
    <row r="1471" customFormat="false" ht="12.75" hidden="false" customHeight="true" outlineLevel="0" collapsed="false">
      <c r="A1471" s="15" t="n">
        <f aca="false">Report!C2785</f>
        <v>46246</v>
      </c>
      <c r="B1471" s="1" t="str">
        <f aca="false">Report!E2785</f>
        <v>ATACADAO S.A.</v>
      </c>
      <c r="C1471" s="16" t="n">
        <f aca="false">Report!U2785</f>
        <v>958.5</v>
      </c>
      <c r="D1471" s="1" t="str">
        <f aca="false">Report!X2785</f>
        <v>NF 1906317 - MILKA</v>
      </c>
    </row>
    <row r="1472" customFormat="false" ht="12.75" hidden="false" customHeight="true" outlineLevel="0" collapsed="false">
      <c r="A1472" s="15" t="n">
        <f aca="false">Report!C2786</f>
        <v>46246</v>
      </c>
      <c r="B1472" s="1" t="str">
        <f aca="false">Report!E2786</f>
        <v>OPPORTUNITY ALIMENTOS PARA ANIMAIS LTDA</v>
      </c>
      <c r="C1472" s="16" t="n">
        <f aca="false">Report!U2786</f>
        <v>807.05</v>
      </c>
      <c r="D1472" s="1" t="str">
        <f aca="false">Report!X2786</f>
        <v>NF 34737-1 MILKA</v>
      </c>
    </row>
    <row r="1473" customFormat="false" ht="12.75" hidden="false" customHeight="true" outlineLevel="0" collapsed="false">
      <c r="A1473" s="15" t="n">
        <f aca="false">Report!C2787</f>
        <v>46246</v>
      </c>
      <c r="B1473" s="1" t="str">
        <f aca="false">Report!E2787</f>
        <v>ADRIANA DISTRIBUIDORA DE PRODUTOS ALIMEN</v>
      </c>
      <c r="C1473" s="16" t="n">
        <f aca="false">Report!U2787</f>
        <v>1420.58</v>
      </c>
      <c r="D1473" s="1" t="str">
        <f aca="false">Report!X2787</f>
        <v>NF 886068-2 MILKA</v>
      </c>
    </row>
    <row r="1474" customFormat="false" ht="12.75" hidden="false" customHeight="true" outlineLevel="0" collapsed="false">
      <c r="A1474" s="15" t="n">
        <f aca="false">Report!C2788</f>
        <v>46246</v>
      </c>
      <c r="B1474" s="1" t="str">
        <f aca="false">Report!E2788</f>
        <v>TAPAJOS COM DE PERFUMARIA COSMETICOS E G</v>
      </c>
      <c r="C1474" s="16" t="n">
        <f aca="false">Report!U2788</f>
        <v>1473.38</v>
      </c>
      <c r="D1474" s="1" t="str">
        <f aca="false">Report!X2788</f>
        <v>NF 581288 - COM TAXA - DEBORA</v>
      </c>
    </row>
    <row r="1475" customFormat="false" ht="12.75" hidden="false" customHeight="true" outlineLevel="0" collapsed="false">
      <c r="A1475" s="15" t="n">
        <f aca="false">Report!C2789</f>
        <v>46246</v>
      </c>
      <c r="B1475" s="1" t="str">
        <f aca="false">Report!E2789</f>
        <v>FUNNY PET DISTRIBUIDORA DE ALIMENTOS PAR</v>
      </c>
      <c r="C1475" s="16" t="n">
        <f aca="false">Report!U2789</f>
        <v>3458.9</v>
      </c>
      <c r="D1475" s="1" t="str">
        <f aca="false">Report!X2789</f>
        <v>NF 21188 -1 MILKA</v>
      </c>
    </row>
    <row r="1476" customFormat="false" ht="12.75" hidden="false" customHeight="true" outlineLevel="0" collapsed="false">
      <c r="A1476" s="15" t="n">
        <f aca="false">Report!C2790</f>
        <v>46246</v>
      </c>
      <c r="B1476" s="1" t="str">
        <f aca="false">Report!E2790</f>
        <v>ORIENTE COM. ATACADISTA E REPRES. LTDA</v>
      </c>
      <c r="C1476" s="16" t="n">
        <f aca="false">Report!U2790</f>
        <v>2195.6</v>
      </c>
      <c r="D1476" s="1" t="str">
        <f aca="false">Report!X2790</f>
        <v>3344/2  NF2785 - MILKA</v>
      </c>
    </row>
    <row r="1477" customFormat="false" ht="12.75" hidden="false" customHeight="true" outlineLevel="0" collapsed="false">
      <c r="A1477" s="15" t="n">
        <f aca="false">Report!C2791</f>
        <v>46246</v>
      </c>
      <c r="B1477" s="1" t="str">
        <f aca="false">Report!E2791</f>
        <v>DISTRIBUIDORA LOPES LTDA</v>
      </c>
      <c r="C1477" s="16" t="n">
        <f aca="false">Report!U2791</f>
        <v>1790.11</v>
      </c>
      <c r="D1477" s="1" t="str">
        <f aca="false">Report!X2791</f>
        <v>NF 1696462 C/DESCONTO NO BOLETO - DEBORA</v>
      </c>
    </row>
    <row r="1478" customFormat="false" ht="12.75" hidden="false" customHeight="true" outlineLevel="0" collapsed="false">
      <c r="A1478" s="15" t="n">
        <f aca="false">Report!C2793</f>
        <v>46246</v>
      </c>
      <c r="B1478" s="1" t="str">
        <f aca="false">Report!E2793</f>
        <v>TRES CORACOES ALIMENTOS S.A.</v>
      </c>
      <c r="C1478" s="16" t="n">
        <f aca="false">Report!U2793</f>
        <v>2063.42</v>
      </c>
      <c r="D1478" s="1" t="str">
        <f aca="false">Report!X2793</f>
        <v>NF353326-02 MILKA</v>
      </c>
    </row>
    <row r="1479" customFormat="false" ht="12.75" hidden="false" customHeight="true" outlineLevel="0" collapsed="false">
      <c r="A1479" s="15" t="n">
        <f aca="false">Report!C2794</f>
        <v>46246</v>
      </c>
      <c r="B1479" s="1" t="str">
        <f aca="false">Report!E2794</f>
        <v>RISADINHA LTDA</v>
      </c>
      <c r="C1479" s="16" t="n">
        <f aca="false">Report!U2794</f>
        <v>853.9</v>
      </c>
      <c r="D1479" s="1" t="str">
        <f aca="false">Report!X2794</f>
        <v>NF 665164 -1 MILKA</v>
      </c>
    </row>
    <row r="1480" customFormat="false" ht="12.75" hidden="false" customHeight="true" outlineLevel="0" collapsed="false">
      <c r="A1480" s="15" t="n">
        <f aca="false">Report!C2795</f>
        <v>46246</v>
      </c>
      <c r="B1480" s="1" t="str">
        <f aca="false">Report!E2795</f>
        <v>BRF S A</v>
      </c>
      <c r="C1480" s="16" t="n">
        <f aca="false">Report!U2795</f>
        <v>447.25</v>
      </c>
      <c r="D1480" s="1" t="str">
        <f aca="false">Report!X2795</f>
        <v>NF 1611343-02/02 MILKA</v>
      </c>
    </row>
    <row r="1481" customFormat="false" ht="12.75" hidden="false" customHeight="true" outlineLevel="0" collapsed="false">
      <c r="A1481" s="15" t="n">
        <f aca="false">Report!C2796</f>
        <v>46246</v>
      </c>
      <c r="B1481" s="1" t="str">
        <f aca="false">Report!E2796</f>
        <v>DUNORTE DISTRIBUIDORA DE PRODUTOS DE CONSUMO LTDA</v>
      </c>
      <c r="C1481" s="16" t="n">
        <f aca="false">Report!U2796</f>
        <v>1641.4</v>
      </c>
      <c r="D1481" s="1" t="str">
        <f aca="false">Report!X2796</f>
        <v>NF 3223292-1 MILKA</v>
      </c>
    </row>
    <row r="1482" customFormat="false" ht="12.75" hidden="false" customHeight="true" outlineLevel="0" collapsed="false">
      <c r="A1482" s="15" t="n">
        <f aca="false">Report!C2797</f>
        <v>46246</v>
      </c>
      <c r="B1482" s="1" t="str">
        <f aca="false">Report!E2797</f>
        <v>BRF S A</v>
      </c>
      <c r="C1482" s="16" t="n">
        <f aca="false">Report!U2797</f>
        <v>1798.15</v>
      </c>
      <c r="D1482" s="1" t="str">
        <f aca="false">Report!X2797</f>
        <v>NF 1614419-1 DESCONTO NO BOLETO - MILKA</v>
      </c>
    </row>
    <row r="1483" customFormat="false" ht="12.75" hidden="false" customHeight="true" outlineLevel="0" collapsed="false">
      <c r="A1483" s="15" t="n">
        <f aca="false">Report!C2798</f>
        <v>46246</v>
      </c>
      <c r="B1483" s="1" t="str">
        <f aca="false">Report!E2798</f>
        <v>NORTELAC DISTRIBUIDORA DE FRIOS LTDA</v>
      </c>
      <c r="C1483" s="16" t="n">
        <f aca="false">Report!U2798</f>
        <v>1380</v>
      </c>
      <c r="D1483" s="1" t="str">
        <f aca="false">Report!X2798</f>
        <v>NF 45442 - MILKA</v>
      </c>
    </row>
    <row r="1484" customFormat="false" ht="12.75" hidden="false" customHeight="true" outlineLevel="0" collapsed="false">
      <c r="A1484" s="15" t="n">
        <f aca="false">Report!C2799</f>
        <v>46246</v>
      </c>
      <c r="B1484" s="1" t="str">
        <f aca="false">Report!E2799</f>
        <v>REAL BEBIDAS DA AMAZONIA LTDA</v>
      </c>
      <c r="C1484" s="16" t="n">
        <f aca="false">Report!U2799</f>
        <v>630</v>
      </c>
      <c r="D1484" s="1" t="str">
        <f aca="false">Report!X2799</f>
        <v>NF 615120 - MILKA</v>
      </c>
    </row>
    <row r="1485" customFormat="false" ht="12.75" hidden="false" customHeight="true" outlineLevel="0" collapsed="false">
      <c r="A1485" s="15" t="n">
        <f aca="false">Report!C2800</f>
        <v>46246</v>
      </c>
      <c r="B1485" s="1" t="str">
        <f aca="false">Report!E2800</f>
        <v>RENATO DE O AZEVEDO E CIA LTDA - EPP</v>
      </c>
      <c r="C1485" s="16" t="n">
        <f aca="false">Report!U2800</f>
        <v>1800</v>
      </c>
      <c r="D1485" s="1" t="str">
        <f aca="false">Report!X2800</f>
        <v>PGTO P/ JULIETE / 92985524785 SANTANDER - MILKA</v>
      </c>
    </row>
    <row r="1486" customFormat="false" ht="12.75" hidden="false" customHeight="true" outlineLevel="0" collapsed="false">
      <c r="A1486" s="15" t="n">
        <f aca="false">Report!C2802</f>
        <v>46246</v>
      </c>
      <c r="B1486" s="1" t="str">
        <f aca="false">Report!E2802</f>
        <v>RENATO DE O AZEVEDO E CIA LTDA - EPP</v>
      </c>
      <c r="C1486" s="16" t="n">
        <f aca="false">Report!U2802</f>
        <v>695</v>
      </c>
      <c r="D1486" s="1" t="str">
        <f aca="false">Report!X2802</f>
        <v>FEIRA CARLOS - DEBORA</v>
      </c>
    </row>
    <row r="1487" customFormat="false" ht="12.75" hidden="false" customHeight="true" outlineLevel="0" collapsed="false">
      <c r="A1487" s="15" t="n">
        <f aca="false">Report!C2803</f>
        <v>46246</v>
      </c>
      <c r="B1487" s="1" t="str">
        <f aca="false">Report!E2803</f>
        <v>RENATO DE O AZEVEDO E CIA LTDA - EPP</v>
      </c>
      <c r="C1487" s="16" t="n">
        <f aca="false">Report!U2803</f>
        <v>160</v>
      </c>
      <c r="D1487" s="1" t="str">
        <f aca="false">Report!X2803</f>
        <v>FEIRA CARLOS - CAMARAO COM E SEM CASCA - DEBORA</v>
      </c>
    </row>
    <row r="1488" customFormat="false" ht="12.75" hidden="false" customHeight="true" outlineLevel="0" collapsed="false">
      <c r="A1488" s="15" t="n">
        <f aca="false">Report!C2804</f>
        <v>46246</v>
      </c>
      <c r="B1488" s="1" t="str">
        <f aca="false">Report!E2804</f>
        <v>COMERCIO E TRANSPORTE BRANDAO LTDA</v>
      </c>
      <c r="C1488" s="16" t="n">
        <f aca="false">Report!U2804</f>
        <v>470</v>
      </c>
      <c r="D1488" s="1" t="str">
        <f aca="false">Report!X2804</f>
        <v>NF 15076 - DEBORA</v>
      </c>
    </row>
    <row r="1489" customFormat="false" ht="12.75" hidden="false" customHeight="true" outlineLevel="0" collapsed="false">
      <c r="A1489" s="15" t="n">
        <f aca="false">Report!C2810</f>
        <v>46246</v>
      </c>
      <c r="B1489" s="1" t="str">
        <f aca="false">Report!E2810</f>
        <v>RENATO DE O AZEVEDO E CIA LTDA - EPP</v>
      </c>
      <c r="C1489" s="16" t="n">
        <f aca="false">Report!U2810</f>
        <v>375</v>
      </c>
      <c r="D1489" s="1" t="str">
        <f aca="false">Report!X2810</f>
        <v>ACAI DE ANORI - DEBORA 10/08</v>
      </c>
    </row>
    <row r="1490" customFormat="false" ht="12.75" hidden="false" customHeight="true" outlineLevel="0" collapsed="false">
      <c r="A1490" s="15" t="n">
        <f aca="false">Report!C2811</f>
        <v>46246</v>
      </c>
      <c r="B1490" s="1" t="str">
        <f aca="false">Report!E2811</f>
        <v>RENATO DE O AZEVEDO E CIA LTDA - EPP</v>
      </c>
      <c r="C1490" s="16" t="n">
        <f aca="false">Report!U2811</f>
        <v>300</v>
      </c>
      <c r="D1490" s="1" t="str">
        <f aca="false">Report!X2811</f>
        <v>ACAI DE ANORI - DEBORA 11/08</v>
      </c>
    </row>
    <row r="1491" customFormat="false" ht="12.75" hidden="false" customHeight="true" outlineLevel="0" collapsed="false">
      <c r="A1491" s="15" t="n">
        <f aca="false">Report!C2813</f>
        <v>46246</v>
      </c>
      <c r="B1491" s="1" t="str">
        <f aca="false">Report!E2813</f>
        <v>H L M PADARIA E CONFEITARIA LTDA</v>
      </c>
      <c r="C1491" s="16" t="n">
        <f aca="false">Report!U2813</f>
        <v>280</v>
      </c>
      <c r="D1491" s="1" t="str">
        <f aca="false">Report!X2813</f>
        <v>NF 152 - DEBORA</v>
      </c>
    </row>
    <row r="1492" customFormat="false" ht="12.75" hidden="false" customHeight="true" outlineLevel="0" collapsed="false">
      <c r="A1492" s="15" t="n">
        <f aca="false">Report!C2816</f>
        <v>46247</v>
      </c>
      <c r="B1492" s="1" t="str">
        <f aca="false">Report!E2816</f>
        <v>CB COMERCIO E DISTRIBUIDORA DE ALIMENTOS</v>
      </c>
      <c r="C1492" s="16" t="n">
        <f aca="false">Report!U2816</f>
        <v>748.69</v>
      </c>
      <c r="D1492" s="1" t="str">
        <f aca="false">Report!X2816</f>
        <v>952611-C/C  NF854275 - MILKA</v>
      </c>
    </row>
    <row r="1493" customFormat="false" ht="12.75" hidden="false" customHeight="true" outlineLevel="0" collapsed="false">
      <c r="A1493" s="15" t="n">
        <f aca="false">Report!C2817</f>
        <v>46247</v>
      </c>
      <c r="B1493" s="1" t="str">
        <f aca="false">Report!E2817</f>
        <v>SB COMERCIO LTDA</v>
      </c>
      <c r="C1493" s="16" t="n">
        <f aca="false">Report!U2817</f>
        <v>1129.22</v>
      </c>
      <c r="D1493" s="1" t="str">
        <f aca="false">Report!X2817</f>
        <v>NF 1964147-1 MILKA</v>
      </c>
    </row>
    <row r="1494" customFormat="false" ht="12.75" hidden="false" customHeight="true" outlineLevel="0" collapsed="false">
      <c r="A1494" s="15" t="n">
        <f aca="false">Report!C2818</f>
        <v>46247</v>
      </c>
      <c r="B1494" s="1" t="str">
        <f aca="false">Report!E2818</f>
        <v>MARQUES &amp; MELO LTDA - FILIAL</v>
      </c>
      <c r="C1494" s="16" t="n">
        <f aca="false">Report!U2818</f>
        <v>1181.96</v>
      </c>
      <c r="D1494" s="1" t="str">
        <f aca="false">Report!X2818</f>
        <v>NF 502189 -02 DISMELO -  MILKA</v>
      </c>
    </row>
    <row r="1495" customFormat="false" ht="12.75" hidden="false" customHeight="true" outlineLevel="0" collapsed="false">
      <c r="A1495" s="15" t="n">
        <f aca="false">Report!C2819</f>
        <v>46247</v>
      </c>
      <c r="B1495" s="1" t="str">
        <f aca="false">Report!E2819</f>
        <v>EDMARA COMERCIO DE HIGIENE PESSOAL LTDA</v>
      </c>
      <c r="C1495" s="16" t="n">
        <f aca="false">Report!U2819</f>
        <v>2621.74</v>
      </c>
      <c r="D1495" s="1" t="str">
        <f aca="false">Report!X2819</f>
        <v>5431-B/D  NF8403 - MILKA</v>
      </c>
    </row>
    <row r="1496" customFormat="false" ht="12.75" hidden="false" customHeight="true" outlineLevel="0" collapsed="false">
      <c r="A1496" s="15" t="n">
        <f aca="false">Report!C2820</f>
        <v>46247</v>
      </c>
      <c r="B1496" s="1" t="str">
        <f aca="false">Report!E2820</f>
        <v>OCIDENTAL COMERCIO DE FRIOS LTDA</v>
      </c>
      <c r="C1496" s="16" t="n">
        <f aca="false">Report!U2820</f>
        <v>662.72</v>
      </c>
      <c r="D1496" s="1" t="str">
        <f aca="false">Report!X2820</f>
        <v>NF 1248470-02 MILKA</v>
      </c>
    </row>
    <row r="1497" customFormat="false" ht="12.75" hidden="false" customHeight="true" outlineLevel="0" collapsed="false">
      <c r="A1497" s="15" t="n">
        <f aca="false">Report!C2822</f>
        <v>46247</v>
      </c>
      <c r="B1497" s="1" t="str">
        <f aca="false">Report!E2822</f>
        <v>DURAES DISTRIBUIDORA DE ESTIVAS LTDA</v>
      </c>
      <c r="C1497" s="16" t="n">
        <f aca="false">Report!U2822</f>
        <v>605.93</v>
      </c>
      <c r="D1497" s="1" t="str">
        <f aca="false">Report!X2822</f>
        <v>NF 651360 -2 DEBORA</v>
      </c>
    </row>
    <row r="1498" customFormat="false" ht="12.75" hidden="false" customHeight="true" outlineLevel="0" collapsed="false">
      <c r="A1498" s="15" t="n">
        <f aca="false">Report!C2823</f>
        <v>46247</v>
      </c>
      <c r="B1498" s="1" t="str">
        <f aca="false">Report!E2823</f>
        <v>DISTRIBUIDORA PRIME LTDA</v>
      </c>
      <c r="C1498" s="16" t="n">
        <f aca="false">Report!U2823</f>
        <v>774.49</v>
      </c>
      <c r="D1498" s="1" t="str">
        <f aca="false">Report!X2823</f>
        <v>NF 134703-1 MILKA</v>
      </c>
    </row>
    <row r="1499" customFormat="false" ht="12.75" hidden="false" customHeight="true" outlineLevel="0" collapsed="false">
      <c r="A1499" s="15" t="n">
        <f aca="false">Report!C2824</f>
        <v>46247</v>
      </c>
      <c r="B1499" s="1" t="str">
        <f aca="false">Report!E2824</f>
        <v>DURAES DISTRIBUIDORA DE ESTIVAS LTDA</v>
      </c>
      <c r="C1499" s="16" t="n">
        <f aca="false">Report!U2824</f>
        <v>434.06</v>
      </c>
      <c r="D1499" s="1" t="str">
        <f aca="false">Report!X2824</f>
        <v>NF 651362 - DEBORA</v>
      </c>
    </row>
    <row r="1500" customFormat="false" ht="12.75" hidden="false" customHeight="true" outlineLevel="0" collapsed="false">
      <c r="A1500" s="15" t="n">
        <f aca="false">Report!C2826</f>
        <v>46247</v>
      </c>
      <c r="B1500" s="1" t="str">
        <f aca="false">Report!E2826</f>
        <v>FENNIX BRASIL DISTRIBUIDORA DE PRODUTOS</v>
      </c>
      <c r="C1500" s="16" t="n">
        <f aca="false">Report!U2826</f>
        <v>907.88</v>
      </c>
      <c r="D1500" s="1" t="str">
        <f aca="false">Report!X2826</f>
        <v>NF 314382 - COM TARIFA - DEBORA</v>
      </c>
    </row>
    <row r="1501" customFormat="false" ht="12.75" hidden="false" customHeight="true" outlineLevel="0" collapsed="false">
      <c r="A1501" s="15" t="n">
        <f aca="false">Report!C2827</f>
        <v>46247</v>
      </c>
      <c r="B1501" s="1" t="str">
        <f aca="false">Report!E2827</f>
        <v>G P FERESIN LTDA</v>
      </c>
      <c r="C1501" s="16" t="n">
        <f aca="false">Report!U2827</f>
        <v>518.41</v>
      </c>
      <c r="D1501" s="1" t="str">
        <f aca="false">Report!X2827</f>
        <v>NF 19144 RACAO MO1 - KEILA</v>
      </c>
    </row>
    <row r="1502" customFormat="false" ht="12.75" hidden="false" customHeight="true" outlineLevel="0" collapsed="false">
      <c r="A1502" s="15" t="n">
        <f aca="false">Report!C2828</f>
        <v>46247</v>
      </c>
      <c r="B1502" s="1" t="str">
        <f aca="false">Report!E2828</f>
        <v>OCIDENTAL COMERCIO DE FRIOS LTDA</v>
      </c>
      <c r="C1502" s="16" t="n">
        <f aca="false">Report!U2828</f>
        <v>762.96</v>
      </c>
      <c r="D1502" s="1" t="str">
        <f aca="false">Report!X2828</f>
        <v>NF 1250798 - MILKA</v>
      </c>
    </row>
    <row r="1503" customFormat="false" ht="12.75" hidden="false" customHeight="true" outlineLevel="0" collapsed="false">
      <c r="A1503" s="15" t="n">
        <f aca="false">Report!C2829</f>
        <v>46247</v>
      </c>
      <c r="B1503" s="1" t="str">
        <f aca="false">Report!E2829</f>
        <v>NESTLÉ BRASIL LTDA.</v>
      </c>
      <c r="C1503" s="16" t="n">
        <f aca="false">Report!U2829</f>
        <v>1721.47</v>
      </c>
      <c r="D1503" s="1" t="str">
        <f aca="false">Report!X2829</f>
        <v>NF 1431708-03/03 MILKA</v>
      </c>
    </row>
    <row r="1504" customFormat="false" ht="12.75" hidden="false" customHeight="true" outlineLevel="0" collapsed="false">
      <c r="A1504" s="15" t="n">
        <f aca="false">Report!C2830</f>
        <v>46247</v>
      </c>
      <c r="B1504" s="1" t="str">
        <f aca="false">Report!E2830</f>
        <v>NESTLÉ BRASIL LTDA.</v>
      </c>
      <c r="C1504" s="16" t="n">
        <f aca="false">Report!U2830</f>
        <v>637.5</v>
      </c>
      <c r="D1504" s="1" t="str">
        <f aca="false">Report!X2830</f>
        <v>NF 1431398 - MILKA</v>
      </c>
    </row>
    <row r="1505" customFormat="false" ht="12.75" hidden="false" customHeight="true" outlineLevel="0" collapsed="false">
      <c r="A1505" s="15" t="n">
        <f aca="false">Report!C2831</f>
        <v>46247</v>
      </c>
      <c r="B1505" s="1" t="str">
        <f aca="false">Report!E2831</f>
        <v>ATACADAO S.A.</v>
      </c>
      <c r="C1505" s="16" t="n">
        <f aca="false">Report!U2831</f>
        <v>1009.05</v>
      </c>
      <c r="D1505" s="1" t="str">
        <f aca="false">Report!X2831</f>
        <v>NF 1910465 - MILKA</v>
      </c>
    </row>
    <row r="1506" customFormat="false" ht="12.75" hidden="false" customHeight="true" outlineLevel="0" collapsed="false">
      <c r="A1506" s="15" t="n">
        <f aca="false">Report!C2832</f>
        <v>46247</v>
      </c>
      <c r="B1506" s="1" t="str">
        <f aca="false">Report!E2832</f>
        <v>MARTINS COM SERV DISTR SA</v>
      </c>
      <c r="C1506" s="16" t="n">
        <f aca="false">Report!U2832</f>
        <v>955.52</v>
      </c>
      <c r="D1506" s="1" t="str">
        <f aca="false">Report!X2832</f>
        <v>NF1784397 / NF1784398 C/TARIFA INCLUSA - MILKA</v>
      </c>
    </row>
    <row r="1507" customFormat="false" ht="12.75" hidden="false" customHeight="true" outlineLevel="0" collapsed="false">
      <c r="A1507" s="15" t="n">
        <f aca="false">Report!C2833</f>
        <v>46247</v>
      </c>
      <c r="B1507" s="1" t="str">
        <f aca="false">Report!E2833</f>
        <v>AMERICANA DISTRIBUIDORA DE BEBIDAS E MERCADORIAS LTDA</v>
      </c>
      <c r="C1507" s="16" t="n">
        <f aca="false">Report!U2833</f>
        <v>3261.6</v>
      </c>
      <c r="D1507" s="1" t="str">
        <f aca="false">Report!X2833</f>
        <v>NF 79231 BALY C/ NF(79232) DE BONIFICACAO - MILKA</v>
      </c>
    </row>
    <row r="1508" customFormat="false" ht="12.75" hidden="false" customHeight="true" outlineLevel="0" collapsed="false">
      <c r="A1508" s="15" t="n">
        <f aca="false">Report!C2834</f>
        <v>46247</v>
      </c>
      <c r="B1508" s="1" t="str">
        <f aca="false">Report!E2834</f>
        <v>BRASIL NORTE BEBIDAS S/A</v>
      </c>
      <c r="C1508" s="16" t="n">
        <f aca="false">Report!U2834</f>
        <v>291.66</v>
      </c>
      <c r="D1508" s="1" t="str">
        <f aca="false">Report!X2834</f>
        <v>NF 1224519 COCA - MILKA</v>
      </c>
    </row>
    <row r="1509" customFormat="false" ht="12.75" hidden="false" customHeight="true" outlineLevel="0" collapsed="false">
      <c r="A1509" s="15" t="n">
        <f aca="false">Report!C2835</f>
        <v>46247</v>
      </c>
      <c r="B1509" s="1" t="str">
        <f aca="false">Report!E2835</f>
        <v>BRASIL NORTE BEBIDAS S/A</v>
      </c>
      <c r="C1509" s="16" t="n">
        <f aca="false">Report!U2835</f>
        <v>2841.78</v>
      </c>
      <c r="D1509" s="1" t="str">
        <f aca="false">Report!X2835</f>
        <v>NF 1225932 COCA - MILKA</v>
      </c>
    </row>
    <row r="1510" customFormat="false" ht="12.75" hidden="false" customHeight="true" outlineLevel="0" collapsed="false">
      <c r="A1510" s="15" t="n">
        <f aca="false">Report!C2836</f>
        <v>46247</v>
      </c>
      <c r="B1510" s="1" t="str">
        <f aca="false">Report!E2836</f>
        <v>BRASIL NORTE BEBIDAS S/A</v>
      </c>
      <c r="C1510" s="16" t="n">
        <f aca="false">Report!U2836</f>
        <v>7097.53</v>
      </c>
      <c r="D1510" s="1" t="str">
        <f aca="false">Report!X2836</f>
        <v>NF 1959703 COCA - MILKA</v>
      </c>
    </row>
    <row r="1511" customFormat="false" ht="12.75" hidden="false" customHeight="true" outlineLevel="0" collapsed="false">
      <c r="A1511" s="15" t="n">
        <f aca="false">Report!C2837</f>
        <v>46247</v>
      </c>
      <c r="B1511" s="1" t="str">
        <f aca="false">Report!E2837</f>
        <v>COMERCIO DE FRIOS MANAUS LTDA</v>
      </c>
      <c r="C1511" s="16" t="n">
        <f aca="false">Report!U2837</f>
        <v>5869.6</v>
      </c>
      <c r="D1511" s="1" t="str">
        <f aca="false">Report!X2837</f>
        <v>NF174223 - MILKA</v>
      </c>
    </row>
    <row r="1512" customFormat="false" ht="12.75" hidden="false" customHeight="true" outlineLevel="0" collapsed="false">
      <c r="A1512" s="15" t="n">
        <f aca="false">Report!C2838</f>
        <v>46247</v>
      </c>
      <c r="B1512" s="1" t="str">
        <f aca="false">Report!E2838</f>
        <v>SILVA E SANTOS FRIGORIFICO LTDA</v>
      </c>
      <c r="C1512" s="16" t="n">
        <f aca="false">Report!U2838</f>
        <v>1968.7</v>
      </c>
      <c r="D1512" s="1" t="str">
        <f aca="false">Report!X2838</f>
        <v>NF 32272 - MILKA</v>
      </c>
    </row>
    <row r="1513" customFormat="false" ht="12.75" hidden="false" customHeight="true" outlineLevel="0" collapsed="false">
      <c r="A1513" s="15" t="n">
        <f aca="false">Report!C2839</f>
        <v>46247</v>
      </c>
      <c r="B1513" s="1" t="str">
        <f aca="false">Report!E2839</f>
        <v>MAXFRI DISTRIUIDORA LTDA</v>
      </c>
      <c r="C1513" s="16" t="n">
        <f aca="false">Report!U2839</f>
        <v>3860.7</v>
      </c>
      <c r="D1513" s="1" t="str">
        <f aca="false">Report!X2839</f>
        <v>NF 14959 - MILKA</v>
      </c>
    </row>
    <row r="1514" customFormat="false" ht="12.75" hidden="false" customHeight="true" outlineLevel="0" collapsed="false">
      <c r="A1514" s="15" t="n">
        <f aca="false">Report!C2840</f>
        <v>46247</v>
      </c>
      <c r="B1514" s="1" t="str">
        <f aca="false">Report!E2840</f>
        <v>C. R. PARENTE ABREU</v>
      </c>
      <c r="C1514" s="16" t="n">
        <f aca="false">Report!U2840</f>
        <v>695.21</v>
      </c>
      <c r="D1514" s="1" t="str">
        <f aca="false">Report!X2840</f>
        <v>NF 11530 -2 KARU - MILKA</v>
      </c>
    </row>
    <row r="1515" customFormat="false" ht="12.75" hidden="false" customHeight="true" outlineLevel="0" collapsed="false">
      <c r="A1515" s="15" t="n">
        <f aca="false">Report!C2843</f>
        <v>46247</v>
      </c>
      <c r="B1515" s="1" t="str">
        <f aca="false">Report!E2843</f>
        <v>FALCAO INDUSTRIA DE ALIMENTOS LTDA</v>
      </c>
      <c r="C1515" s="16" t="n">
        <f aca="false">Report!U2843</f>
        <v>4154.08</v>
      </c>
      <c r="D1515" s="1" t="str">
        <f aca="false">Report!X2843</f>
        <v>80802/1  NF32287 - MILKA</v>
      </c>
    </row>
    <row r="1516" customFormat="false" ht="12.75" hidden="false" customHeight="true" outlineLevel="0" collapsed="false">
      <c r="A1516" s="15" t="n">
        <f aca="false">Report!C2844</f>
        <v>46247</v>
      </c>
      <c r="B1516" s="1" t="str">
        <f aca="false">Report!E2844</f>
        <v>JAB COMERCIO DE PRODUTOS ALIMENTICIOS LT</v>
      </c>
      <c r="C1516" s="16" t="n">
        <f aca="false">Report!U2844</f>
        <v>426</v>
      </c>
      <c r="D1516" s="1" t="str">
        <f aca="false">Report!X2844</f>
        <v>NF3683 SANTO PAO - MILKA</v>
      </c>
    </row>
    <row r="1517" customFormat="false" ht="12.75" hidden="false" customHeight="true" outlineLevel="0" collapsed="false">
      <c r="A1517" s="15" t="n">
        <f aca="false">Report!C2845</f>
        <v>46247</v>
      </c>
      <c r="B1517" s="1" t="str">
        <f aca="false">Report!E2845</f>
        <v>NOVA FRIOS COMERCIO ATACADISTA DE LATICINIOS LTDA</v>
      </c>
      <c r="C1517" s="16" t="n">
        <f aca="false">Report!U2845</f>
        <v>290</v>
      </c>
      <c r="D1517" s="1" t="str">
        <f aca="false">Report!X2845</f>
        <v>NF 4312 BODEGA DO PAO - MILKA</v>
      </c>
    </row>
    <row r="1518" customFormat="false" ht="12.75" hidden="false" customHeight="true" outlineLevel="0" collapsed="false">
      <c r="A1518" s="15" t="n">
        <f aca="false">Report!C2846</f>
        <v>46247</v>
      </c>
      <c r="B1518" s="1" t="str">
        <f aca="false">Report!E2846</f>
        <v>PRIMICIA DISTRIBUIDORA DE FRIOS LTDA</v>
      </c>
      <c r="C1518" s="16" t="n">
        <f aca="false">Report!U2846</f>
        <v>1254</v>
      </c>
      <c r="D1518" s="1" t="str">
        <f aca="false">Report!X2846</f>
        <v>NF 3146 - MILKA</v>
      </c>
    </row>
    <row r="1519" customFormat="false" ht="12.75" hidden="false" customHeight="true" outlineLevel="0" collapsed="false">
      <c r="A1519" s="15" t="n">
        <f aca="false">Report!C2848</f>
        <v>46247</v>
      </c>
      <c r="B1519" s="1" t="str">
        <f aca="false">Report!E2848</f>
        <v>REAL BEBIDAS DA AMAZONIA LTDA</v>
      </c>
      <c r="C1519" s="16" t="n">
        <f aca="false">Report!U2848</f>
        <v>855</v>
      </c>
      <c r="D1519" s="1" t="str">
        <f aca="false">Report!X2848</f>
        <v>NF 616331 - MILKA</v>
      </c>
    </row>
    <row r="1520" customFormat="false" ht="12.75" hidden="false" customHeight="true" outlineLevel="0" collapsed="false">
      <c r="A1520" s="15" t="n">
        <f aca="false">Report!C2849</f>
        <v>46247</v>
      </c>
      <c r="B1520" s="1" t="str">
        <f aca="false">Report!E2849</f>
        <v>PANIFICADORA E CONFEITARIA REAL MADRI LTDA</v>
      </c>
      <c r="C1520" s="16" t="n">
        <f aca="false">Report!U2849</f>
        <v>770</v>
      </c>
      <c r="D1520" s="1" t="str">
        <f aca="false">Report!X2849</f>
        <v>NF 754 - MILKA</v>
      </c>
    </row>
    <row r="1521" customFormat="false" ht="12.75" hidden="false" customHeight="true" outlineLevel="0" collapsed="false">
      <c r="A1521" s="15" t="n">
        <f aca="false">Report!C2850</f>
        <v>46247</v>
      </c>
      <c r="B1521" s="1" t="str">
        <f aca="false">Report!E2850</f>
        <v>C. R. PARENTE ABREU</v>
      </c>
      <c r="C1521" s="16" t="n">
        <f aca="false">Report!U2850</f>
        <v>472.44</v>
      </c>
      <c r="D1521" s="1" t="str">
        <f aca="false">Report!X2850</f>
        <v>NF 11542-1 KARU - MILKA</v>
      </c>
    </row>
    <row r="1522" customFormat="false" ht="12.75" hidden="false" customHeight="true" outlineLevel="0" collapsed="false">
      <c r="A1522" s="15" t="n">
        <f aca="false">Report!C2851</f>
        <v>46247</v>
      </c>
      <c r="B1522" s="1" t="str">
        <f aca="false">Report!E2851</f>
        <v>ADICSO FABIAN GONZALEZ MONTILLA 70302186</v>
      </c>
      <c r="C1522" s="16" t="n">
        <f aca="false">Report!U2851</f>
        <v>240</v>
      </c>
      <c r="D1522" s="1" t="str">
        <f aca="false">Report!X2851</f>
        <v>NF 595 BLOOM - MILKA</v>
      </c>
    </row>
    <row r="1523" customFormat="false" ht="12.75" hidden="false" customHeight="true" outlineLevel="0" collapsed="false">
      <c r="A1523" s="15" t="n">
        <f aca="false">Report!C2852</f>
        <v>46247</v>
      </c>
      <c r="B1523" s="1" t="str">
        <f aca="false">Report!E2852</f>
        <v>NESTLÉ BRASIL LTDA.</v>
      </c>
      <c r="C1523" s="16" t="n">
        <f aca="false">Report!U2852</f>
        <v>1032.24</v>
      </c>
      <c r="D1523" s="1" t="str">
        <f aca="false">Report!X2852</f>
        <v>NF 1436399 -01/03 MILKA</v>
      </c>
    </row>
    <row r="1524" customFormat="false" ht="12.75" hidden="false" customHeight="true" outlineLevel="0" collapsed="false">
      <c r="A1524" s="15" t="n">
        <f aca="false">Report!C2854</f>
        <v>46247</v>
      </c>
      <c r="B1524" s="1" t="str">
        <f aca="false">Report!E2854</f>
        <v>RV TECNOLOGIA E SISTEMAS S.A</v>
      </c>
      <c r="C1524" s="16" t="n">
        <f aca="false">Report!U2854</f>
        <v>115.35</v>
      </c>
      <c r="D1524" s="1" t="str">
        <f aca="false">Report!X2854</f>
        <v>rv recarga celular-andreza</v>
      </c>
    </row>
    <row r="1525" customFormat="false" ht="12.75" hidden="false" customHeight="true" outlineLevel="0" collapsed="false">
      <c r="A1525" s="15" t="n">
        <f aca="false">Report!C2856</f>
        <v>46247</v>
      </c>
      <c r="B1525" s="1" t="str">
        <f aca="false">Report!E2856</f>
        <v>RENATO DE O AZEVEDO E CIA LTDA - EPP</v>
      </c>
      <c r="C1525" s="16" t="n">
        <f aca="false">Report!U2856</f>
        <v>375</v>
      </c>
      <c r="D1525" s="1" t="str">
        <f aca="false">Report!X2856</f>
        <v>ACAI DE ANORI - DEBORA 12/08</v>
      </c>
    </row>
    <row r="1526" customFormat="false" ht="12.75" hidden="false" customHeight="true" outlineLevel="0" collapsed="false">
      <c r="A1526" s="15" t="n">
        <f aca="false">Report!C2858</f>
        <v>46247</v>
      </c>
      <c r="B1526" s="1" t="str">
        <f aca="false">Report!E2858</f>
        <v>RENATO DE O AZEVEDO E CIA LTDA - EPP</v>
      </c>
      <c r="C1526" s="16" t="n">
        <f aca="false">Report!U2858</f>
        <v>300</v>
      </c>
      <c r="D1526" s="1" t="str">
        <f aca="false">Report!X2858</f>
        <v>ACAI DE ANORI - DEBORA </v>
      </c>
    </row>
    <row r="1527" customFormat="false" ht="12.75" hidden="false" customHeight="true" outlineLevel="0" collapsed="false">
      <c r="A1527" s="15" t="n">
        <f aca="false">Report!C2859</f>
        <v>46247</v>
      </c>
      <c r="B1527" s="1" t="str">
        <f aca="false">Report!E2859</f>
        <v>H L M PADARIA E CONFEITARIA LTDA</v>
      </c>
      <c r="C1527" s="16" t="n">
        <f aca="false">Report!U2859</f>
        <v>316</v>
      </c>
      <c r="D1527" s="1" t="str">
        <f aca="false">Report!X2859</f>
        <v>NF 157 - DEBORA</v>
      </c>
    </row>
    <row r="1528" customFormat="false" ht="12.75" hidden="false" customHeight="true" outlineLevel="0" collapsed="false">
      <c r="A1528" s="15" t="n">
        <f aca="false">Report!C2860</f>
        <v>46247</v>
      </c>
      <c r="B1528" s="1" t="str">
        <f aca="false">Report!E2860</f>
        <v>GELO DANGELO FABRICACAO DE GELO LTDA</v>
      </c>
      <c r="C1528" s="16" t="n">
        <f aca="false">Report!U2860</f>
        <v>480</v>
      </c>
      <c r="D1528" s="1" t="str">
        <f aca="false">Report!X2860</f>
        <v>NF 479 - DEBORA</v>
      </c>
    </row>
    <row r="1529" customFormat="false" ht="12.75" hidden="false" customHeight="true" outlineLevel="0" collapsed="false">
      <c r="A1529" s="15" t="n">
        <f aca="false">Report!C2861</f>
        <v>46247</v>
      </c>
      <c r="B1529" s="1" t="str">
        <f aca="false">Report!E2861</f>
        <v>D N COMERCIO ATACADISTA DE EMBALAGENS E</v>
      </c>
      <c r="C1529" s="16" t="n">
        <f aca="false">Report!U2861</f>
        <v>108</v>
      </c>
      <c r="D1529" s="1" t="str">
        <f aca="false">Report!X2861</f>
        <v>NF 415 - DEBORA</v>
      </c>
    </row>
    <row r="1530" customFormat="false" ht="12.75" hidden="false" customHeight="true" outlineLevel="0" collapsed="false">
      <c r="A1530" s="15" t="n">
        <f aca="false">Report!C2864</f>
        <v>46248</v>
      </c>
      <c r="B1530" s="1" t="str">
        <f aca="false">Report!E2864</f>
        <v>SEM FORNECEDOR</v>
      </c>
      <c r="C1530" s="16" t="n">
        <f aca="false">Report!U2864</f>
        <v>205</v>
      </c>
      <c r="D1530" s="1" t="str">
        <f aca="false">Report!X2864</f>
        <v>COMPRA DE 5,391 KG DE QUEIJO COALHO</v>
      </c>
    </row>
    <row r="1531" customFormat="false" ht="12.75" hidden="false" customHeight="true" outlineLevel="0" collapsed="false">
      <c r="A1531" s="15" t="n">
        <f aca="false">Report!C2867</f>
        <v>46248</v>
      </c>
      <c r="B1531" s="1" t="str">
        <f aca="false">Report!E2867</f>
        <v>PRIME PET DISTRIBUIDORA LTDA</v>
      </c>
      <c r="C1531" s="16" t="n">
        <f aca="false">Report!U2867</f>
        <v>1849.57</v>
      </c>
      <c r="D1531" s="1" t="str">
        <f aca="false">Report!X2867</f>
        <v>NF 11002-03/07 MILKA </v>
      </c>
    </row>
    <row r="1532" customFormat="false" ht="12.75" hidden="false" customHeight="true" outlineLevel="0" collapsed="false">
      <c r="A1532" s="15" t="n">
        <f aca="false">Report!C2868</f>
        <v>46248</v>
      </c>
      <c r="B1532" s="1" t="str">
        <f aca="false">Report!E2868</f>
        <v>EDMARA COMERCIO DE HIGIENE PESSOAL LTDA</v>
      </c>
      <c r="C1532" s="16" t="n">
        <f aca="false">Report!U2868</f>
        <v>523.66</v>
      </c>
      <c r="D1532" s="1" t="str">
        <f aca="false">Report!X2868</f>
        <v>5350-C/C  NF8364 - MILKA</v>
      </c>
    </row>
    <row r="1533" customFormat="false" ht="12.75" hidden="false" customHeight="true" outlineLevel="0" collapsed="false">
      <c r="A1533" s="15" t="n">
        <f aca="false">Report!C2869</f>
        <v>46248</v>
      </c>
      <c r="B1533" s="1" t="str">
        <f aca="false">Report!E2869</f>
        <v>SB COMERCIO LTDA</v>
      </c>
      <c r="C1533" s="16" t="n">
        <f aca="false">Report!U2869</f>
        <v>945.12</v>
      </c>
      <c r="D1533" s="1" t="str">
        <f aca="false">Report!X2869</f>
        <v>NF 1964247 - MILKA</v>
      </c>
    </row>
    <row r="1534" customFormat="false" ht="12.75" hidden="false" customHeight="true" outlineLevel="0" collapsed="false">
      <c r="A1534" s="15" t="n">
        <f aca="false">Report!C2870</f>
        <v>46248</v>
      </c>
      <c r="B1534" s="1" t="str">
        <f aca="false">Report!E2870</f>
        <v>DISTRIBUIDORA LOPES LTDA</v>
      </c>
      <c r="C1534" s="16" t="n">
        <f aca="false">Report!U2870</f>
        <v>2010.78</v>
      </c>
      <c r="D1534" s="1" t="str">
        <f aca="false">Report!X2870</f>
        <v>NF 1698036 C/ DESC. NO BOLETO - MILKA</v>
      </c>
    </row>
    <row r="1535" customFormat="false" ht="12.75" hidden="false" customHeight="true" outlineLevel="0" collapsed="false">
      <c r="A1535" s="15" t="n">
        <f aca="false">Report!C2871</f>
        <v>46248</v>
      </c>
      <c r="B1535" s="1" t="str">
        <f aca="false">Report!E2871</f>
        <v>SOUZA CRUZ LTDA.</v>
      </c>
      <c r="C1535" s="16" t="n">
        <f aca="false">Report!U2871</f>
        <v>7866.8</v>
      </c>
      <c r="D1535" s="1" t="str">
        <f aca="false">Report!X2871</f>
        <v>NF 568312-3 MILKA</v>
      </c>
    </row>
    <row r="1536" customFormat="false" ht="12.75" hidden="false" customHeight="true" outlineLevel="0" collapsed="false">
      <c r="A1536" s="15" t="n">
        <f aca="false">Report!C2872</f>
        <v>46248</v>
      </c>
      <c r="B1536" s="1" t="str">
        <f aca="false">Report!E2872</f>
        <v>PIARARA COMERCIO, IMPORTACAO E EXPORTACAO LTDA</v>
      </c>
      <c r="C1536" s="16" t="n">
        <f aca="false">Report!U2872</f>
        <v>868.36</v>
      </c>
      <c r="D1536" s="1" t="str">
        <f aca="false">Report!X2872</f>
        <v>NF 194785 - DEBORA</v>
      </c>
    </row>
    <row r="1537" customFormat="false" ht="12.75" hidden="false" customHeight="true" outlineLevel="0" collapsed="false">
      <c r="A1537" s="15" t="n">
        <f aca="false">Report!C2873</f>
        <v>46248</v>
      </c>
      <c r="B1537" s="1" t="str">
        <f aca="false">Report!E2873</f>
        <v>IRMÃOS LIMA  ATACADO  DE ALIMENTOS LTDA</v>
      </c>
      <c r="C1537" s="16" t="n">
        <f aca="false">Report!U2873</f>
        <v>925.97</v>
      </c>
      <c r="D1537" s="1" t="str">
        <f aca="false">Report!X2873</f>
        <v>377101 -B/C  NF296100 - MILKA</v>
      </c>
    </row>
    <row r="1538" customFormat="false" ht="12.75" hidden="false" customHeight="true" outlineLevel="0" collapsed="false">
      <c r="A1538" s="15" t="n">
        <f aca="false">Report!C2874</f>
        <v>46248</v>
      </c>
      <c r="B1538" s="1" t="str">
        <f aca="false">Report!E2874</f>
        <v>BRF S A</v>
      </c>
      <c r="C1538" s="16" t="n">
        <f aca="false">Report!U2874</f>
        <v>676.2</v>
      </c>
      <c r="D1538" s="1" t="str">
        <f aca="false">Report!X2874</f>
        <v>NF 1611963 -02/02  MILKA</v>
      </c>
    </row>
    <row r="1539" customFormat="false" ht="12.75" hidden="false" customHeight="true" outlineLevel="0" collapsed="false">
      <c r="A1539" s="15" t="n">
        <f aca="false">Report!C2875</f>
        <v>46248</v>
      </c>
      <c r="B1539" s="1" t="str">
        <f aca="false">Report!E2875</f>
        <v>J. S. MOREIRA ALVES LTDA</v>
      </c>
      <c r="C1539" s="16" t="n">
        <f aca="false">Report!U2875</f>
        <v>555</v>
      </c>
      <c r="D1539" s="1" t="str">
        <f aca="false">Report!X2875</f>
        <v>NF 2736 MESA FARTA - MILKA</v>
      </c>
    </row>
    <row r="1540" customFormat="false" ht="12.75" hidden="false" customHeight="true" outlineLevel="0" collapsed="false">
      <c r="A1540" s="15" t="n">
        <f aca="false">Report!C2876</f>
        <v>46248</v>
      </c>
      <c r="B1540" s="1" t="str">
        <f aca="false">Report!E2876</f>
        <v>NT INDUSTRIA E COMERCIO DE PANIFICACAO L</v>
      </c>
      <c r="C1540" s="16" t="n">
        <f aca="false">Report!U2876</f>
        <v>4614.83</v>
      </c>
      <c r="D1540" s="1" t="str">
        <f aca="false">Report!X2876</f>
        <v>NF 42703 - MILKA</v>
      </c>
    </row>
    <row r="1541" customFormat="false" ht="12.75" hidden="false" customHeight="true" outlineLevel="0" collapsed="false">
      <c r="A1541" s="15" t="n">
        <f aca="false">Report!C2877</f>
        <v>46248</v>
      </c>
      <c r="B1541" s="1" t="str">
        <f aca="false">Report!E2877</f>
        <v>J G COMERCIO DE PRODUTOS ALIMENTICIOS LTDA</v>
      </c>
      <c r="C1541" s="16" t="n">
        <f aca="false">Report!U2877</f>
        <v>1143.83</v>
      </c>
      <c r="D1541" s="1" t="str">
        <f aca="false">Report!X2877</f>
        <v>459602-A/B  NF395526 - MILKA</v>
      </c>
    </row>
    <row r="1542" customFormat="false" ht="12.75" hidden="false" customHeight="true" outlineLevel="0" collapsed="false">
      <c r="A1542" s="15" t="n">
        <f aca="false">Report!C2878</f>
        <v>46248</v>
      </c>
      <c r="B1542" s="1" t="str">
        <f aca="false">Report!E2878</f>
        <v>COMERCIO DE FRIOS MANAUS LTDA</v>
      </c>
      <c r="C1542" s="16" t="n">
        <f aca="false">Report!U2878</f>
        <v>2334.4</v>
      </c>
      <c r="D1542" s="1" t="str">
        <f aca="false">Report!X2878</f>
        <v>NF174276 - MILKA</v>
      </c>
    </row>
    <row r="1543" customFormat="false" ht="12.75" hidden="false" customHeight="true" outlineLevel="0" collapsed="false">
      <c r="A1543" s="15" t="n">
        <f aca="false">Report!C2879</f>
        <v>46248</v>
      </c>
      <c r="B1543" s="1" t="str">
        <f aca="false">Report!E2879</f>
        <v>FRUTAL INDUSTRIA E COMERCIO LTDA</v>
      </c>
      <c r="C1543" s="16" t="n">
        <f aca="false">Report!U2879</f>
        <v>205.32</v>
      </c>
      <c r="D1543" s="1" t="str">
        <f aca="false">Report!X2879</f>
        <v>NF 228213 - MILKA</v>
      </c>
    </row>
    <row r="1544" customFormat="false" ht="12.75" hidden="false" customHeight="true" outlineLevel="0" collapsed="false">
      <c r="A1544" s="15" t="n">
        <f aca="false">Report!C2880</f>
        <v>46248</v>
      </c>
      <c r="B1544" s="1" t="str">
        <f aca="false">Report!E2880</f>
        <v>J G COMERCIO DE PRODUTOS ALIMENTICIOS LTDA</v>
      </c>
      <c r="C1544" s="16" t="n">
        <f aca="false">Report!U2880</f>
        <v>1052.37</v>
      </c>
      <c r="D1544" s="1" t="str">
        <f aca="false">Report!X2880</f>
        <v>460966-A/C  NF396666 - MILKA</v>
      </c>
    </row>
    <row r="1545" customFormat="false" ht="12.75" hidden="false" customHeight="true" outlineLevel="0" collapsed="false">
      <c r="A1545" s="15" t="n">
        <f aca="false">Report!C2881</f>
        <v>46248</v>
      </c>
      <c r="B1545" s="1" t="str">
        <f aca="false">Report!E2881</f>
        <v>EDSON AGUIAR DE SOUZA</v>
      </c>
      <c r="C1545" s="16" t="n">
        <f aca="false">Report!U2881</f>
        <v>225</v>
      </c>
      <c r="D1545" s="1" t="str">
        <f aca="false">Report!X2881</f>
        <v>NF 1659689 - DEBORA</v>
      </c>
    </row>
    <row r="1546" customFormat="false" ht="12.75" hidden="false" customHeight="true" outlineLevel="0" collapsed="false">
      <c r="A1546" s="15" t="n">
        <f aca="false">Report!C2882</f>
        <v>46248</v>
      </c>
      <c r="B1546" s="1" t="str">
        <f aca="false">Report!E2882</f>
        <v>EDSON AGUIAR DE SOUZA</v>
      </c>
      <c r="C1546" s="16" t="n">
        <f aca="false">Report!U2882</f>
        <v>217.5</v>
      </c>
      <c r="D1546" s="1" t="str">
        <f aca="false">Report!X2882</f>
        <v>NF 1659694 - DEBORA</v>
      </c>
    </row>
    <row r="1547" customFormat="false" ht="12.75" hidden="false" customHeight="true" outlineLevel="0" collapsed="false">
      <c r="A1547" s="15" t="n">
        <f aca="false">Report!C2883</f>
        <v>46248</v>
      </c>
      <c r="B1547" s="1" t="str">
        <f aca="false">Report!E2883</f>
        <v>EDSON AGUIAR DE SOUZA</v>
      </c>
      <c r="C1547" s="16" t="n">
        <f aca="false">Report!U2883</f>
        <v>171</v>
      </c>
      <c r="D1547" s="1" t="str">
        <f aca="false">Report!X2883</f>
        <v>NF 1659706 - DEBORA</v>
      </c>
    </row>
    <row r="1548" customFormat="false" ht="12.75" hidden="false" customHeight="true" outlineLevel="0" collapsed="false">
      <c r="A1548" s="15" t="n">
        <f aca="false">Report!C2884</f>
        <v>46248</v>
      </c>
      <c r="B1548" s="1" t="str">
        <f aca="false">Report!E2884</f>
        <v>EDSON AGUIAR DE SOUZA</v>
      </c>
      <c r="C1548" s="16" t="n">
        <f aca="false">Report!U2884</f>
        <v>261</v>
      </c>
      <c r="D1548" s="1" t="str">
        <f aca="false">Report!X2884</f>
        <v>NF 1660615 - DEBORA</v>
      </c>
    </row>
    <row r="1549" customFormat="false" ht="12.75" hidden="false" customHeight="true" outlineLevel="0" collapsed="false">
      <c r="A1549" s="15" t="n">
        <f aca="false">Report!C2885</f>
        <v>46248</v>
      </c>
      <c r="B1549" s="1" t="str">
        <f aca="false">Report!E2885</f>
        <v>VITAPAN COMERCIO VAREJISTA DE PRODUTOS ALIMENTICIOS LTDA</v>
      </c>
      <c r="C1549" s="16" t="n">
        <f aca="false">Report!U2885</f>
        <v>1350</v>
      </c>
      <c r="D1549" s="1" t="str">
        <f aca="false">Report!X2885</f>
        <v>NF 10502 - MILKA</v>
      </c>
    </row>
    <row r="1550" customFormat="false" ht="12.75" hidden="false" customHeight="true" outlineLevel="0" collapsed="false">
      <c r="A1550" s="15" t="n">
        <f aca="false">Report!C2886</f>
        <v>46248</v>
      </c>
      <c r="B1550" s="1" t="str">
        <f aca="false">Report!E2886</f>
        <v>EDSON AGUIAR DE SOUZA</v>
      </c>
      <c r="C1550" s="16" t="n">
        <f aca="false">Report!U2886</f>
        <v>180</v>
      </c>
      <c r="D1550" s="1" t="str">
        <f aca="false">Report!X2886</f>
        <v>NF 1660616 - DEBORA</v>
      </c>
    </row>
    <row r="1551" customFormat="false" ht="12.75" hidden="false" customHeight="true" outlineLevel="0" collapsed="false">
      <c r="A1551" s="15" t="n">
        <f aca="false">Report!C2887</f>
        <v>46248</v>
      </c>
      <c r="B1551" s="1" t="str">
        <f aca="false">Report!E2887</f>
        <v>LIMA E BARANDA COMERCIO DE PRODUTOS REGI</v>
      </c>
      <c r="C1551" s="16" t="n">
        <f aca="false">Report!U2887</f>
        <v>363.5</v>
      </c>
      <c r="D1551" s="1" t="str">
        <f aca="false">Report!X2887</f>
        <v>NF 31383 - MILKA</v>
      </c>
    </row>
    <row r="1552" customFormat="false" ht="12.75" hidden="false" customHeight="true" outlineLevel="0" collapsed="false">
      <c r="A1552" s="15" t="n">
        <f aca="false">Report!C2888</f>
        <v>46248</v>
      </c>
      <c r="B1552" s="1" t="str">
        <f aca="false">Report!E2888</f>
        <v>LELE FABRICACAO DE MASSAS LTDA</v>
      </c>
      <c r="C1552" s="16" t="n">
        <f aca="false">Report!U2888</f>
        <v>250</v>
      </c>
      <c r="D1552" s="1" t="str">
        <f aca="false">Report!X2888</f>
        <v>NF 17015 - MILKA</v>
      </c>
    </row>
    <row r="1553" customFormat="false" ht="12.75" hidden="false" customHeight="true" outlineLevel="0" collapsed="false">
      <c r="A1553" s="15" t="n">
        <f aca="false">Report!C2889</f>
        <v>46248</v>
      </c>
      <c r="B1553" s="1" t="str">
        <f aca="false">Report!E2889</f>
        <v>BROTHERS  INDUSTRIA DE ALIMENTOS LTDA</v>
      </c>
      <c r="C1553" s="16" t="n">
        <f aca="false">Report!U2889</f>
        <v>949.68</v>
      </c>
      <c r="D1553" s="1" t="str">
        <f aca="false">Report!X2889</f>
        <v>NF 1035724 - MILKA</v>
      </c>
    </row>
    <row r="1554" customFormat="false" ht="12.75" hidden="false" customHeight="true" outlineLevel="0" collapsed="false">
      <c r="A1554" s="15" t="n">
        <f aca="false">Report!C2890</f>
        <v>46248</v>
      </c>
      <c r="B1554" s="1" t="str">
        <f aca="false">Report!E2890</f>
        <v>MAXFRI DISTRIUIDORA LTDA</v>
      </c>
      <c r="C1554" s="16" t="n">
        <f aca="false">Report!U2890</f>
        <v>6688</v>
      </c>
      <c r="D1554" s="1" t="str">
        <f aca="false">Report!X2890</f>
        <v>NF 14969 - MILKA</v>
      </c>
    </row>
    <row r="1555" customFormat="false" ht="12.75" hidden="false" customHeight="true" outlineLevel="0" collapsed="false">
      <c r="A1555" s="15" t="n">
        <f aca="false">Report!C2891</f>
        <v>46248</v>
      </c>
      <c r="B1555" s="1" t="str">
        <f aca="false">Report!E2891</f>
        <v>EDSON AGUIAR DE SOUZA</v>
      </c>
      <c r="C1555" s="16" t="n">
        <f aca="false">Report!U2891</f>
        <v>210</v>
      </c>
      <c r="D1555" s="1" t="str">
        <f aca="false">Report!X2891</f>
        <v>NF 1661046 - DEBORA</v>
      </c>
    </row>
    <row r="1556" customFormat="false" ht="12.75" hidden="false" customHeight="true" outlineLevel="0" collapsed="false">
      <c r="A1556" s="15" t="n">
        <f aca="false">Report!C2892</f>
        <v>46248</v>
      </c>
      <c r="B1556" s="1" t="str">
        <f aca="false">Report!E2892</f>
        <v>PANIFICADORA E CONFEITARIA REAL MADRI LTDA</v>
      </c>
      <c r="C1556" s="16" t="n">
        <f aca="false">Report!U2892</f>
        <v>700</v>
      </c>
      <c r="D1556" s="1" t="str">
        <f aca="false">Report!X2892</f>
        <v>NF 756 - MILKA</v>
      </c>
    </row>
    <row r="1557" customFormat="false" ht="12.75" hidden="false" customHeight="true" outlineLevel="0" collapsed="false">
      <c r="A1557" s="15" t="n">
        <f aca="false">Report!C2894</f>
        <v>46248</v>
      </c>
      <c r="B1557" s="1" t="str">
        <f aca="false">Report!E2894</f>
        <v>EDSON AGUIAR DE SOUZA</v>
      </c>
      <c r="C1557" s="16" t="n">
        <f aca="false">Report!U2894</f>
        <v>225</v>
      </c>
      <c r="D1557" s="1" t="str">
        <f aca="false">Report!X2894</f>
        <v>NF 1662615 - DEBORA</v>
      </c>
    </row>
    <row r="1558" customFormat="false" ht="12.75" hidden="false" customHeight="true" outlineLevel="0" collapsed="false">
      <c r="A1558" s="15" t="n">
        <f aca="false">Report!C2895</f>
        <v>46248</v>
      </c>
      <c r="B1558" s="1" t="str">
        <f aca="false">Report!E2895</f>
        <v>RENATO DE O AZEVEDO E CIA LTDA - EPP</v>
      </c>
      <c r="C1558" s="16" t="n">
        <f aca="false">Report!U2895</f>
        <v>690</v>
      </c>
      <c r="D1558" s="1" t="str">
        <f aca="false">Report!X2895</f>
        <v>FEIRA SR RENATO - BANANA PACOVAN JF HORTIFRUTI - DEBORA</v>
      </c>
    </row>
    <row r="1559" customFormat="false" ht="12.75" hidden="false" customHeight="true" outlineLevel="0" collapsed="false">
      <c r="A1559" s="15" t="n">
        <f aca="false">Report!C2896</f>
        <v>46248</v>
      </c>
      <c r="B1559" s="1" t="str">
        <f aca="false">Report!E2896</f>
        <v>RENATO DE O AZEVEDO E CIA LTDA - EPP</v>
      </c>
      <c r="C1559" s="16" t="n">
        <f aca="false">Report!U2896</f>
        <v>3247.75</v>
      </c>
      <c r="D1559" s="1" t="str">
        <f aca="false">Report!X2896</f>
        <v>FEIRA SR RENATO - PGTO C6 BANK P/ RENATO - DEBORA</v>
      </c>
    </row>
    <row r="1560" customFormat="false" ht="12.75" hidden="false" customHeight="true" outlineLevel="0" collapsed="false">
      <c r="A1560" s="15" t="n">
        <f aca="false">Report!C2897</f>
        <v>46248</v>
      </c>
      <c r="B1560" s="1" t="str">
        <f aca="false">Report!E2897</f>
        <v>RENATO DE O AZEVEDO E CIA LTDA - EPP</v>
      </c>
      <c r="C1560" s="16" t="n">
        <f aca="false">Report!U2897</f>
        <v>3089</v>
      </c>
      <c r="D1560" s="1" t="str">
        <f aca="false">Report!X2897</f>
        <v>FEIRA CARLOS - DEBORA</v>
      </c>
    </row>
    <row r="1561" customFormat="false" ht="12.75" hidden="false" customHeight="true" outlineLevel="0" collapsed="false">
      <c r="A1561" s="15" t="n">
        <f aca="false">Report!C2898</f>
        <v>46248</v>
      </c>
      <c r="B1561" s="1" t="str">
        <f aca="false">Report!E2898</f>
        <v>RENATO DE O AZEVEDO E CIA LTDA - EPP</v>
      </c>
      <c r="C1561" s="16" t="n">
        <f aca="false">Report!U2898</f>
        <v>140</v>
      </c>
      <c r="D1561" s="1" t="str">
        <f aca="false">Report!X2898</f>
        <v>FEIRA CARLOS - 70,00 CAMARAO COM CASCA E 70,00 UVAS PASSAS - DEBORA</v>
      </c>
    </row>
    <row r="1562" customFormat="false" ht="12.75" hidden="false" customHeight="true" outlineLevel="0" collapsed="false">
      <c r="A1562" s="15" t="n">
        <f aca="false">Report!C2901</f>
        <v>46248</v>
      </c>
      <c r="B1562" s="1" t="str">
        <f aca="false">Report!E2901</f>
        <v>COMERCIO E TRANSPORTE BRANDAO LTDA</v>
      </c>
      <c r="C1562" s="16" t="n">
        <f aca="false">Report!U2901</f>
        <v>1440</v>
      </c>
      <c r="D1562" s="1" t="str">
        <f aca="false">Report!X2901</f>
        <v>NF 15114 - DEBORA</v>
      </c>
    </row>
    <row r="1563" customFormat="false" ht="12.75" hidden="false" customHeight="true" outlineLevel="0" collapsed="false">
      <c r="A1563" s="15" t="n">
        <f aca="false">Report!C2902</f>
        <v>46248</v>
      </c>
      <c r="B1563" s="1" t="str">
        <f aca="false">Report!E2902</f>
        <v>H L M PADARIA E CONFEITARIA LTDA</v>
      </c>
      <c r="C1563" s="16" t="n">
        <f aca="false">Report!U2902</f>
        <v>408</v>
      </c>
      <c r="D1563" s="1" t="str">
        <f aca="false">Report!X2902</f>
        <v>NF 163 - DEBORA</v>
      </c>
    </row>
    <row r="1564" customFormat="false" ht="12.75" hidden="false" customHeight="true" outlineLevel="0" collapsed="false">
      <c r="A1564" s="15" t="n">
        <f aca="false">Report!C2903</f>
        <v>46248</v>
      </c>
      <c r="B1564" s="1" t="str">
        <f aca="false">Report!E2903</f>
        <v>EDSON AGUIAR DE SOUZA</v>
      </c>
      <c r="C1564" s="16" t="n">
        <f aca="false">Report!U2903</f>
        <v>135</v>
      </c>
      <c r="D1564" s="1" t="str">
        <f aca="false">Report!X2903</f>
        <v>NF 1664299 - DEBORA</v>
      </c>
    </row>
    <row r="1565" customFormat="false" ht="12.75" hidden="false" customHeight="true" outlineLevel="0" collapsed="false">
      <c r="A1565" s="15" t="n">
        <f aca="false">Report!C2904</f>
        <v>46248</v>
      </c>
      <c r="B1565" s="1" t="str">
        <f aca="false">Report!E2904</f>
        <v>J W N DOS SANTOS</v>
      </c>
      <c r="C1565" s="16" t="n">
        <f aca="false">Report!U2904</f>
        <v>614</v>
      </c>
      <c r="D1565" s="1" t="str">
        <f aca="false">Report!X2904</f>
        <v>NF 404 - DEBORA</v>
      </c>
    </row>
    <row r="1566" customFormat="false" ht="12.75" hidden="false" customHeight="true" outlineLevel="0" collapsed="false">
      <c r="A1566" s="15" t="n">
        <f aca="false">Report!C2913</f>
        <v>46249</v>
      </c>
      <c r="B1566" s="1" t="str">
        <f aca="false">Report!E2913</f>
        <v>PRIME PET DISTRIBUIDORA LTDA</v>
      </c>
      <c r="C1566" s="16" t="n">
        <f aca="false">Report!U2913</f>
        <v>1488.41</v>
      </c>
      <c r="D1566" s="1" t="str">
        <f aca="false">Report!X2913</f>
        <v>NF 10262 -09/09 MILKA</v>
      </c>
    </row>
    <row r="1567" customFormat="false" ht="12.75" hidden="false" customHeight="true" outlineLevel="0" collapsed="false">
      <c r="A1567" s="15" t="n">
        <f aca="false">Report!C2914</f>
        <v>46249</v>
      </c>
      <c r="B1567" s="1" t="str">
        <f aca="false">Report!E2914</f>
        <v>FUNNY PET DISTRIBUIDORA DE ALIMENTOS PAR</v>
      </c>
      <c r="C1567" s="16" t="n">
        <f aca="false">Report!U2914</f>
        <v>1475.42</v>
      </c>
      <c r="D1567" s="1" t="str">
        <f aca="false">Report!X2914</f>
        <v>NF 21048-2 MILKA</v>
      </c>
    </row>
    <row r="1568" customFormat="false" ht="12.75" hidden="false" customHeight="true" outlineLevel="0" collapsed="false">
      <c r="A1568" s="15" t="n">
        <f aca="false">Report!C2916</f>
        <v>46249</v>
      </c>
      <c r="B1568" s="1" t="str">
        <f aca="false">Report!E2916</f>
        <v>MARE DISTRIBUIDORA DE BEBIDAS E DE PRODUTOS ALIMENTICIOS LTDA</v>
      </c>
      <c r="C1568" s="16" t="n">
        <f aca="false">Report!U2916</f>
        <v>2781.8</v>
      </c>
      <c r="D1568" s="1" t="str">
        <f aca="false">Report!X2916</f>
        <v>NF 1408028 MAGISTRAL - MILKA</v>
      </c>
    </row>
    <row r="1569" customFormat="false" ht="12.75" hidden="false" customHeight="true" outlineLevel="0" collapsed="false">
      <c r="A1569" s="15" t="n">
        <f aca="false">Report!C2917</f>
        <v>46249</v>
      </c>
      <c r="B1569" s="1" t="str">
        <f aca="false">Report!E2917</f>
        <v>COMERCIO DE FRIOS MANAUS LTDA</v>
      </c>
      <c r="C1569" s="16" t="n">
        <f aca="false">Report!U2917</f>
        <v>3322.1</v>
      </c>
      <c r="D1569" s="1" t="str">
        <f aca="false">Report!X2917</f>
        <v>NF 174356 - MILKA</v>
      </c>
    </row>
    <row r="1570" customFormat="false" ht="12.75" hidden="false" customHeight="true" outlineLevel="0" collapsed="false">
      <c r="A1570" s="15" t="n">
        <f aca="false">Report!C2918</f>
        <v>46249</v>
      </c>
      <c r="B1570" s="1" t="str">
        <f aca="false">Report!E2918</f>
        <v>J. R. L. NASCIMENTO PANIFICADORA</v>
      </c>
      <c r="C1570" s="16" t="n">
        <f aca="false">Report!U2918</f>
        <v>1050</v>
      </c>
      <c r="D1570" s="1" t="str">
        <f aca="false">Report!X2918</f>
        <v>NF 1300 CASA ITALIA - MILKA</v>
      </c>
    </row>
    <row r="1571" customFormat="false" ht="12.75" hidden="false" customHeight="true" outlineLevel="0" collapsed="false">
      <c r="A1571" s="15" t="n">
        <f aca="false">Report!C2919</f>
        <v>46249</v>
      </c>
      <c r="B1571" s="1" t="str">
        <f aca="false">Report!E2919</f>
        <v>SILVA E SANTOS FRIGORIFICO LTDA</v>
      </c>
      <c r="C1571" s="16" t="n">
        <f aca="false">Report!U2919</f>
        <v>1760</v>
      </c>
      <c r="D1571" s="1" t="str">
        <f aca="false">Report!X2919</f>
        <v>NF 32338 - MILKA</v>
      </c>
    </row>
    <row r="1572" customFormat="false" ht="12.75" hidden="false" customHeight="true" outlineLevel="0" collapsed="false">
      <c r="A1572" s="15" t="n">
        <f aca="false">Report!C2920</f>
        <v>46249</v>
      </c>
      <c r="B1572" s="1" t="str">
        <f aca="false">Report!E2920</f>
        <v>MAXFRI DISTRIUIDORA LTDA</v>
      </c>
      <c r="C1572" s="16" t="n">
        <f aca="false">Report!U2920</f>
        <v>2412.8</v>
      </c>
      <c r="D1572" s="1" t="str">
        <f aca="false">Report!X2920</f>
        <v>NF 15000 - MILKA</v>
      </c>
    </row>
    <row r="1573" customFormat="false" ht="12.75" hidden="false" customHeight="true" outlineLevel="0" collapsed="false">
      <c r="A1573" s="15" t="n">
        <f aca="false">Report!C2921</f>
        <v>46249</v>
      </c>
      <c r="B1573" s="1" t="str">
        <f aca="false">Report!E2921</f>
        <v>MAXFRI DISTRIUIDORA LTDA</v>
      </c>
      <c r="C1573" s="16" t="n">
        <f aca="false">Report!U2921</f>
        <v>4403.2</v>
      </c>
      <c r="D1573" s="1" t="str">
        <f aca="false">Report!X2921</f>
        <v>NF 14992 - MILKA</v>
      </c>
    </row>
    <row r="1574" customFormat="false" ht="12.75" hidden="false" customHeight="true" outlineLevel="0" collapsed="false">
      <c r="A1574" s="15" t="n">
        <f aca="false">Report!C2923</f>
        <v>46249</v>
      </c>
      <c r="B1574" s="1" t="str">
        <f aca="false">Report!E2923</f>
        <v>H L M PADARIA E CONFEITARIA LTDA</v>
      </c>
      <c r="C1574" s="16" t="n">
        <f aca="false">Report!U2923</f>
        <v>680</v>
      </c>
      <c r="D1574" s="1" t="str">
        <f aca="false">Report!X2923</f>
        <v>NF 173 - DEBORA</v>
      </c>
    </row>
    <row r="1575" customFormat="false" ht="12.75" hidden="false" customHeight="true" outlineLevel="0" collapsed="false">
      <c r="A1575" s="15" t="n">
        <f aca="false">Report!C2924</f>
        <v>46249</v>
      </c>
      <c r="B1575" s="1" t="str">
        <f aca="false">Report!E2924</f>
        <v>GELO DANGELO FABRICACAO DE GELO LTDA</v>
      </c>
      <c r="C1575" s="16" t="n">
        <f aca="false">Report!U2924</f>
        <v>359.5</v>
      </c>
      <c r="D1575" s="1" t="str">
        <f aca="false">Report!X2924</f>
        <v>NF 487 - DEBORA</v>
      </c>
    </row>
    <row r="1576" customFormat="false" ht="12.75" hidden="false" customHeight="true" outlineLevel="0" collapsed="false">
      <c r="A1576" s="15" t="n">
        <f aca="false">Report!C2927</f>
        <v>46250</v>
      </c>
      <c r="B1576" s="1" t="str">
        <f aca="false">Report!E2927</f>
        <v>MARTINS COM SERV DISTR SA</v>
      </c>
      <c r="C1576" s="16" t="n">
        <f aca="false">Report!U2927</f>
        <v>3224.65</v>
      </c>
      <c r="D1576" s="1" t="str">
        <f aca="false">Report!X2927</f>
        <v>NF 1773396/ NF 1773397 -03 MILKA</v>
      </c>
    </row>
    <row r="1577" customFormat="false" ht="12.75" hidden="false" customHeight="true" outlineLevel="0" collapsed="false">
      <c r="A1577" s="15" t="n">
        <f aca="false">Report!C2928</f>
        <v>46250</v>
      </c>
      <c r="B1577" s="1" t="str">
        <f aca="false">Report!E2928</f>
        <v>OPPORTUNITY ALIMENTOS PARA ANIMAIS LTDA</v>
      </c>
      <c r="C1577" s="16" t="n">
        <f aca="false">Report!U2928</f>
        <v>562.94</v>
      </c>
      <c r="D1577" s="1" t="str">
        <f aca="false">Report!X2928</f>
        <v>NF 34780 - DEBORA</v>
      </c>
    </row>
    <row r="1578" customFormat="false" ht="12.75" hidden="false" customHeight="true" outlineLevel="0" collapsed="false">
      <c r="A1578" s="15" t="n">
        <f aca="false">Report!C2931</f>
        <v>46251</v>
      </c>
      <c r="B1578" s="1" t="str">
        <f aca="false">Report!E2931</f>
        <v>SEM FORNECEDOR</v>
      </c>
      <c r="C1578" s="16" t="n">
        <f aca="false">Report!U2931</f>
        <v>245</v>
      </c>
      <c r="D1578" s="1" t="str">
        <f aca="false">Report!X2931</f>
        <v>RECIBO - COMPRA DE 6,540 KG DE QUEIJO COALHO</v>
      </c>
    </row>
    <row r="1579" customFormat="false" ht="12.75" hidden="false" customHeight="true" outlineLevel="0" collapsed="false">
      <c r="A1579" s="15" t="n">
        <f aca="false">Report!C2934</f>
        <v>46251</v>
      </c>
      <c r="B1579" s="1" t="str">
        <f aca="false">Report!E2934</f>
        <v>FH DISTRIBUIDORA DE ALIM. E BEBIDAS LTDA</v>
      </c>
      <c r="C1579" s="16" t="n">
        <f aca="false">Report!U2934</f>
        <v>810.35</v>
      </c>
      <c r="D1579" s="1" t="str">
        <f aca="false">Report!X2934</f>
        <v>NF 329028-1 MILKA</v>
      </c>
    </row>
    <row r="1580" customFormat="false" ht="12.75" hidden="false" customHeight="true" outlineLevel="0" collapsed="false">
      <c r="A1580" s="15" t="n">
        <f aca="false">Report!C2936</f>
        <v>46251</v>
      </c>
      <c r="B1580" s="1" t="str">
        <f aca="false">Report!E2936</f>
        <v>OPPORTUNITY ALIMENTOS PARA ANIMAIS LTDA</v>
      </c>
      <c r="C1580" s="16" t="n">
        <f aca="false">Report!U2936</f>
        <v>2006</v>
      </c>
      <c r="D1580" s="1" t="str">
        <f aca="false">Report!X2936</f>
        <v>NF 34663-1 MILKA</v>
      </c>
    </row>
    <row r="1581" customFormat="false" ht="12.75" hidden="false" customHeight="true" outlineLevel="0" collapsed="false">
      <c r="A1581" s="15" t="n">
        <f aca="false">Report!C2937</f>
        <v>46251</v>
      </c>
      <c r="B1581" s="1" t="str">
        <f aca="false">Report!E2937</f>
        <v>PRIME PET DISTRIBUIDORA LTDA</v>
      </c>
      <c r="C1581" s="16" t="n">
        <f aca="false">Report!U2937</f>
        <v>911.85</v>
      </c>
      <c r="D1581" s="1" t="str">
        <f aca="false">Report!X2937</f>
        <v>NF 11134 -01/06  MILKA</v>
      </c>
    </row>
    <row r="1582" customFormat="false" ht="12.75" hidden="false" customHeight="true" outlineLevel="0" collapsed="false">
      <c r="A1582" s="15" t="n">
        <f aca="false">Report!C2938</f>
        <v>46251</v>
      </c>
      <c r="B1582" s="1" t="str">
        <f aca="false">Report!E2938</f>
        <v>OCIDENTAL COMERCIO DE FRIOS LTDA</v>
      </c>
      <c r="C1582" s="16" t="n">
        <f aca="false">Report!U2938</f>
        <v>2044.89</v>
      </c>
      <c r="D1582" s="1" t="str">
        <f aca="false">Report!X2938</f>
        <v>NF 1249231-3/3 MILKA</v>
      </c>
    </row>
    <row r="1583" customFormat="false" ht="12.75" hidden="false" customHeight="true" outlineLevel="0" collapsed="false">
      <c r="A1583" s="15" t="n">
        <f aca="false">Report!C2939</f>
        <v>46251</v>
      </c>
      <c r="B1583" s="1" t="str">
        <f aca="false">Report!E2939</f>
        <v>NJF INDUSTRIA E COMERCIO LTDA</v>
      </c>
      <c r="C1583" s="16" t="n">
        <f aca="false">Report!U2939</f>
        <v>1164.5</v>
      </c>
      <c r="D1583" s="1" t="str">
        <f aca="false">Report!X2939</f>
        <v>NF 85346 -2 MILKA</v>
      </c>
    </row>
    <row r="1584" customFormat="false" ht="12.75" hidden="false" customHeight="true" outlineLevel="0" collapsed="false">
      <c r="A1584" s="15" t="n">
        <f aca="false">Report!C2940</f>
        <v>46251</v>
      </c>
      <c r="B1584" s="1" t="str">
        <f aca="false">Report!E2940</f>
        <v>L S M COMERCIO DE ALIMENTOS E NAVEGACAO</v>
      </c>
      <c r="C1584" s="16" t="n">
        <f aca="false">Report!U2940</f>
        <v>1633.1</v>
      </c>
      <c r="D1584" s="1" t="str">
        <f aca="false">Report!X2940</f>
        <v>NF 309642-1 MILKA</v>
      </c>
    </row>
    <row r="1585" customFormat="false" ht="12.75" hidden="false" customHeight="true" outlineLevel="0" collapsed="false">
      <c r="A1585" s="15" t="n">
        <f aca="false">Report!C2942</f>
        <v>46251</v>
      </c>
      <c r="B1585" s="1" t="str">
        <f aca="false">Report!E2942</f>
        <v>L S M COMERCIO DE ALIMENTOS E NAVEGACAO</v>
      </c>
      <c r="C1585" s="16" t="n">
        <f aca="false">Report!U2942</f>
        <v>403.5</v>
      </c>
      <c r="D1585" s="1" t="str">
        <f aca="false">Report!X2942</f>
        <v>NF 309757-1 MILKA</v>
      </c>
    </row>
    <row r="1586" customFormat="false" ht="12.75" hidden="false" customHeight="true" outlineLevel="0" collapsed="false">
      <c r="A1586" s="15" t="n">
        <f aca="false">Report!C2944</f>
        <v>46251</v>
      </c>
      <c r="B1586" s="1" t="str">
        <f aca="false">Report!E2944</f>
        <v>CRBS S/A</v>
      </c>
      <c r="C1586" s="16" t="n">
        <f aca="false">Report!U2944</f>
        <v>4870.45</v>
      </c>
      <c r="D1586" s="1" t="str">
        <f aca="false">Report!X2944</f>
        <v>NF 942898 C/ BONIFICACAO - MILKA</v>
      </c>
    </row>
    <row r="1587" customFormat="false" ht="12.75" hidden="false" customHeight="true" outlineLevel="0" collapsed="false">
      <c r="A1587" s="15" t="n">
        <f aca="false">Report!C2945</f>
        <v>46251</v>
      </c>
      <c r="B1587" s="1" t="str">
        <f aca="false">Report!E2945</f>
        <v>CRBS S/A</v>
      </c>
      <c r="C1587" s="16" t="n">
        <f aca="false">Report!U2945</f>
        <v>424.55</v>
      </c>
      <c r="D1587" s="1" t="str">
        <f aca="false">Report!X2945</f>
        <v>NF 942899 AMBEV - MILKA</v>
      </c>
    </row>
    <row r="1588" customFormat="false" ht="12.75" hidden="false" customHeight="true" outlineLevel="0" collapsed="false">
      <c r="A1588" s="15" t="n">
        <f aca="false">Report!C2946</f>
        <v>46251</v>
      </c>
      <c r="B1588" s="1" t="str">
        <f aca="false">Report!E2946</f>
        <v>C. R. PARENTE ABREU</v>
      </c>
      <c r="C1588" s="16" t="n">
        <f aca="false">Report!U2946</f>
        <v>472.45</v>
      </c>
      <c r="D1588" s="1" t="str">
        <f aca="false">Report!X2946</f>
        <v>NF 11542-2 KARU - MILKA</v>
      </c>
    </row>
    <row r="1589" customFormat="false" ht="12.75" hidden="false" customHeight="true" outlineLevel="0" collapsed="false">
      <c r="A1589" s="15" t="n">
        <f aca="false">Report!C2947</f>
        <v>46251</v>
      </c>
      <c r="B1589" s="1" t="str">
        <f aca="false">Report!E2947</f>
        <v>SILVA E SANTOS FRIGORIFICO LTDA</v>
      </c>
      <c r="C1589" s="16" t="n">
        <f aca="false">Report!U2947</f>
        <v>3325</v>
      </c>
      <c r="D1589" s="1" t="str">
        <f aca="false">Report!X2947</f>
        <v>NF 32360 - MILKA</v>
      </c>
    </row>
    <row r="1590" customFormat="false" ht="12.75" hidden="false" customHeight="true" outlineLevel="0" collapsed="false">
      <c r="A1590" s="15" t="n">
        <f aca="false">Report!C2948</f>
        <v>46251</v>
      </c>
      <c r="B1590" s="1" t="str">
        <f aca="false">Report!E2948</f>
        <v>T. M. L. DA SILVA LTDA</v>
      </c>
      <c r="C1590" s="16" t="n">
        <f aca="false">Report!U2948</f>
        <v>721.74</v>
      </c>
      <c r="D1590" s="1" t="str">
        <f aca="false">Report!X2948</f>
        <v>NF 15235 AMAZONGURT - MILKA</v>
      </c>
    </row>
    <row r="1591" customFormat="false" ht="12.75" hidden="false" customHeight="true" outlineLevel="0" collapsed="false">
      <c r="A1591" s="15" t="n">
        <f aca="false">Report!C2949</f>
        <v>46251</v>
      </c>
      <c r="B1591" s="1" t="str">
        <f aca="false">Report!E2949</f>
        <v>SAO JOSE COMERCIO DE LATICINIOS E FRIOS</v>
      </c>
      <c r="C1591" s="16" t="n">
        <f aca="false">Report!U2949</f>
        <v>2313.5</v>
      </c>
      <c r="D1591" s="1" t="str">
        <f aca="false">Report!X2949</f>
        <v>NF 3798 SABORE - MILKA</v>
      </c>
    </row>
    <row r="1592" customFormat="false" ht="12.75" hidden="false" customHeight="true" outlineLevel="0" collapsed="false">
      <c r="A1592" s="15" t="n">
        <f aca="false">Report!C2950</f>
        <v>46251</v>
      </c>
      <c r="B1592" s="1" t="str">
        <f aca="false">Report!E2950</f>
        <v>NOVA FRIOS COMERCIO ATACADISTA DE LATICINIOS LTDA</v>
      </c>
      <c r="C1592" s="16" t="n">
        <f aca="false">Report!U2950</f>
        <v>255</v>
      </c>
      <c r="D1592" s="1" t="str">
        <f aca="false">Report!X2950</f>
        <v>NF 43493 BODEGA DO PAO - MILKA</v>
      </c>
    </row>
    <row r="1593" customFormat="false" ht="12.75" hidden="false" customHeight="true" outlineLevel="0" collapsed="false">
      <c r="A1593" s="15" t="n">
        <f aca="false">Report!C2951</f>
        <v>46251</v>
      </c>
      <c r="B1593" s="1" t="str">
        <f aca="false">Report!E2951</f>
        <v>FRUTAL INDUSTRIA E COMERCIO LTDA</v>
      </c>
      <c r="C1593" s="16" t="n">
        <f aca="false">Report!U2951</f>
        <v>661.21</v>
      </c>
      <c r="D1593" s="1" t="str">
        <f aca="false">Report!X2951</f>
        <v>NF 228288 - MILKA</v>
      </c>
    </row>
    <row r="1594" customFormat="false" ht="12.75" hidden="false" customHeight="true" outlineLevel="0" collapsed="false">
      <c r="A1594" s="15" t="n">
        <f aca="false">Report!C2954</f>
        <v>46251</v>
      </c>
      <c r="B1594" s="1" t="str">
        <f aca="false">Report!E2954</f>
        <v>PANIFICADORA E CONFEITARIA REAL MADRI LTDA</v>
      </c>
      <c r="C1594" s="16" t="n">
        <f aca="false">Report!U2954</f>
        <v>452</v>
      </c>
      <c r="D1594" s="1" t="str">
        <f aca="false">Report!X2954</f>
        <v>NF 758 - MILKA</v>
      </c>
    </row>
    <row r="1595" customFormat="false" ht="12.75" hidden="false" customHeight="true" outlineLevel="0" collapsed="false">
      <c r="A1595" s="15" t="n">
        <f aca="false">Report!C2955</f>
        <v>46251</v>
      </c>
      <c r="B1595" s="1" t="str">
        <f aca="false">Report!E2955</f>
        <v>PANIFICADORA E CONFEITARIA REAL MADRI LTDA</v>
      </c>
      <c r="C1595" s="16" t="n">
        <f aca="false">Report!U2955</f>
        <v>840</v>
      </c>
      <c r="D1595" s="1" t="str">
        <f aca="false">Report!X2955</f>
        <v>NF 759 - MILKA</v>
      </c>
    </row>
    <row r="1596" customFormat="false" ht="12.75" hidden="false" customHeight="true" outlineLevel="0" collapsed="false">
      <c r="A1596" s="15" t="n">
        <f aca="false">Report!C2956</f>
        <v>46251</v>
      </c>
      <c r="B1596" s="1" t="str">
        <f aca="false">Report!E2956</f>
        <v>RENATO DE O AZEVEDO E CIA LTDA - EPP</v>
      </c>
      <c r="C1596" s="16" t="n">
        <f aca="false">Report!U2956</f>
        <v>510</v>
      </c>
      <c r="D1596" s="1" t="str">
        <f aca="false">Report!X2956</f>
        <v>ACAI DE ANORI - DEBORA 15/08</v>
      </c>
    </row>
    <row r="1597" customFormat="false" ht="12.75" hidden="false" customHeight="true" outlineLevel="0" collapsed="false">
      <c r="A1597" s="15" t="n">
        <f aca="false">Report!C2960</f>
        <v>46251</v>
      </c>
      <c r="B1597" s="1" t="str">
        <f aca="false">Report!E2960</f>
        <v>RV TECNOLOGIA E SISTEMAS S.A</v>
      </c>
      <c r="C1597" s="16" t="n">
        <f aca="false">Report!U2960</f>
        <v>1375.95</v>
      </c>
      <c r="D1597" s="1" t="str">
        <f aca="false">Report!X2960</f>
        <v>rv recarga celular -andreza</v>
      </c>
    </row>
    <row r="1598" customFormat="false" ht="12.75" hidden="false" customHeight="true" outlineLevel="0" collapsed="false">
      <c r="A1598" s="15" t="n">
        <f aca="false">Report!C2961</f>
        <v>46251</v>
      </c>
      <c r="B1598" s="1" t="str">
        <f aca="false">Report!E2961</f>
        <v>GELO DANGELO FABRICACAO DE GELO LTDA</v>
      </c>
      <c r="C1598" s="16" t="n">
        <f aca="false">Report!U2961</f>
        <v>324.5</v>
      </c>
      <c r="D1598" s="1" t="str">
        <f aca="false">Report!X2961</f>
        <v>NF 491 - DEBORA</v>
      </c>
    </row>
    <row r="1599" customFormat="false" ht="12.75" hidden="false" customHeight="true" outlineLevel="0" collapsed="false">
      <c r="A1599" s="15" t="n">
        <f aca="false">Report!C2962</f>
        <v>46251</v>
      </c>
      <c r="B1599" s="1" t="str">
        <f aca="false">Report!E2962</f>
        <v>H L M PADARIA E CONFEITARIA LTDA</v>
      </c>
      <c r="C1599" s="16" t="n">
        <f aca="false">Report!U2962</f>
        <v>240</v>
      </c>
      <c r="D1599" s="1" t="str">
        <f aca="false">Report!X2962</f>
        <v>NF 177 - DEBORA</v>
      </c>
    </row>
    <row r="1600" customFormat="false" ht="12.75" hidden="false" customHeight="true" outlineLevel="0" collapsed="false">
      <c r="A1600" s="15" t="n">
        <f aca="false">Report!C2966</f>
        <v>46252</v>
      </c>
      <c r="B1600" s="1" t="str">
        <f aca="false">Report!E2966</f>
        <v>RISADINHA LTDA</v>
      </c>
      <c r="C1600" s="16" t="n">
        <f aca="false">Report!U2966</f>
        <v>823.62</v>
      </c>
      <c r="D1600" s="1" t="str">
        <f aca="false">Report!X2966</f>
        <v>NF 662479-03 MILKA</v>
      </c>
    </row>
    <row r="1601" customFormat="false" ht="12.75" hidden="false" customHeight="true" outlineLevel="0" collapsed="false">
      <c r="A1601" s="15" t="n">
        <f aca="false">Report!C2967</f>
        <v>46252</v>
      </c>
      <c r="B1601" s="1" t="str">
        <f aca="false">Report!E2967</f>
        <v>ATACADAO S.A.</v>
      </c>
      <c r="C1601" s="16" t="n">
        <f aca="false">Report!U2967</f>
        <v>479.64</v>
      </c>
      <c r="D1601" s="1" t="str">
        <f aca="false">Report!X2967</f>
        <v>NF 1905836 - MILKA</v>
      </c>
    </row>
    <row r="1602" customFormat="false" ht="12.75" hidden="false" customHeight="true" outlineLevel="0" collapsed="false">
      <c r="A1602" s="15" t="n">
        <f aca="false">Report!C2968</f>
        <v>46252</v>
      </c>
      <c r="B1602" s="1" t="str">
        <f aca="false">Report!E2968</f>
        <v>TAPAJOS COM DE PERFUMARIA COSMETICOS E G</v>
      </c>
      <c r="C1602" s="16" t="n">
        <f aca="false">Report!U2968</f>
        <v>614.72</v>
      </c>
      <c r="D1602" s="1" t="str">
        <f aca="false">Report!X2968</f>
        <v>NF 581015 -2 C/TAXA - MILKA</v>
      </c>
    </row>
    <row r="1603" customFormat="false" ht="12.75" hidden="false" customHeight="true" outlineLevel="0" collapsed="false">
      <c r="A1603" s="15" t="n">
        <f aca="false">Report!C2969</f>
        <v>46252</v>
      </c>
      <c r="B1603" s="1" t="str">
        <f aca="false">Report!E2969</f>
        <v>TAPAJOS COM DE PERFUMARIA COSMETICOS E G</v>
      </c>
      <c r="C1603" s="16" t="n">
        <f aca="false">Report!U2969</f>
        <v>623.07</v>
      </c>
      <c r="D1603" s="1" t="str">
        <f aca="false">Report!X2969</f>
        <v>NF 581016-2 C/ TAXA - MILKA</v>
      </c>
    </row>
    <row r="1604" customFormat="false" ht="12.75" hidden="false" customHeight="true" outlineLevel="0" collapsed="false">
      <c r="A1604" s="15" t="n">
        <f aca="false">Report!C2970</f>
        <v>46252</v>
      </c>
      <c r="B1604" s="1" t="str">
        <f aca="false">Report!E2970</f>
        <v>NATUREZA COMERCIO DE DESCARTAVEIS LTDA</v>
      </c>
      <c r="C1604" s="16" t="n">
        <f aca="false">Report!U2970</f>
        <v>425.94</v>
      </c>
      <c r="D1604" s="1" t="str">
        <f aca="false">Report!X2970</f>
        <v>NF 29536 QUEIROZ - MILKA</v>
      </c>
    </row>
    <row r="1605" customFormat="false" ht="12.75" hidden="false" customHeight="true" outlineLevel="0" collapsed="false">
      <c r="A1605" s="15" t="n">
        <f aca="false">Report!C2971</f>
        <v>46252</v>
      </c>
      <c r="B1605" s="1" t="str">
        <f aca="false">Report!E2971</f>
        <v>DISTRIBUIDORA LOPES LTDA</v>
      </c>
      <c r="C1605" s="16" t="n">
        <f aca="false">Report!U2971</f>
        <v>1610.06</v>
      </c>
      <c r="D1605" s="1" t="str">
        <f aca="false">Report!X2971</f>
        <v>NF 1696209 C/ DESCONTO NO BOLETO  - MILKA</v>
      </c>
    </row>
    <row r="1606" customFormat="false" ht="12.75" hidden="false" customHeight="true" outlineLevel="0" collapsed="false">
      <c r="A1606" s="15" t="n">
        <f aca="false">Report!C2972</f>
        <v>46252</v>
      </c>
      <c r="B1606" s="1" t="str">
        <f aca="false">Report!E2972</f>
        <v>NATUREZA COMERCIO DE DESCARTAVEIS LTDA</v>
      </c>
      <c r="C1606" s="16" t="n">
        <f aca="false">Report!U2972</f>
        <v>1437.93</v>
      </c>
      <c r="D1606" s="1" t="str">
        <f aca="false">Report!X2972</f>
        <v>NF 740923 - MILKA</v>
      </c>
    </row>
    <row r="1607" customFormat="false" ht="12.75" hidden="false" customHeight="true" outlineLevel="0" collapsed="false">
      <c r="A1607" s="15" t="n">
        <f aca="false">Report!C2973</f>
        <v>46252</v>
      </c>
      <c r="B1607" s="1" t="str">
        <f aca="false">Report!E2973</f>
        <v>DUNORTE DISTRIBUIDORA DE PRODUTOS DE CONSUMO LTDA</v>
      </c>
      <c r="C1607" s="16" t="n">
        <f aca="false">Report!U2973</f>
        <v>1399.98</v>
      </c>
      <c r="D1607" s="1" t="str">
        <f aca="false">Report!X2973</f>
        <v>NF 3226195 - MILKA</v>
      </c>
    </row>
    <row r="1608" customFormat="false" ht="12.75" hidden="false" customHeight="true" outlineLevel="0" collapsed="false">
      <c r="A1608" s="15" t="n">
        <f aca="false">Report!C2975</f>
        <v>46252</v>
      </c>
      <c r="B1608" s="1" t="str">
        <f aca="false">Report!E2975</f>
        <v>BRASIL NORTE BEBIDAS S/A</v>
      </c>
      <c r="C1608" s="16" t="n">
        <f aca="false">Report!U2975</f>
        <v>4547.54</v>
      </c>
      <c r="D1608" s="1" t="str">
        <f aca="false">Report!X2975</f>
        <v>NF 1966628 COCA - MILKA</v>
      </c>
    </row>
    <row r="1609" customFormat="false" ht="12.75" hidden="false" customHeight="true" outlineLevel="0" collapsed="false">
      <c r="A1609" s="15" t="n">
        <f aca="false">Report!C2976</f>
        <v>46252</v>
      </c>
      <c r="B1609" s="1" t="str">
        <f aca="false">Report!E2976</f>
        <v>BRASIL NORTE BEBIDAS S/A</v>
      </c>
      <c r="C1609" s="16" t="n">
        <f aca="false">Report!U2976</f>
        <v>1763.36</v>
      </c>
      <c r="D1609" s="1" t="str">
        <f aca="false">Report!X2976</f>
        <v>NF 1230481 COCA C/TARIFA INCLUSA - MILKA</v>
      </c>
    </row>
    <row r="1610" customFormat="false" ht="12.75" hidden="false" customHeight="true" outlineLevel="0" collapsed="false">
      <c r="A1610" s="15" t="n">
        <f aca="false">Report!C2977</f>
        <v>46252</v>
      </c>
      <c r="B1610" s="1" t="str">
        <f aca="false">Report!E2977</f>
        <v>OCIDENTAL COMERCIO DE FRIOS LTDA</v>
      </c>
      <c r="C1610" s="16" t="n">
        <f aca="false">Report!U2977</f>
        <v>1343.02</v>
      </c>
      <c r="D1610" s="1" t="str">
        <f aca="false">Report!X2977</f>
        <v>NF 1254539-1/2 MILKA</v>
      </c>
    </row>
    <row r="1611" customFormat="false" ht="12.75" hidden="false" customHeight="true" outlineLevel="0" collapsed="false">
      <c r="A1611" s="15" t="n">
        <f aca="false">Report!C2978</f>
        <v>46252</v>
      </c>
      <c r="B1611" s="1" t="str">
        <f aca="false">Report!E2978</f>
        <v>NT INDUSTRIA E COMERCIO DE PANIFICACAO L</v>
      </c>
      <c r="C1611" s="16" t="n">
        <f aca="false">Report!U2978</f>
        <v>3136.93</v>
      </c>
      <c r="D1611" s="1" t="str">
        <f aca="false">Report!X2978</f>
        <v>NF 42976 - MILKA</v>
      </c>
    </row>
    <row r="1612" customFormat="false" ht="12.75" hidden="false" customHeight="true" outlineLevel="0" collapsed="false">
      <c r="A1612" s="15" t="n">
        <f aca="false">Report!C2979</f>
        <v>46252</v>
      </c>
      <c r="B1612" s="1" t="str">
        <f aca="false">Report!E2979</f>
        <v>CRBS S/A</v>
      </c>
      <c r="C1612" s="16" t="n">
        <f aca="false">Report!U2979</f>
        <v>523.94</v>
      </c>
      <c r="D1612" s="1" t="str">
        <f aca="false">Report!X2979</f>
        <v>NF 946596 - MILKA</v>
      </c>
    </row>
    <row r="1613" customFormat="false" ht="12.75" hidden="false" customHeight="true" outlineLevel="0" collapsed="false">
      <c r="A1613" s="15" t="n">
        <f aca="false">Report!C2980</f>
        <v>46252</v>
      </c>
      <c r="B1613" s="1" t="str">
        <f aca="false">Report!E2980</f>
        <v>CRBS S/A</v>
      </c>
      <c r="C1613" s="16" t="n">
        <f aca="false">Report!U2980</f>
        <v>599.4</v>
      </c>
      <c r="D1613" s="1" t="str">
        <f aca="false">Report!X2980</f>
        <v>NF 946596 C/TARIFA INCLUSA - MILKA</v>
      </c>
    </row>
    <row r="1614" customFormat="false" ht="12.75" hidden="false" customHeight="true" outlineLevel="0" collapsed="false">
      <c r="A1614" s="15" t="n">
        <f aca="false">Report!C2981</f>
        <v>46252</v>
      </c>
      <c r="B1614" s="1" t="str">
        <f aca="false">Report!E2981</f>
        <v>BROTHERS  INDUSTRIA DE ALIMENTOS LTDA</v>
      </c>
      <c r="C1614" s="16" t="n">
        <f aca="false">Report!U2981</f>
        <v>524.6</v>
      </c>
      <c r="D1614" s="1" t="str">
        <f aca="false">Report!X2981</f>
        <v>NF 1036253  - MILKA</v>
      </c>
    </row>
    <row r="1615" customFormat="false" ht="12.75" hidden="false" customHeight="true" outlineLevel="0" collapsed="false">
      <c r="A1615" s="15" t="n">
        <f aca="false">Report!C2982</f>
        <v>46252</v>
      </c>
      <c r="B1615" s="1" t="str">
        <f aca="false">Report!E2982</f>
        <v>VITAPAN COMERCIO VAREJISTA DE PRODUTOS ALIMENTICIOS LTDA</v>
      </c>
      <c r="C1615" s="16" t="n">
        <f aca="false">Report!U2982</f>
        <v>972</v>
      </c>
      <c r="D1615" s="1" t="str">
        <f aca="false">Report!X2982</f>
        <v>NF 10524 - MILKA</v>
      </c>
    </row>
    <row r="1616" customFormat="false" ht="12.75" hidden="false" customHeight="true" outlineLevel="0" collapsed="false">
      <c r="A1616" s="15" t="n">
        <f aca="false">Report!C2984</f>
        <v>46252</v>
      </c>
      <c r="B1616" s="1" t="str">
        <f aca="false">Report!E2984</f>
        <v>ADICSO FABIAN GONZALEZ MONTILLA 70302186</v>
      </c>
      <c r="C1616" s="16" t="n">
        <f aca="false">Report!U2984</f>
        <v>648</v>
      </c>
      <c r="D1616" s="1" t="str">
        <f aca="false">Report!X2984</f>
        <v>NF 599 BLOOM - MILKA</v>
      </c>
    </row>
    <row r="1617" customFormat="false" ht="12.75" hidden="false" customHeight="true" outlineLevel="0" collapsed="false">
      <c r="A1617" s="15" t="n">
        <f aca="false">Report!C2985</f>
        <v>46252</v>
      </c>
      <c r="B1617" s="1" t="str">
        <f aca="false">Report!E2985</f>
        <v>RENATO DE O AZEVEDO E CIA LTDA - EPP</v>
      </c>
      <c r="C1617" s="16" t="n">
        <f aca="false">Report!U2985</f>
        <v>1175</v>
      </c>
      <c r="D1617" s="1" t="str">
        <f aca="false">Report!X2985</f>
        <v>FEIRA SR RENATO - BANANA PACOVAN E LIMAO - PGTO PARA MM COMERCIO ATACADISTA DE FRUTAS LTDA - DEBORA</v>
      </c>
    </row>
    <row r="1618" customFormat="false" ht="12.75" hidden="false" customHeight="true" outlineLevel="0" collapsed="false">
      <c r="A1618" s="15" t="n">
        <f aca="false">Report!C2986</f>
        <v>46252</v>
      </c>
      <c r="B1618" s="1" t="str">
        <f aca="false">Report!E2986</f>
        <v>RENATO DE O AZEVEDO E CIA LTDA - EPP</v>
      </c>
      <c r="C1618" s="16" t="n">
        <f aca="false">Report!U2986</f>
        <v>3283</v>
      </c>
      <c r="D1618" s="1" t="str">
        <f aca="false">Report!X2986</f>
        <v>FEIRA SR RENATO - DEBORA</v>
      </c>
    </row>
    <row r="1619" customFormat="false" ht="12.75" hidden="false" customHeight="true" outlineLevel="0" collapsed="false">
      <c r="A1619" s="15" t="n">
        <f aca="false">Report!C2987</f>
        <v>46252</v>
      </c>
      <c r="B1619" s="1" t="str">
        <f aca="false">Report!E2987</f>
        <v>RENATO DE O AZEVEDO E CIA LTDA - EPP</v>
      </c>
      <c r="C1619" s="16" t="n">
        <f aca="false">Report!U2987</f>
        <v>375</v>
      </c>
      <c r="D1619" s="1" t="str">
        <f aca="false">Report!X2987</f>
        <v>ACAI DE ANORI - DEBORA 17/08</v>
      </c>
    </row>
    <row r="1620" customFormat="false" ht="12.75" hidden="false" customHeight="true" outlineLevel="0" collapsed="false">
      <c r="A1620" s="15" t="n">
        <f aca="false">Report!C2989</f>
        <v>46252</v>
      </c>
      <c r="B1620" s="1" t="str">
        <f aca="false">Report!E2989</f>
        <v>D N COMERCIO ATACADISTA DE EMBALAGENS E</v>
      </c>
      <c r="C1620" s="16" t="n">
        <f aca="false">Report!U2989</f>
        <v>464</v>
      </c>
      <c r="D1620" s="1" t="str">
        <f aca="false">Report!X2989</f>
        <v>NF 416 - DEBORA</v>
      </c>
    </row>
    <row r="1621" customFormat="false" ht="12.75" hidden="false" customHeight="true" outlineLevel="0" collapsed="false">
      <c r="A1621" s="15" t="n">
        <f aca="false">Report!C2991</f>
        <v>46253</v>
      </c>
      <c r="B1621" s="1" t="str">
        <f aca="false">Report!E2991</f>
        <v>ADRIANA DISTRIBUIDORA DE PRODUTOS ALIMEN</v>
      </c>
      <c r="C1621" s="16" t="n">
        <f aca="false">Report!U2991</f>
        <v>1420.58</v>
      </c>
      <c r="D1621" s="1" t="str">
        <f aca="false">Report!X2991</f>
        <v>NF 886068-3 MILKA</v>
      </c>
    </row>
    <row r="1622" customFormat="false" ht="12.75" hidden="false" customHeight="true" outlineLevel="0" collapsed="false">
      <c r="A1622" s="15" t="n">
        <f aca="false">Report!C2992</f>
        <v>46253</v>
      </c>
      <c r="B1622" s="1" t="str">
        <f aca="false">Report!E2992</f>
        <v>TAPAJOS COM DE PERFUMARIA COSMETICOS E G</v>
      </c>
      <c r="C1622" s="16" t="n">
        <f aca="false">Report!U2992</f>
        <v>1473.38</v>
      </c>
      <c r="D1622" s="1" t="str">
        <f aca="false">Report!X2992</f>
        <v>NF 581288 - COM TAXA - DEBORA</v>
      </c>
    </row>
    <row r="1623" customFormat="false" ht="12.75" hidden="false" customHeight="true" outlineLevel="0" collapsed="false">
      <c r="A1623" s="15" t="n">
        <f aca="false">Report!C2993</f>
        <v>46253</v>
      </c>
      <c r="B1623" s="1" t="str">
        <f aca="false">Report!E2993</f>
        <v>BF COMERCIO DE ALIMENTOS REPRESENTACAO L</v>
      </c>
      <c r="C1623" s="16" t="n">
        <f aca="false">Report!U2993</f>
        <v>2021.39</v>
      </c>
      <c r="D1623" s="1" t="str">
        <f aca="false">Report!X2993</f>
        <v>NF 21118 - DEBORA</v>
      </c>
    </row>
    <row r="1624" customFormat="false" ht="12.75" hidden="false" customHeight="true" outlineLevel="0" collapsed="false">
      <c r="A1624" s="15" t="n">
        <f aca="false">Report!C2994</f>
        <v>46253</v>
      </c>
      <c r="B1624" s="1" t="str">
        <f aca="false">Report!E2994</f>
        <v>ADRIANA DISTRIBUIDORA DE PRODUTOS ALIMEN</v>
      </c>
      <c r="C1624" s="16" t="n">
        <f aca="false">Report!U2994</f>
        <v>1039.32</v>
      </c>
      <c r="D1624" s="1" t="str">
        <f aca="false">Report!X2994</f>
        <v>NF 885524 - DEBORA</v>
      </c>
    </row>
    <row r="1625" customFormat="false" ht="12.75" hidden="false" customHeight="true" outlineLevel="0" collapsed="false">
      <c r="A1625" s="15" t="n">
        <f aca="false">Report!C2995</f>
        <v>46253</v>
      </c>
      <c r="B1625" s="1" t="str">
        <f aca="false">Report!E2995</f>
        <v>DISTRIBUIDORA LOPES LTDA</v>
      </c>
      <c r="C1625" s="16" t="n">
        <f aca="false">Report!U2995</f>
        <v>1790.11</v>
      </c>
      <c r="D1625" s="1" t="str">
        <f aca="false">Report!X2995</f>
        <v>NF 1696462 C/DESCONTO NO BOLETO - DEBORA</v>
      </c>
    </row>
    <row r="1626" customFormat="false" ht="12.75" hidden="false" customHeight="true" outlineLevel="0" collapsed="false">
      <c r="A1626" s="15" t="n">
        <f aca="false">Report!C2996</f>
        <v>46253</v>
      </c>
      <c r="B1626" s="1" t="str">
        <f aca="false">Report!E2996</f>
        <v>TRES CORACOES ALIMENTOS S.A.</v>
      </c>
      <c r="C1626" s="16" t="n">
        <f aca="false">Report!U2996</f>
        <v>2063.47</v>
      </c>
      <c r="D1626" s="1" t="str">
        <f aca="false">Report!X2996</f>
        <v>NF353326-03 MILKA</v>
      </c>
    </row>
    <row r="1627" customFormat="false" ht="12.75" hidden="false" customHeight="true" outlineLevel="0" collapsed="false">
      <c r="A1627" s="15" t="n">
        <f aca="false">Report!C2997</f>
        <v>46253</v>
      </c>
      <c r="B1627" s="1" t="str">
        <f aca="false">Report!E2997</f>
        <v>RISADINHA LTDA</v>
      </c>
      <c r="C1627" s="16" t="n">
        <f aca="false">Report!U2997</f>
        <v>853.9</v>
      </c>
      <c r="D1627" s="1" t="str">
        <f aca="false">Report!X2997</f>
        <v>NF 665164 -2 MILKA</v>
      </c>
    </row>
    <row r="1628" customFormat="false" ht="12.75" hidden="false" customHeight="true" outlineLevel="0" collapsed="false">
      <c r="A1628" s="15" t="n">
        <f aca="false">Report!C2998</f>
        <v>46253</v>
      </c>
      <c r="B1628" s="1" t="str">
        <f aca="false">Report!E2998</f>
        <v>DUNORTE DISTRIBUIDORA DE PRODUTOS DE CONSUMO LTDA</v>
      </c>
      <c r="C1628" s="16" t="n">
        <f aca="false">Report!U2998</f>
        <v>1643.31</v>
      </c>
      <c r="D1628" s="1" t="str">
        <f aca="false">Report!X2998</f>
        <v>NF 3223292-2 C/TAXA PARC. - MILKA</v>
      </c>
    </row>
    <row r="1629" customFormat="false" ht="12.75" hidden="false" customHeight="true" outlineLevel="0" collapsed="false">
      <c r="A1629" s="15" t="n">
        <f aca="false">Report!C2999</f>
        <v>46253</v>
      </c>
      <c r="B1629" s="1" t="str">
        <f aca="false">Report!E2999</f>
        <v>BRF S A</v>
      </c>
      <c r="C1629" s="16" t="n">
        <f aca="false">Report!U2999</f>
        <v>1798.15</v>
      </c>
      <c r="D1629" s="1" t="str">
        <f aca="false">Report!X2999</f>
        <v>NF 1614419-2 DESCONTO NO BOLETO - MILKA</v>
      </c>
    </row>
    <row r="1630" customFormat="false" ht="12.75" hidden="false" customHeight="true" outlineLevel="0" collapsed="false">
      <c r="A1630" s="15" t="n">
        <f aca="false">Report!C3000</f>
        <v>46253</v>
      </c>
      <c r="B1630" s="1" t="str">
        <f aca="false">Report!E3000</f>
        <v>T A DE MATTOS COMIM EIRELI</v>
      </c>
      <c r="C1630" s="16" t="n">
        <f aca="false">Report!U3000</f>
        <v>228</v>
      </c>
      <c r="D1630" s="1" t="str">
        <f aca="false">Report!X3000</f>
        <v>NF 10800 CASA NOSTRA - MILKA</v>
      </c>
    </row>
    <row r="1631" customFormat="false" ht="12.75" hidden="false" customHeight="true" outlineLevel="0" collapsed="false">
      <c r="A1631" s="15" t="n">
        <f aca="false">Report!C3001</f>
        <v>46253</v>
      </c>
      <c r="B1631" s="1" t="str">
        <f aca="false">Report!E3001</f>
        <v>AMAZONIA INDUSTRIA E COMERCIO DE POLPAS</v>
      </c>
      <c r="C1631" s="16" t="n">
        <f aca="false">Report!U3001</f>
        <v>758</v>
      </c>
      <c r="D1631" s="1" t="str">
        <f aca="false">Report!X3001</f>
        <v>NF 271909 - MILKA</v>
      </c>
    </row>
    <row r="1632" customFormat="false" ht="12.75" hidden="false" customHeight="true" outlineLevel="0" collapsed="false">
      <c r="A1632" s="15" t="n">
        <f aca="false">Report!C3002</f>
        <v>46253</v>
      </c>
      <c r="B1632" s="1" t="str">
        <f aca="false">Report!E3002</f>
        <v>BRF S A</v>
      </c>
      <c r="C1632" s="16" t="n">
        <f aca="false">Report!U3002</f>
        <v>3101.67</v>
      </c>
      <c r="D1632" s="1" t="str">
        <f aca="false">Report!X3002</f>
        <v>NF 1616799-01/02 MILKA</v>
      </c>
    </row>
    <row r="1633" customFormat="false" ht="12.75" hidden="false" customHeight="true" outlineLevel="0" collapsed="false">
      <c r="A1633" s="15" t="n">
        <f aca="false">Report!C3003</f>
        <v>46253</v>
      </c>
      <c r="B1633" s="1" t="str">
        <f aca="false">Report!E3003</f>
        <v>BRF S A</v>
      </c>
      <c r="C1633" s="16" t="n">
        <f aca="false">Report!U3003</f>
        <v>634.73</v>
      </c>
      <c r="D1633" s="1" t="str">
        <f aca="false">Report!X3003</f>
        <v>NF 1616568-01/02 - MILKA</v>
      </c>
    </row>
    <row r="1634" customFormat="false" ht="12.75" hidden="false" customHeight="true" outlineLevel="0" collapsed="false">
      <c r="A1634" s="15" t="n">
        <f aca="false">Report!C3004</f>
        <v>46253</v>
      </c>
      <c r="B1634" s="1" t="str">
        <f aca="false">Report!E3004</f>
        <v>ADRIANO FEITOSA OLIVEIRA LTDA</v>
      </c>
      <c r="C1634" s="16" t="n">
        <f aca="false">Report!U3004</f>
        <v>899.5</v>
      </c>
      <c r="D1634" s="1" t="str">
        <f aca="false">Report!X3004</f>
        <v>NF 359 - MILKA</v>
      </c>
    </row>
    <row r="1635" customFormat="false" ht="12.75" hidden="false" customHeight="true" outlineLevel="0" collapsed="false">
      <c r="A1635" s="15" t="n">
        <f aca="false">Report!C3005</f>
        <v>46253</v>
      </c>
      <c r="B1635" s="1" t="str">
        <f aca="false">Report!E3005</f>
        <v>JAB COMERCIO DE PRODUTOS ALIMENTICIOS LT</v>
      </c>
      <c r="C1635" s="16" t="n">
        <f aca="false">Report!U3005</f>
        <v>266</v>
      </c>
      <c r="D1635" s="1" t="str">
        <f aca="false">Report!X3005</f>
        <v>NF 3722 SANTO PAO - MILKA</v>
      </c>
    </row>
    <row r="1636" customFormat="false" ht="12.75" hidden="false" customHeight="true" outlineLevel="0" collapsed="false">
      <c r="A1636" s="15" t="n">
        <f aca="false">Report!C3006</f>
        <v>46253</v>
      </c>
      <c r="B1636" s="1" t="str">
        <f aca="false">Report!E3006</f>
        <v>RENATO DE O AZEVEDO E CIA LTDA - EPP</v>
      </c>
      <c r="C1636" s="16" t="n">
        <f aca="false">Report!U3006</f>
        <v>1259</v>
      </c>
      <c r="D1636" s="1" t="str">
        <f aca="false">Report!X3006</f>
        <v>FEIRA CARLOS - DEBORA</v>
      </c>
    </row>
    <row r="1637" customFormat="false" ht="12.75" hidden="false" customHeight="true" outlineLevel="0" collapsed="false">
      <c r="A1637" s="15" t="n">
        <f aca="false">Report!C3007</f>
        <v>46253</v>
      </c>
      <c r="B1637" s="1" t="str">
        <f aca="false">Report!E3007</f>
        <v>COMERCIO E TRANSPORTE BRANDAO LTDA</v>
      </c>
      <c r="C1637" s="16" t="n">
        <f aca="false">Report!U3007</f>
        <v>750</v>
      </c>
      <c r="D1637" s="1" t="str">
        <f aca="false">Report!X3007</f>
        <v>NF 15133 - DEBORA</v>
      </c>
    </row>
    <row r="1638" customFormat="false" ht="12.75" hidden="false" customHeight="true" outlineLevel="0" collapsed="false">
      <c r="A1638" s="15" t="n">
        <f aca="false">Report!C3009</f>
        <v>46253</v>
      </c>
      <c r="B1638" s="1" t="str">
        <f aca="false">Report!E3009</f>
        <v>RENATO DE O AZEVEDO E CIA LTDA - EPP</v>
      </c>
      <c r="C1638" s="16" t="n">
        <f aca="false">Report!U3009</f>
        <v>300</v>
      </c>
      <c r="D1638" s="1" t="str">
        <f aca="false">Report!X3009</f>
        <v>ACAI DE ANORI - DEBORA</v>
      </c>
    </row>
    <row r="1639" customFormat="false" ht="12.75" hidden="false" customHeight="true" outlineLevel="0" collapsed="false">
      <c r="A1639" s="15" t="n">
        <f aca="false">Report!C3010</f>
        <v>46253</v>
      </c>
      <c r="B1639" s="1" t="str">
        <f aca="false">Report!E3010</f>
        <v>GELO DANGELO FABRICACAO DE GELO LTDA</v>
      </c>
      <c r="C1639" s="16" t="n">
        <f aca="false">Report!U3010</f>
        <v>359.5</v>
      </c>
      <c r="D1639" s="1" t="str">
        <f aca="false">Report!X3010</f>
        <v>NF 502 - DEBORA</v>
      </c>
    </row>
    <row r="1640" customFormat="false" ht="12.75" hidden="false" customHeight="true" outlineLevel="0" collapsed="false">
      <c r="A1640" s="15" t="n">
        <f aca="false">Report!C3015</f>
        <v>46254</v>
      </c>
      <c r="B1640" s="1" t="str">
        <f aca="false">Report!E3015</f>
        <v>SB COMERCIO LTDA</v>
      </c>
      <c r="C1640" s="16" t="n">
        <f aca="false">Report!U3015</f>
        <v>1129.22</v>
      </c>
      <c r="D1640" s="1" t="str">
        <f aca="false">Report!X3015</f>
        <v>NF 1964147-2 MILKA</v>
      </c>
    </row>
    <row r="1641" customFormat="false" ht="12.75" hidden="false" customHeight="true" outlineLevel="0" collapsed="false">
      <c r="A1641" s="15" t="n">
        <f aca="false">Report!C3016</f>
        <v>46254</v>
      </c>
      <c r="B1641" s="1" t="str">
        <f aca="false">Report!E3016</f>
        <v>MARQUES &amp; MELO LTDA - FILIAL</v>
      </c>
      <c r="C1641" s="16" t="n">
        <f aca="false">Report!U3016</f>
        <v>1181.96</v>
      </c>
      <c r="D1641" s="1" t="str">
        <f aca="false">Report!X3016</f>
        <v>NF 502189 -03 DISMELO -  MILKA</v>
      </c>
    </row>
    <row r="1642" customFormat="false" ht="12.75" hidden="false" customHeight="true" outlineLevel="0" collapsed="false">
      <c r="A1642" s="15" t="n">
        <f aca="false">Report!C3019</f>
        <v>46254</v>
      </c>
      <c r="B1642" s="1" t="str">
        <f aca="false">Report!E3019</f>
        <v>EDMARA COMERCIO DE HIGIENE PESSOAL LTDA</v>
      </c>
      <c r="C1642" s="16" t="n">
        <f aca="false">Report!U3019</f>
        <v>2621.74</v>
      </c>
      <c r="D1642" s="1" t="str">
        <f aca="false">Report!X3019</f>
        <v>5431-C/D  NF8403 - MILKA</v>
      </c>
    </row>
    <row r="1643" customFormat="false" ht="12.75" hidden="false" customHeight="true" outlineLevel="0" collapsed="false">
      <c r="A1643" s="15" t="n">
        <f aca="false">Report!C3020</f>
        <v>46254</v>
      </c>
      <c r="B1643" s="1" t="str">
        <f aca="false">Report!E3020</f>
        <v>DISTRIBUIDORA LOPES LTDA</v>
      </c>
      <c r="C1643" s="16" t="n">
        <f aca="false">Report!U3020</f>
        <v>1938.06</v>
      </c>
      <c r="D1643" s="1" t="str">
        <f aca="false">Report!X3020</f>
        <v>NF 1697653 C/ DESCONTO NO BOLETO - MILKA</v>
      </c>
    </row>
    <row r="1644" customFormat="false" ht="12.75" hidden="false" customHeight="true" outlineLevel="0" collapsed="false">
      <c r="A1644" s="15" t="n">
        <f aca="false">Report!C3021</f>
        <v>46254</v>
      </c>
      <c r="B1644" s="1" t="str">
        <f aca="false">Report!E3021</f>
        <v>DURAES DISTRIBUIDORA DE ESTIVAS LTDA</v>
      </c>
      <c r="C1644" s="16" t="n">
        <f aca="false">Report!U3021</f>
        <v>605.93</v>
      </c>
      <c r="D1644" s="1" t="str">
        <f aca="false">Report!X3021</f>
        <v>NF 651360 -3 DEBORA</v>
      </c>
    </row>
    <row r="1645" customFormat="false" ht="12.75" hidden="false" customHeight="true" outlineLevel="0" collapsed="false">
      <c r="A1645" s="15" t="n">
        <f aca="false">Report!C3022</f>
        <v>46254</v>
      </c>
      <c r="B1645" s="1" t="str">
        <f aca="false">Report!E3022</f>
        <v>DISTRIBUIDORA PRIME LTDA</v>
      </c>
      <c r="C1645" s="16" t="n">
        <f aca="false">Report!U3022</f>
        <v>774.48</v>
      </c>
      <c r="D1645" s="1" t="str">
        <f aca="false">Report!X3022</f>
        <v>NF 134703-2 MILKA</v>
      </c>
    </row>
    <row r="1646" customFormat="false" ht="12.75" hidden="false" customHeight="true" outlineLevel="0" collapsed="false">
      <c r="A1646" s="15" t="n">
        <f aca="false">Report!C3023</f>
        <v>46254</v>
      </c>
      <c r="B1646" s="1" t="str">
        <f aca="false">Report!E3023</f>
        <v>DURAES DISTRIBUIDORA DE ESTIVAS LTDA</v>
      </c>
      <c r="C1646" s="16" t="n">
        <f aca="false">Report!U3023</f>
        <v>434.06</v>
      </c>
      <c r="D1646" s="1" t="str">
        <f aca="false">Report!X3023</f>
        <v>NF 651362 - DEBORA</v>
      </c>
    </row>
    <row r="1647" customFormat="false" ht="12.75" hidden="false" customHeight="true" outlineLevel="0" collapsed="false">
      <c r="A1647" s="15" t="n">
        <f aca="false">Report!C3024</f>
        <v>46254</v>
      </c>
      <c r="B1647" s="1" t="str">
        <f aca="false">Report!E3024</f>
        <v>ATACADAO S.A.</v>
      </c>
      <c r="C1647" s="16" t="n">
        <f aca="false">Report!U3024</f>
        <v>1013.07</v>
      </c>
      <c r="D1647" s="1" t="str">
        <f aca="false">Report!X3024</f>
        <v>NF 1910466 - MILKA</v>
      </c>
    </row>
    <row r="1648" customFormat="false" ht="12.75" hidden="false" customHeight="true" outlineLevel="0" collapsed="false">
      <c r="A1648" s="15" t="n">
        <f aca="false">Report!C3025</f>
        <v>46254</v>
      </c>
      <c r="B1648" s="1" t="str">
        <f aca="false">Report!E3025</f>
        <v>DISTRIBUIDORA LOPES LTDA</v>
      </c>
      <c r="C1648" s="16" t="n">
        <f aca="false">Report!U3025</f>
        <v>944.96</v>
      </c>
      <c r="D1648" s="1" t="str">
        <f aca="false">Report!X3025</f>
        <v>NF 1701960-1 MILKA</v>
      </c>
    </row>
    <row r="1649" customFormat="false" ht="12.75" hidden="false" customHeight="true" outlineLevel="0" collapsed="false">
      <c r="A1649" s="15" t="n">
        <f aca="false">Report!C3026</f>
        <v>46254</v>
      </c>
      <c r="B1649" s="1" t="str">
        <f aca="false">Report!E3026</f>
        <v>OCIDENTAL COMERCIO DE FRIOS LTDA</v>
      </c>
      <c r="C1649" s="16" t="n">
        <f aca="false">Report!U3026</f>
        <v>989.77</v>
      </c>
      <c r="D1649" s="1" t="str">
        <f aca="false">Report!X3026</f>
        <v>NF 1253285 - MILKA</v>
      </c>
    </row>
    <row r="1650" customFormat="false" ht="12.75" hidden="false" customHeight="true" outlineLevel="0" collapsed="false">
      <c r="A1650" s="15" t="n">
        <f aca="false">Report!C3027</f>
        <v>46254</v>
      </c>
      <c r="B1650" s="1" t="str">
        <f aca="false">Report!E3027</f>
        <v>DISTRIBUIDORA LOPES LTDA</v>
      </c>
      <c r="C1650" s="16" t="n">
        <f aca="false">Report!U3027</f>
        <v>2902.64</v>
      </c>
      <c r="D1650" s="1" t="str">
        <f aca="false">Report!X3027</f>
        <v>NF 1701839 DESCONTO NO BOLETO - MILKA</v>
      </c>
    </row>
    <row r="1651" customFormat="false" ht="12.75" hidden="false" customHeight="true" outlineLevel="0" collapsed="false">
      <c r="A1651" s="15" t="n">
        <f aca="false">Report!C3029</f>
        <v>46254</v>
      </c>
      <c r="B1651" s="1" t="str">
        <f aca="false">Report!E3029</f>
        <v>EMPRESA BRASILEIRA DE DISTRIBUICAO LTDA</v>
      </c>
      <c r="C1651" s="16" t="n">
        <f aca="false">Report!U3029</f>
        <v>1167.16</v>
      </c>
      <c r="D1651" s="1" t="str">
        <f aca="false">Report!X3029</f>
        <v>NF 2307727-1 MILKA</v>
      </c>
    </row>
    <row r="1652" customFormat="false" ht="12.75" hidden="false" customHeight="true" outlineLevel="0" collapsed="false">
      <c r="A1652" s="15" t="n">
        <f aca="false">Report!C3030</f>
        <v>46254</v>
      </c>
      <c r="B1652" s="1" t="str">
        <f aca="false">Report!E3030</f>
        <v>DISTRIBUIDORA LOPES LTDA</v>
      </c>
      <c r="C1652" s="16" t="n">
        <f aca="false">Report!U3030</f>
        <v>1141.89</v>
      </c>
      <c r="D1652" s="1" t="str">
        <f aca="false">Report!X3030</f>
        <v>NF 1706774-1 C/DESCONTO NO BOLETO - MILKA</v>
      </c>
    </row>
    <row r="1653" customFormat="false" ht="12.75" hidden="false" customHeight="true" outlineLevel="0" collapsed="false">
      <c r="A1653" s="15" t="n">
        <f aca="false">Report!C3031</f>
        <v>46254</v>
      </c>
      <c r="B1653" s="1" t="str">
        <f aca="false">Report!E3031</f>
        <v>CB COMERCIO E DISTRIBUIDORA DE ALIMENTOS</v>
      </c>
      <c r="C1653" s="16" t="n">
        <f aca="false">Report!U3031</f>
        <v>545.87</v>
      </c>
      <c r="D1653" s="1" t="str">
        <f aca="false">Report!X3031</f>
        <v>961363-A/B  NF860853 - MILKA</v>
      </c>
    </row>
    <row r="1654" customFormat="false" ht="12.75" hidden="false" customHeight="true" outlineLevel="0" collapsed="false">
      <c r="A1654" s="15" t="n">
        <f aca="false">Report!C3032</f>
        <v>46254</v>
      </c>
      <c r="B1654" s="1" t="str">
        <f aca="false">Report!E3032</f>
        <v>PIARARA COMERCIO, IMPORTACAO E EXPORTACAO LTDA</v>
      </c>
      <c r="C1654" s="16" t="n">
        <f aca="false">Report!U3032</f>
        <v>1164.1</v>
      </c>
      <c r="D1654" s="1" t="str">
        <f aca="false">Report!X3032</f>
        <v>NF 195281-1 MILKA</v>
      </c>
    </row>
    <row r="1655" customFormat="false" ht="12.75" hidden="false" customHeight="true" outlineLevel="0" collapsed="false">
      <c r="A1655" s="15" t="n">
        <f aca="false">Report!C3033</f>
        <v>46254</v>
      </c>
      <c r="B1655" s="1" t="str">
        <f aca="false">Report!E3033</f>
        <v>MARQUES &amp; MELO LTDA - FILIAL</v>
      </c>
      <c r="C1655" s="16" t="n">
        <f aca="false">Report!U3033</f>
        <v>729.66</v>
      </c>
      <c r="D1655" s="1" t="str">
        <f aca="false">Report!X3033</f>
        <v>NF 506570-01 DISMELO - MILKA</v>
      </c>
    </row>
    <row r="1656" customFormat="false" ht="12.75" hidden="false" customHeight="true" outlineLevel="0" collapsed="false">
      <c r="A1656" s="15" t="n">
        <f aca="false">Report!C3034</f>
        <v>46254</v>
      </c>
      <c r="B1656" s="1" t="str">
        <f aca="false">Report!E3034</f>
        <v>NT INDUSTRIA E COMERCIO DE PANIFICACAO L</v>
      </c>
      <c r="C1656" s="16" t="n">
        <f aca="false">Report!U3034</f>
        <v>353.4</v>
      </c>
      <c r="D1656" s="1" t="str">
        <f aca="false">Report!X3034</f>
        <v>NF 144460 - MILKA</v>
      </c>
    </row>
    <row r="1657" customFormat="false" ht="12.75" hidden="false" customHeight="true" outlineLevel="0" collapsed="false">
      <c r="A1657" s="15" t="n">
        <f aca="false">Report!C3035</f>
        <v>46254</v>
      </c>
      <c r="B1657" s="1" t="str">
        <f aca="false">Report!E3035</f>
        <v>NT INDUSTRIA E COMERCIO DE PANIFICACAO L</v>
      </c>
      <c r="C1657" s="16" t="n">
        <f aca="false">Report!U3035</f>
        <v>367.29</v>
      </c>
      <c r="D1657" s="1" t="str">
        <f aca="false">Report!X3035</f>
        <v>NF 43208 - MILKA</v>
      </c>
    </row>
    <row r="1658" customFormat="false" ht="12.75" hidden="false" customHeight="true" outlineLevel="0" collapsed="false">
      <c r="A1658" s="15" t="n">
        <f aca="false">Report!C3036</f>
        <v>46254</v>
      </c>
      <c r="B1658" s="1" t="str">
        <f aca="false">Report!E3036</f>
        <v>FENNIX BRASIL DISTRIBUIDORA DE PRODUTOS</v>
      </c>
      <c r="C1658" s="16" t="n">
        <f aca="false">Report!U3036</f>
        <v>1276.95</v>
      </c>
      <c r="D1658" s="1" t="str">
        <f aca="false">Report!X3036</f>
        <v>NF316329-1 C/TARIFA INCLUSA - MILKA</v>
      </c>
    </row>
    <row r="1659" customFormat="false" ht="12.75" hidden="false" customHeight="true" outlineLevel="0" collapsed="false">
      <c r="A1659" s="15" t="n">
        <f aca="false">Report!C3039</f>
        <v>46254</v>
      </c>
      <c r="B1659" s="1" t="str">
        <f aca="false">Report!E3039</f>
        <v>FALCAO INDUSTRIA DE ALIMENTOS LTDA</v>
      </c>
      <c r="C1659" s="16" t="n">
        <f aca="false">Report!U3039</f>
        <v>4154.08</v>
      </c>
      <c r="D1659" s="1" t="str">
        <f aca="false">Report!X3039</f>
        <v>80802/2  NF32287 - MILKA</v>
      </c>
    </row>
    <row r="1660" customFormat="false" ht="12.75" hidden="false" customHeight="true" outlineLevel="0" collapsed="false">
      <c r="A1660" s="15" t="n">
        <f aca="false">Report!C3040</f>
        <v>46254</v>
      </c>
      <c r="B1660" s="1" t="str">
        <f aca="false">Report!E3040</f>
        <v>DA FRUTA DISTRIBUIDORA LTDA</v>
      </c>
      <c r="C1660" s="16" t="n">
        <f aca="false">Report!U3040</f>
        <v>925.09</v>
      </c>
      <c r="D1660" s="1" t="str">
        <f aca="false">Report!X3040</f>
        <v>NF 197290 - MILKA</v>
      </c>
    </row>
    <row r="1661" customFormat="false" ht="12.75" hidden="false" customHeight="true" outlineLevel="0" collapsed="false">
      <c r="A1661" s="15" t="n">
        <f aca="false">Report!C3042</f>
        <v>46254</v>
      </c>
      <c r="B1661" s="1" t="str">
        <f aca="false">Report!E3042</f>
        <v>NESTLÉ BRASIL LTDA.</v>
      </c>
      <c r="C1661" s="16" t="n">
        <f aca="false">Report!U3042</f>
        <v>1001.88</v>
      </c>
      <c r="D1661" s="1" t="str">
        <f aca="false">Report!X3042</f>
        <v>NF 1436399 -02/03 MILKA</v>
      </c>
    </row>
    <row r="1662" customFormat="false" ht="12.75" hidden="false" customHeight="true" outlineLevel="0" collapsed="false">
      <c r="A1662" s="15" t="n">
        <f aca="false">Report!C3043</f>
        <v>46254</v>
      </c>
      <c r="B1662" s="1" t="str">
        <f aca="false">Report!E3043</f>
        <v>REAL BEBIDAS DA AMAZONIA LTDA</v>
      </c>
      <c r="C1662" s="16" t="n">
        <f aca="false">Report!U3043</f>
        <v>370</v>
      </c>
      <c r="D1662" s="1" t="str">
        <f aca="false">Report!X3043</f>
        <v>NF 621791 - MILKA</v>
      </c>
    </row>
    <row r="1663" customFormat="false" ht="12.75" hidden="false" customHeight="true" outlineLevel="0" collapsed="false">
      <c r="A1663" s="15" t="n">
        <f aca="false">Report!C3044</f>
        <v>46254</v>
      </c>
      <c r="B1663" s="1" t="str">
        <f aca="false">Report!E3044</f>
        <v>PRIMICIA DISTRIBUIDORA DE FRIOS LTDA</v>
      </c>
      <c r="C1663" s="16" t="n">
        <f aca="false">Report!U3044</f>
        <v>1783.5</v>
      </c>
      <c r="D1663" s="1" t="str">
        <f aca="false">Report!X3044</f>
        <v>NF 3181 - MILKA</v>
      </c>
    </row>
    <row r="1664" customFormat="false" ht="12.75" hidden="false" customHeight="true" outlineLevel="0" collapsed="false">
      <c r="A1664" s="15" t="n">
        <f aca="false">Report!C3045</f>
        <v>46254</v>
      </c>
      <c r="B1664" s="1" t="str">
        <f aca="false">Report!E3045</f>
        <v>PANIFICADORA E CONFEITARIA REAL MADRI LTDA</v>
      </c>
      <c r="C1664" s="16" t="n">
        <f aca="false">Report!U3045</f>
        <v>1008.7</v>
      </c>
      <c r="D1664" s="1" t="str">
        <f aca="false">Report!X3045</f>
        <v>NF 762 - MILKA</v>
      </c>
    </row>
    <row r="1665" customFormat="false" ht="12.75" hidden="false" customHeight="true" outlineLevel="0" collapsed="false">
      <c r="A1665" s="15" t="n">
        <f aca="false">Report!C3049</f>
        <v>46254</v>
      </c>
      <c r="B1665" s="1" t="str">
        <f aca="false">Report!E3049</f>
        <v>C. R. PARENTE ABREU</v>
      </c>
      <c r="C1665" s="16" t="n">
        <f aca="false">Report!U3049</f>
        <v>495.56</v>
      </c>
      <c r="D1665" s="1" t="str">
        <f aca="false">Report!X3049</f>
        <v>NF 11564-1 KARU - MILKA</v>
      </c>
    </row>
    <row r="1666" customFormat="false" ht="12.75" hidden="false" customHeight="true" outlineLevel="0" collapsed="false">
      <c r="A1666" s="15" t="n">
        <f aca="false">Report!C3050</f>
        <v>46254</v>
      </c>
      <c r="B1666" s="1" t="str">
        <f aca="false">Report!E3050</f>
        <v>ADICSO FABIAN GONZALEZ MONTILLA 70302186</v>
      </c>
      <c r="C1666" s="16" t="n">
        <f aca="false">Report!U3050</f>
        <v>600</v>
      </c>
      <c r="D1666" s="1" t="str">
        <f aca="false">Report!X3050</f>
        <v>NF 604 BLOOM - MILKA</v>
      </c>
    </row>
    <row r="1667" customFormat="false" ht="12.75" hidden="false" customHeight="true" outlineLevel="0" collapsed="false">
      <c r="A1667" s="15" t="n">
        <f aca="false">Report!C3054</f>
        <v>46254</v>
      </c>
      <c r="B1667" s="1" t="str">
        <f aca="false">Report!E3054</f>
        <v>RENATO DE O AZEVEDO E CIA LTDA - EPP</v>
      </c>
      <c r="C1667" s="16" t="n">
        <f aca="false">Report!U3054</f>
        <v>429</v>
      </c>
      <c r="D1667" s="1" t="str">
        <f aca="false">Report!X3054</f>
        <v>FEIRA SR RENATO - PGTO P/ D. AUGUSTA - DEBORA</v>
      </c>
    </row>
    <row r="1668" customFormat="false" ht="12.75" hidden="false" customHeight="true" outlineLevel="0" collapsed="false">
      <c r="A1668" s="15" t="n">
        <f aca="false">Report!C3055</f>
        <v>46254</v>
      </c>
      <c r="B1668" s="1" t="str">
        <f aca="false">Report!E3055</f>
        <v>D N COMERCIO ATACADISTA DE EMBALAGENS E</v>
      </c>
      <c r="C1668" s="16" t="n">
        <f aca="false">Report!U3055</f>
        <v>90</v>
      </c>
      <c r="D1668" s="1" t="str">
        <f aca="false">Report!X3055</f>
        <v>NF 417 - DEBORA</v>
      </c>
    </row>
    <row r="1669" customFormat="false" ht="12.75" hidden="false" customHeight="true" outlineLevel="0" collapsed="false">
      <c r="A1669" s="15" t="n">
        <f aca="false">Report!C3056</f>
        <v>46254</v>
      </c>
      <c r="B1669" s="1" t="str">
        <f aca="false">Report!E3056</f>
        <v>RV TECNOLOGIA E SISTEMAS S.A</v>
      </c>
      <c r="C1669" s="16" t="n">
        <f aca="false">Report!U3056</f>
        <v>95.55</v>
      </c>
      <c r="D1669" s="1" t="str">
        <f aca="false">Report!X3056</f>
        <v>RV RECARGA CELULAR -ANDREZA</v>
      </c>
    </row>
    <row r="1670" customFormat="false" ht="12.75" hidden="false" customHeight="true" outlineLevel="0" collapsed="false">
      <c r="A1670" s="15" t="n">
        <f aca="false">Report!C3061</f>
        <v>46255</v>
      </c>
      <c r="B1670" s="1" t="str">
        <f aca="false">Report!E3061</f>
        <v>SEM FORNECEDOR</v>
      </c>
      <c r="C1670" s="16" t="n">
        <f aca="false">Report!U3061</f>
        <v>226</v>
      </c>
      <c r="D1670" s="1" t="str">
        <f aca="false">Report!X3061</f>
        <v>COMPRA DE 5,964 KG DE QUEIJO COALHO</v>
      </c>
    </row>
    <row r="1671" customFormat="false" ht="12.75" hidden="false" customHeight="true" outlineLevel="0" collapsed="false">
      <c r="A1671" s="15" t="n">
        <f aca="false">Report!C3064</f>
        <v>46255</v>
      </c>
      <c r="B1671" s="1" t="str">
        <f aca="false">Report!E3064</f>
        <v>PIARARA COMERCIO, IMPORTACAO E EXPORTACAO LTDA</v>
      </c>
      <c r="C1671" s="16" t="n">
        <f aca="false">Report!U3064</f>
        <v>868.36</v>
      </c>
      <c r="D1671" s="1" t="str">
        <f aca="false">Report!X3064</f>
        <v>NF 194785 - DEBORA</v>
      </c>
    </row>
    <row r="1672" customFormat="false" ht="12.75" hidden="false" customHeight="true" outlineLevel="0" collapsed="false">
      <c r="A1672" s="15" t="n">
        <f aca="false">Report!C3065</f>
        <v>46255</v>
      </c>
      <c r="B1672" s="1" t="str">
        <f aca="false">Report!E3065</f>
        <v>DISTRIBUIDORA LOPES LTDA</v>
      </c>
      <c r="C1672" s="16" t="n">
        <f aca="false">Report!U3065</f>
        <v>1365.55</v>
      </c>
      <c r="D1672" s="1" t="str">
        <f aca="false">Report!X3065</f>
        <v>NF 1698394 C/ DESCONTO NO BOLETO - MILKA</v>
      </c>
    </row>
    <row r="1673" customFormat="false" ht="12.75" hidden="false" customHeight="true" outlineLevel="0" collapsed="false">
      <c r="A1673" s="15" t="n">
        <f aca="false">Report!C3066</f>
        <v>46255</v>
      </c>
      <c r="B1673" s="1" t="str">
        <f aca="false">Report!E3066</f>
        <v>IRMÃOS LIMA  ATACADO  DE ALIMENTOS LTDA</v>
      </c>
      <c r="C1673" s="16" t="n">
        <f aca="false">Report!U3066</f>
        <v>925.98</v>
      </c>
      <c r="D1673" s="1" t="str">
        <f aca="false">Report!X3066</f>
        <v>377101 -C/C  NF296100 - MILKA</v>
      </c>
    </row>
    <row r="1674" customFormat="false" ht="12.75" hidden="false" customHeight="true" outlineLevel="0" collapsed="false">
      <c r="A1674" s="15" t="n">
        <f aca="false">Report!C3067</f>
        <v>46255</v>
      </c>
      <c r="B1674" s="1" t="str">
        <f aca="false">Report!E3067</f>
        <v>J G COMERCIO DE PRODUTOS ALIMENTICIOS LTDA</v>
      </c>
      <c r="C1674" s="16" t="n">
        <f aca="false">Report!U3067</f>
        <v>1143.82</v>
      </c>
      <c r="D1674" s="1" t="str">
        <f aca="false">Report!X3067</f>
        <v>459602-B/B  NF395526 - MILKA</v>
      </c>
    </row>
    <row r="1675" customFormat="false" ht="12.75" hidden="false" customHeight="true" outlineLevel="0" collapsed="false">
      <c r="A1675" s="15" t="n">
        <f aca="false">Report!C3068</f>
        <v>46255</v>
      </c>
      <c r="B1675" s="1" t="str">
        <f aca="false">Report!E3068</f>
        <v>TEMPERO BOM PRECO</v>
      </c>
      <c r="C1675" s="16" t="n">
        <f aca="false">Report!U3068</f>
        <v>435.4</v>
      </c>
      <c r="D1675" s="1" t="str">
        <f aca="false">Report!X3068</f>
        <v>NF 249 - MILKA</v>
      </c>
    </row>
    <row r="1676" customFormat="false" ht="12.75" hidden="false" customHeight="true" outlineLevel="0" collapsed="false">
      <c r="A1676" s="15" t="n">
        <f aca="false">Report!C3069</f>
        <v>46255</v>
      </c>
      <c r="B1676" s="1" t="str">
        <f aca="false">Report!E3069</f>
        <v>DISTRIBUIDORA LOPES LTDA</v>
      </c>
      <c r="C1676" s="16" t="n">
        <f aca="false">Report!U3069</f>
        <v>953.13</v>
      </c>
      <c r="D1676" s="1" t="str">
        <f aca="false">Report!X3069</f>
        <v>NF 1707352 -1 DESC. NO BOLETO - MILKA</v>
      </c>
    </row>
    <row r="1677" customFormat="false" ht="12.75" hidden="false" customHeight="true" outlineLevel="0" collapsed="false">
      <c r="A1677" s="15" t="n">
        <f aca="false">Report!C3070</f>
        <v>46255</v>
      </c>
      <c r="B1677" s="1" t="str">
        <f aca="false">Report!E3070</f>
        <v>J G COMERCIO DE PRODUTOS ALIMENTICIOS LTDA</v>
      </c>
      <c r="C1677" s="16" t="n">
        <f aca="false">Report!U3070</f>
        <v>1052.37</v>
      </c>
      <c r="D1677" s="1" t="str">
        <f aca="false">Report!X3070</f>
        <v>460966-B/C  NF396666 - MILKA</v>
      </c>
    </row>
    <row r="1678" customFormat="false" ht="12.75" hidden="false" customHeight="true" outlineLevel="0" collapsed="false">
      <c r="A1678" s="15" t="n">
        <f aca="false">Report!C3071</f>
        <v>46255</v>
      </c>
      <c r="B1678" s="1" t="str">
        <f aca="false">Report!E3071</f>
        <v>MIKITOS IND.COM.DE GEN. ALIM. DO AM. LTD</v>
      </c>
      <c r="C1678" s="16" t="n">
        <f aca="false">Report!U3071</f>
        <v>687.96</v>
      </c>
      <c r="D1678" s="1" t="str">
        <f aca="false">Report!X3071</f>
        <v>NF 295194-1 MILKA</v>
      </c>
    </row>
    <row r="1679" customFormat="false" ht="12.75" hidden="false" customHeight="true" outlineLevel="0" collapsed="false">
      <c r="A1679" s="15" t="n">
        <f aca="false">Report!C3072</f>
        <v>46255</v>
      </c>
      <c r="B1679" s="1" t="str">
        <f aca="false">Report!E3072</f>
        <v>VICTORIA COMERCIO INTERNACIONAL DE ALIME</v>
      </c>
      <c r="C1679" s="16" t="n">
        <f aca="false">Report!U3072</f>
        <v>1287.53</v>
      </c>
      <c r="D1679" s="1" t="str">
        <f aca="false">Report!X3072</f>
        <v>13289-A/B  NF12716 - MILKA</v>
      </c>
    </row>
    <row r="1680" customFormat="false" ht="12.75" hidden="false" customHeight="true" outlineLevel="0" collapsed="false">
      <c r="A1680" s="15" t="n">
        <f aca="false">Report!C3073</f>
        <v>46255</v>
      </c>
      <c r="B1680" s="1" t="str">
        <f aca="false">Report!E3073</f>
        <v>H.V.M. XAVIER ALIMENTOS</v>
      </c>
      <c r="C1680" s="16" t="n">
        <f aca="false">Report!U3073</f>
        <v>291.6</v>
      </c>
      <c r="D1680" s="1" t="str">
        <f aca="false">Report!X3073</f>
        <v>NF 135970 - MILKA</v>
      </c>
    </row>
    <row r="1681" customFormat="false" ht="12.75" hidden="false" customHeight="true" outlineLevel="0" collapsed="false">
      <c r="A1681" s="15" t="n">
        <f aca="false">Report!C3074</f>
        <v>46255</v>
      </c>
      <c r="B1681" s="1" t="str">
        <f aca="false">Report!E3074</f>
        <v>EMPRESA BRASILEIRA DE DISTRIBUICAO LTDA</v>
      </c>
      <c r="C1681" s="16" t="n">
        <f aca="false">Report!U3074</f>
        <v>625.82</v>
      </c>
      <c r="D1681" s="1" t="str">
        <f aca="false">Report!X3074</f>
        <v>NF 2308194-1 EBD - MILKA</v>
      </c>
    </row>
    <row r="1682" customFormat="false" ht="12.75" hidden="false" customHeight="true" outlineLevel="0" collapsed="false">
      <c r="A1682" s="15" t="n">
        <f aca="false">Report!C3075</f>
        <v>46255</v>
      </c>
      <c r="B1682" s="1" t="str">
        <f aca="false">Report!E3075</f>
        <v>NT INDUSTRIA E COMERCIO DE PANIFICACAO L</v>
      </c>
      <c r="C1682" s="16" t="n">
        <f aca="false">Report!U3075</f>
        <v>6638.54</v>
      </c>
      <c r="D1682" s="1" t="str">
        <f aca="false">Report!X3075</f>
        <v>NF 43222 - MILKA</v>
      </c>
    </row>
    <row r="1683" customFormat="false" ht="12.75" hidden="false" customHeight="true" outlineLevel="0" collapsed="false">
      <c r="A1683" s="15" t="n">
        <f aca="false">Report!C3076</f>
        <v>46255</v>
      </c>
      <c r="B1683" s="1" t="str">
        <f aca="false">Report!E3076</f>
        <v>J. S. MOREIRA ALVES LTDA</v>
      </c>
      <c r="C1683" s="16" t="n">
        <f aca="false">Report!U3076</f>
        <v>523</v>
      </c>
      <c r="D1683" s="1" t="str">
        <f aca="false">Report!X3076</f>
        <v>NF  2764 MESA FARTA - MILKA</v>
      </c>
    </row>
    <row r="1684" customFormat="false" ht="12.75" hidden="false" customHeight="true" outlineLevel="0" collapsed="false">
      <c r="A1684" s="15" t="n">
        <f aca="false">Report!C3077</f>
        <v>46255</v>
      </c>
      <c r="B1684" s="1" t="str">
        <f aca="false">Report!E3077</f>
        <v>BRASIL NORTE BEBIDAS S/A</v>
      </c>
      <c r="C1684" s="16" t="n">
        <f aca="false">Report!U3077</f>
        <v>2339.45</v>
      </c>
      <c r="D1684" s="1" t="str">
        <f aca="false">Report!X3077</f>
        <v>NF 1237154 COCA - MILKA</v>
      </c>
    </row>
    <row r="1685" customFormat="false" ht="12.75" hidden="false" customHeight="true" outlineLevel="0" collapsed="false">
      <c r="A1685" s="15" t="n">
        <f aca="false">Report!C3078</f>
        <v>46255</v>
      </c>
      <c r="B1685" s="1" t="str">
        <f aca="false">Report!E3078</f>
        <v>BRASIL NORTE BEBIDAS S/A</v>
      </c>
      <c r="C1685" s="16" t="n">
        <f aca="false">Report!U3078</f>
        <v>6742.71</v>
      </c>
      <c r="D1685" s="1" t="str">
        <f aca="false">Report!X3078</f>
        <v>NF 1974455 COCA - MILKA</v>
      </c>
    </row>
    <row r="1686" customFormat="false" ht="12.75" hidden="false" customHeight="true" outlineLevel="0" collapsed="false">
      <c r="A1686" s="15" t="n">
        <f aca="false">Report!C3079</f>
        <v>46255</v>
      </c>
      <c r="B1686" s="1" t="str">
        <f aca="false">Report!E3079</f>
        <v>SOUZA CRUZ LTDA.</v>
      </c>
      <c r="C1686" s="16" t="n">
        <f aca="false">Report!U3079</f>
        <v>15215.99</v>
      </c>
      <c r="D1686" s="1" t="str">
        <f aca="false">Report!X3079</f>
        <v>NF 569302 - MILKA</v>
      </c>
    </row>
    <row r="1687" customFormat="false" ht="12.75" hidden="false" customHeight="true" outlineLevel="0" collapsed="false">
      <c r="A1687" s="15" t="n">
        <f aca="false">Report!C3081</f>
        <v>46255</v>
      </c>
      <c r="B1687" s="1" t="str">
        <f aca="false">Report!E3081</f>
        <v>D DE J SANTOS LTDA</v>
      </c>
      <c r="C1687" s="16" t="n">
        <f aca="false">Report!U3081</f>
        <v>1575</v>
      </c>
      <c r="D1687" s="1" t="str">
        <f aca="false">Report!X3081</f>
        <v>NF 268 DELICIA DE FARINHA - MILKA</v>
      </c>
    </row>
    <row r="1688" customFormat="false" ht="12.75" hidden="false" customHeight="true" outlineLevel="0" collapsed="false">
      <c r="A1688" s="15" t="n">
        <f aca="false">Report!C3082</f>
        <v>46255</v>
      </c>
      <c r="B1688" s="1" t="str">
        <f aca="false">Report!E3082</f>
        <v>NORTELAC DISTRIBUIDORA DE FRIOS LTDA</v>
      </c>
      <c r="C1688" s="16" t="n">
        <f aca="false">Report!U3082</f>
        <v>920</v>
      </c>
      <c r="D1688" s="1" t="str">
        <f aca="false">Report!X3082</f>
        <v>NF 46104 - MILKA</v>
      </c>
    </row>
    <row r="1689" customFormat="false" ht="12.75" hidden="false" customHeight="true" outlineLevel="0" collapsed="false">
      <c r="A1689" s="15" t="n">
        <f aca="false">Report!C3083</f>
        <v>46255</v>
      </c>
      <c r="B1689" s="1" t="str">
        <f aca="false">Report!E3083</f>
        <v>VITAPAN COMERCIO VAREJISTA DE PRODUTOS ALIMENTICIOS LTDA</v>
      </c>
      <c r="C1689" s="16" t="n">
        <f aca="false">Report!U3083</f>
        <v>864</v>
      </c>
      <c r="D1689" s="1" t="str">
        <f aca="false">Report!X3083</f>
        <v>NF 10554 - MILKA</v>
      </c>
    </row>
    <row r="1690" customFormat="false" ht="12.75" hidden="false" customHeight="true" outlineLevel="0" collapsed="false">
      <c r="A1690" s="15" t="n">
        <f aca="false">Report!C3084</f>
        <v>46255</v>
      </c>
      <c r="B1690" s="1" t="str">
        <f aca="false">Report!E3084</f>
        <v>J G COMERCIO DE PRODUTOS ALIMENTICIOS LTDA</v>
      </c>
      <c r="C1690" s="16" t="n">
        <f aca="false">Report!U3084</f>
        <v>466</v>
      </c>
      <c r="D1690" s="1" t="str">
        <f aca="false">Report!X3084</f>
        <v>462480-A/C NF397850 MASTERFRIGO - MILKA</v>
      </c>
    </row>
    <row r="1691" customFormat="false" ht="12.75" hidden="false" customHeight="true" outlineLevel="0" collapsed="false">
      <c r="A1691" s="15" t="n">
        <f aca="false">Report!C3085</f>
        <v>46255</v>
      </c>
      <c r="B1691" s="1" t="str">
        <f aca="false">Report!E3085</f>
        <v>BROTHERS  INDUSTRIA DE ALIMENTOS LTDA</v>
      </c>
      <c r="C1691" s="16" t="n">
        <f aca="false">Report!U3085</f>
        <v>461.8</v>
      </c>
      <c r="D1691" s="1" t="str">
        <f aca="false">Report!X3085</f>
        <v>NF 1036865 - MILKA</v>
      </c>
    </row>
    <row r="1692" customFormat="false" ht="12.75" hidden="false" customHeight="true" outlineLevel="0" collapsed="false">
      <c r="A1692" s="15" t="n">
        <f aca="false">Report!C3086</f>
        <v>46255</v>
      </c>
      <c r="B1692" s="1" t="str">
        <f aca="false">Report!E3086</f>
        <v>REAL BEBIDAS DA AMAZONIA LTDA</v>
      </c>
      <c r="C1692" s="16" t="n">
        <f aca="false">Report!U3086</f>
        <v>120</v>
      </c>
      <c r="D1692" s="1" t="str">
        <f aca="false">Report!X3086</f>
        <v>NF 622535 - MILKA</v>
      </c>
    </row>
    <row r="1693" customFormat="false" ht="12.75" hidden="false" customHeight="true" outlineLevel="0" collapsed="false">
      <c r="A1693" s="15" t="n">
        <f aca="false">Report!C3087</f>
        <v>46255</v>
      </c>
      <c r="B1693" s="1" t="str">
        <f aca="false">Report!E3087</f>
        <v>RENATO DE O AZEVEDO E CIA LTDA - EPP</v>
      </c>
      <c r="C1693" s="16" t="n">
        <f aca="false">Report!U3087</f>
        <v>1349</v>
      </c>
      <c r="D1693" s="1" t="str">
        <f aca="false">Report!X3087</f>
        <v>PGTO P/ JOSE CLAUDIO PIX:92991326372 BCO INTER </v>
      </c>
    </row>
    <row r="1694" customFormat="false" ht="12.75" hidden="false" customHeight="true" outlineLevel="0" collapsed="false">
      <c r="A1694" s="15" t="n">
        <f aca="false">Report!C3088</f>
        <v>46255</v>
      </c>
      <c r="B1694" s="1" t="str">
        <f aca="false">Report!E3088</f>
        <v>NOVA FRIOS COMERCIO ATACADISTA DE LATICINIOS LTDA</v>
      </c>
      <c r="C1694" s="16" t="n">
        <f aca="false">Report!U3088</f>
        <v>271.25</v>
      </c>
      <c r="D1694" s="1" t="str">
        <f aca="false">Report!X3088</f>
        <v>NF 4384 BODEGA DO PAO - MILKA</v>
      </c>
    </row>
    <row r="1695" customFormat="false" ht="12.75" hidden="false" customHeight="true" outlineLevel="0" collapsed="false">
      <c r="A1695" s="15" t="n">
        <f aca="false">Report!C3090</f>
        <v>46255</v>
      </c>
      <c r="B1695" s="1" t="str">
        <f aca="false">Report!E3090</f>
        <v>PANIFICADORA E CONFEITARIA REAL MADRI LTDA</v>
      </c>
      <c r="C1695" s="16" t="n">
        <f aca="false">Report!U3090</f>
        <v>1190</v>
      </c>
      <c r="D1695" s="1" t="str">
        <f aca="false">Report!X3090</f>
        <v>NF 764 - MILKA</v>
      </c>
    </row>
    <row r="1696" customFormat="false" ht="12.75" hidden="false" customHeight="true" outlineLevel="0" collapsed="false">
      <c r="A1696" s="15" t="n">
        <f aca="false">Report!C3091</f>
        <v>46255</v>
      </c>
      <c r="B1696" s="1" t="str">
        <f aca="false">Report!E3091</f>
        <v>J W N DOS SANTOS</v>
      </c>
      <c r="C1696" s="16" t="n">
        <f aca="false">Report!U3091</f>
        <v>440</v>
      </c>
      <c r="D1696" s="1" t="str">
        <f aca="false">Report!X3091</f>
        <v>NF 411 - DEBORA</v>
      </c>
    </row>
    <row r="1697" customFormat="false" ht="12.75" hidden="false" customHeight="true" outlineLevel="0" collapsed="false">
      <c r="A1697" s="15" t="n">
        <f aca="false">Report!C3093</f>
        <v>46255</v>
      </c>
      <c r="B1697" s="1" t="str">
        <f aca="false">Report!E3093</f>
        <v>RENATO DE O AZEVEDO E CIA LTDA - EPP</v>
      </c>
      <c r="C1697" s="16" t="n">
        <f aca="false">Report!U3093</f>
        <v>2449</v>
      </c>
      <c r="D1697" s="1" t="str">
        <f aca="false">Report!X3093</f>
        <v>FEIRA CARLOS - DEBORA</v>
      </c>
    </row>
    <row r="1698" customFormat="false" ht="12.75" hidden="false" customHeight="true" outlineLevel="0" collapsed="false">
      <c r="A1698" s="15" t="n">
        <f aca="false">Report!C3094</f>
        <v>46255</v>
      </c>
      <c r="B1698" s="1" t="str">
        <f aca="false">Report!E3094</f>
        <v>RENATO DE O AZEVEDO E CIA LTDA - EPP</v>
      </c>
      <c r="C1698" s="16" t="n">
        <f aca="false">Report!U3094</f>
        <v>165</v>
      </c>
      <c r="D1698" s="1" t="str">
        <f aca="false">Report!X3094</f>
        <v>FEIRA CARLOS - CAMARAO COM E SEM CASCA - DEBORA</v>
      </c>
    </row>
    <row r="1699" customFormat="false" ht="12.75" hidden="false" customHeight="true" outlineLevel="0" collapsed="false">
      <c r="A1699" s="15" t="n">
        <f aca="false">Report!C3095</f>
        <v>46255</v>
      </c>
      <c r="B1699" s="1" t="str">
        <f aca="false">Report!E3095</f>
        <v>COMERCIO E TRANSPORTE BRANDAO LTDA</v>
      </c>
      <c r="C1699" s="16" t="n">
        <f aca="false">Report!U3095</f>
        <v>1330</v>
      </c>
      <c r="D1699" s="1" t="str">
        <f aca="false">Report!X3095</f>
        <v>NF 15158 - DEBORA</v>
      </c>
    </row>
    <row r="1700" customFormat="false" ht="12.75" hidden="false" customHeight="true" outlineLevel="0" collapsed="false">
      <c r="A1700" s="15" t="n">
        <f aca="false">Report!C3096</f>
        <v>46255</v>
      </c>
      <c r="B1700" s="1" t="str">
        <f aca="false">Report!E3096</f>
        <v>RENATO DE O AZEVEDO E CIA LTDA - EPP</v>
      </c>
      <c r="C1700" s="16" t="n">
        <f aca="false">Report!U3096</f>
        <v>745</v>
      </c>
      <c r="D1700" s="1" t="str">
        <f aca="false">Report!X3096</f>
        <v>FEIRA SR RENATO - PGTO MM COMERCIO ATACADISTA DE FRUTAS LTDA - DEBORA</v>
      </c>
    </row>
    <row r="1701" customFormat="false" ht="12.75" hidden="false" customHeight="true" outlineLevel="0" collapsed="false">
      <c r="A1701" s="15" t="n">
        <f aca="false">Report!C3097</f>
        <v>46255</v>
      </c>
      <c r="B1701" s="1" t="str">
        <f aca="false">Report!E3097</f>
        <v>H L M PADARIA E CONFEITARIA LTDA</v>
      </c>
      <c r="C1701" s="16" t="n">
        <f aca="false">Report!U3097</f>
        <v>360</v>
      </c>
      <c r="D1701" s="1" t="str">
        <f aca="false">Report!X3097</f>
        <v>NF 197 - DEBORA</v>
      </c>
    </row>
    <row r="1702" customFormat="false" ht="12.75" hidden="false" customHeight="true" outlineLevel="0" collapsed="false">
      <c r="A1702" s="15" t="n">
        <f aca="false">Report!C3098</f>
        <v>46255</v>
      </c>
      <c r="B1702" s="1" t="str">
        <f aca="false">Report!E3098</f>
        <v>H L M PADARIA E CONFEITARIA LTDA</v>
      </c>
      <c r="C1702" s="16" t="n">
        <f aca="false">Report!U3098</f>
        <v>280</v>
      </c>
      <c r="D1702" s="1" t="str">
        <f aca="false">Report!X3098</f>
        <v>NF 198 - DEBORA</v>
      </c>
    </row>
    <row r="1703" customFormat="false" ht="12.75" hidden="false" customHeight="true" outlineLevel="0" collapsed="false">
      <c r="A1703" s="15" t="n">
        <f aca="false">Report!C3101</f>
        <v>46256</v>
      </c>
      <c r="B1703" s="1" t="str">
        <f aca="false">Report!E3101</f>
        <v>SEM FORNECEDOR</v>
      </c>
      <c r="C1703" s="16" t="n">
        <f aca="false">Report!U3101</f>
        <v>448</v>
      </c>
      <c r="D1703" s="1" t="str">
        <f aca="false">Report!X3101</f>
        <v>RECIBO - NF 515 DANGELO - DEBORA</v>
      </c>
    </row>
    <row r="1704" customFormat="false" ht="12.75" hidden="false" customHeight="true" outlineLevel="0" collapsed="false">
      <c r="A1704" s="15" t="n">
        <f aca="false">Report!C3102</f>
        <v>46256</v>
      </c>
      <c r="B1704" s="1" t="str">
        <f aca="false">Report!E3102</f>
        <v>OPPORTUNITY ALIMENTOS PARA ANIMAIS LTDA</v>
      </c>
      <c r="C1704" s="16" t="n">
        <f aca="false">Report!U3102</f>
        <v>807.05</v>
      </c>
      <c r="D1704" s="1" t="str">
        <f aca="false">Report!X3102</f>
        <v>NF 34737-2 MILKA</v>
      </c>
    </row>
    <row r="1705" customFormat="false" ht="12.75" hidden="false" customHeight="true" outlineLevel="0" collapsed="false">
      <c r="A1705" s="15" t="n">
        <f aca="false">Report!C3103</f>
        <v>46256</v>
      </c>
      <c r="B1705" s="1" t="str">
        <f aca="false">Report!E3103</f>
        <v>FUNNY PET DISTRIBUIDORA DE ALIMENTOS PAR</v>
      </c>
      <c r="C1705" s="16" t="n">
        <f aca="false">Report!U3103</f>
        <v>3458.9</v>
      </c>
      <c r="D1705" s="1" t="str">
        <f aca="false">Report!X3103</f>
        <v>NF 21188 -2 MILKA</v>
      </c>
    </row>
    <row r="1706" customFormat="false" ht="12.75" hidden="false" customHeight="true" outlineLevel="0" collapsed="false">
      <c r="A1706" s="15" t="n">
        <f aca="false">Report!C3104</f>
        <v>46256</v>
      </c>
      <c r="B1706" s="1" t="str">
        <f aca="false">Report!E3104</f>
        <v>ADRIANA DISTRIBUIDORA DE PRODUTOS ALIMEN</v>
      </c>
      <c r="C1706" s="16" t="n">
        <f aca="false">Report!U3104</f>
        <v>1452.45</v>
      </c>
      <c r="D1706" s="1" t="str">
        <f aca="false">Report!X3104</f>
        <v>NF 889410-1 MILKA</v>
      </c>
    </row>
    <row r="1707" customFormat="false" ht="12.75" hidden="false" customHeight="true" outlineLevel="0" collapsed="false">
      <c r="A1707" s="15" t="n">
        <f aca="false">Report!C3105</f>
        <v>46256</v>
      </c>
      <c r="B1707" s="1" t="str">
        <f aca="false">Report!E3105</f>
        <v>SUPER CANCUN COMERCIO DE PRODUTOS ALIMEN</v>
      </c>
      <c r="C1707" s="16" t="n">
        <f aca="false">Report!U3105</f>
        <v>721.52</v>
      </c>
      <c r="D1707" s="1" t="str">
        <f aca="false">Report!X3105</f>
        <v>NF 264963-1 MILKA</v>
      </c>
    </row>
    <row r="1708" customFormat="false" ht="12.75" hidden="false" customHeight="true" outlineLevel="0" collapsed="false">
      <c r="A1708" s="15" t="n">
        <f aca="false">Report!C3106</f>
        <v>46256</v>
      </c>
      <c r="B1708" s="1" t="str">
        <f aca="false">Report!E3106</f>
        <v>COMERCIO DE FRIOS MANAUS LTDA</v>
      </c>
      <c r="C1708" s="16" t="n">
        <f aca="false">Report!U3106</f>
        <v>5918.6</v>
      </c>
      <c r="D1708" s="1" t="str">
        <f aca="false">Report!X3106</f>
        <v>NF 174746 - MILKA</v>
      </c>
    </row>
    <row r="1709" customFormat="false" ht="12.75" hidden="false" customHeight="true" outlineLevel="0" collapsed="false">
      <c r="A1709" s="15" t="n">
        <f aca="false">Report!C3107</f>
        <v>46256</v>
      </c>
      <c r="B1709" s="1" t="str">
        <f aca="false">Report!E3107</f>
        <v>MARE DISTRIBUIDORA DE BEBIDAS E DE PRODUTOS ALIMENTICIOS LTDA</v>
      </c>
      <c r="C1709" s="16" t="n">
        <f aca="false">Report!U3107</f>
        <v>1518.6</v>
      </c>
      <c r="D1709" s="1" t="str">
        <f aca="false">Report!X3107</f>
        <v>NF 1414621 - MILKA</v>
      </c>
    </row>
    <row r="1710" customFormat="false" ht="12.75" hidden="false" customHeight="true" outlineLevel="0" collapsed="false">
      <c r="A1710" s="15" t="n">
        <f aca="false">Report!C3108</f>
        <v>46256</v>
      </c>
      <c r="B1710" s="1" t="str">
        <f aca="false">Report!E3108</f>
        <v>ELIAS MARTINS DA SILVA</v>
      </c>
      <c r="C1710" s="16" t="n">
        <f aca="false">Report!U3108</f>
        <v>1440</v>
      </c>
      <c r="D1710" s="1" t="str">
        <f aca="false">Report!X3108</f>
        <v>NF 831858 SUINO - MILKA</v>
      </c>
    </row>
    <row r="1711" customFormat="false" ht="12.75" hidden="false" customHeight="true" outlineLevel="0" collapsed="false">
      <c r="A1711" s="15" t="n">
        <f aca="false">Report!C3109</f>
        <v>46256</v>
      </c>
      <c r="B1711" s="1" t="str">
        <f aca="false">Report!E3109</f>
        <v>MAXFRI DISTRIUIDORA LTDA</v>
      </c>
      <c r="C1711" s="16" t="n">
        <f aca="false">Report!U3109</f>
        <v>7881</v>
      </c>
      <c r="D1711" s="1" t="str">
        <f aca="false">Report!X3109</f>
        <v>NF15059  - MILKA</v>
      </c>
    </row>
    <row r="1712" customFormat="false" ht="12.75" hidden="false" customHeight="true" outlineLevel="0" collapsed="false">
      <c r="A1712" s="15" t="n">
        <f aca="false">Report!C3110</f>
        <v>46256</v>
      </c>
      <c r="B1712" s="1" t="str">
        <f aca="false">Report!E3110</f>
        <v>RENATO DE O AZEVEDO E CIA LTDA - EPP</v>
      </c>
      <c r="C1712" s="16" t="n">
        <f aca="false">Report!U3110</f>
        <v>300</v>
      </c>
      <c r="D1712" s="1" t="str">
        <f aca="false">Report!X3110</f>
        <v>ACAI DE ANORI - DEBORA 22/08</v>
      </c>
    </row>
    <row r="1713" customFormat="false" ht="12.75" hidden="false" customHeight="true" outlineLevel="0" collapsed="false">
      <c r="A1713" s="15" t="n">
        <f aca="false">Report!C3111</f>
        <v>46256</v>
      </c>
      <c r="B1713" s="1" t="str">
        <f aca="false">Report!E3111</f>
        <v>H L M PADARIA E CONFEITARIA LTDA</v>
      </c>
      <c r="C1713" s="16" t="n">
        <f aca="false">Report!U3111</f>
        <v>420</v>
      </c>
      <c r="D1713" s="1" t="str">
        <f aca="false">Report!X3111</f>
        <v>NF 202 - DEBORA</v>
      </c>
    </row>
    <row r="1714" customFormat="false" ht="12.75" hidden="false" customHeight="true" outlineLevel="0" collapsed="false">
      <c r="A1714" s="15" t="n">
        <f aca="false">Report!C3115</f>
        <v>46257</v>
      </c>
      <c r="B1714" s="1" t="str">
        <f aca="false">Report!E3115</f>
        <v>COMERCIO DE FRIOS MANAUS LTDA</v>
      </c>
      <c r="C1714" s="16" t="n">
        <f aca="false">Report!U3115</f>
        <v>5788.75</v>
      </c>
      <c r="D1714" s="1" t="str">
        <f aca="false">Report!X3115</f>
        <v>NF174798 - MILKA</v>
      </c>
    </row>
    <row r="1715" customFormat="false" ht="12.75" hidden="false" customHeight="true" outlineLevel="0" collapsed="false">
      <c r="A1715" s="15" t="n">
        <f aca="false">Report!C3117</f>
        <v>46258</v>
      </c>
      <c r="B1715" s="1" t="str">
        <f aca="false">Report!E3117</f>
        <v>SEM FORNECEDOR</v>
      </c>
      <c r="C1715" s="16" t="n">
        <f aca="false">Report!U3117</f>
        <v>278</v>
      </c>
      <c r="D1715" s="1" t="str">
        <f aca="false">Report!X3117</f>
        <v>COMPRA DE 7,330 KG DE QUEJO COALHO</v>
      </c>
    </row>
    <row r="1716" customFormat="false" ht="12.75" hidden="false" customHeight="true" outlineLevel="0" collapsed="false">
      <c r="A1716" s="15" t="n">
        <f aca="false">Report!C3118</f>
        <v>46258</v>
      </c>
      <c r="B1716" s="1" t="str">
        <f aca="false">Report!E3118</f>
        <v>FH DISTRIBUIDORA DE ALIM. E BEBIDAS LTDA</v>
      </c>
      <c r="C1716" s="16" t="n">
        <f aca="false">Report!U3118</f>
        <v>810.36</v>
      </c>
      <c r="D1716" s="1" t="str">
        <f aca="false">Report!X3118</f>
        <v>NF 329028-2 MILKA</v>
      </c>
    </row>
    <row r="1717" customFormat="false" ht="12.75" hidden="false" customHeight="true" outlineLevel="0" collapsed="false">
      <c r="A1717" s="15" t="n">
        <f aca="false">Report!C3119</f>
        <v>46258</v>
      </c>
      <c r="B1717" s="1" t="str">
        <f aca="false">Report!E3119</f>
        <v>ATACADAO S.A.</v>
      </c>
      <c r="C1717" s="16" t="n">
        <f aca="false">Report!U3119</f>
        <v>948.22</v>
      </c>
      <c r="D1717" s="1" t="str">
        <f aca="false">Report!X3119</f>
        <v>NF 1917921 - MILKA</v>
      </c>
    </row>
    <row r="1718" customFormat="false" ht="12.75" hidden="false" customHeight="true" outlineLevel="0" collapsed="false">
      <c r="A1718" s="15" t="n">
        <f aca="false">Report!C3121</f>
        <v>46258</v>
      </c>
      <c r="B1718" s="1" t="str">
        <f aca="false">Report!E3121</f>
        <v>OPPORTUNITY ALIMENTOS PARA ANIMAIS LTDA</v>
      </c>
      <c r="C1718" s="16" t="n">
        <f aca="false">Report!U3121</f>
        <v>3377.6</v>
      </c>
      <c r="D1718" s="1" t="str">
        <f aca="false">Report!X3121</f>
        <v>NF 34300-4 MILKA</v>
      </c>
    </row>
    <row r="1719" customFormat="false" ht="12.75" hidden="false" customHeight="true" outlineLevel="0" collapsed="false">
      <c r="A1719" s="15" t="n">
        <f aca="false">Report!C3122</f>
        <v>46258</v>
      </c>
      <c r="B1719" s="1" t="str">
        <f aca="false">Report!E3122</f>
        <v>PRIME PET DISTRIBUIDORA LTDA</v>
      </c>
      <c r="C1719" s="16" t="n">
        <f aca="false">Report!U3122</f>
        <v>1849.57</v>
      </c>
      <c r="D1719" s="1" t="str">
        <f aca="false">Report!X3122</f>
        <v>NF 11002-04/07 MILKA </v>
      </c>
    </row>
    <row r="1720" customFormat="false" ht="12.75" hidden="false" customHeight="true" outlineLevel="0" collapsed="false">
      <c r="A1720" s="15" t="n">
        <f aca="false">Report!C3123</f>
        <v>46258</v>
      </c>
      <c r="B1720" s="1" t="str">
        <f aca="false">Report!E3123</f>
        <v>NORTE DISTRIBUIDORA DE ACUMULADORES E AC</v>
      </c>
      <c r="C1720" s="16" t="n">
        <f aca="false">Report!U3123</f>
        <v>305.97</v>
      </c>
      <c r="D1720" s="1" t="str">
        <f aca="false">Report!X3123</f>
        <v>NF 105914 -1/3 MOURA -  MILKA</v>
      </c>
    </row>
    <row r="1721" customFormat="false" ht="12.75" hidden="false" customHeight="true" outlineLevel="0" collapsed="false">
      <c r="A1721" s="15" t="n">
        <f aca="false">Report!C3124</f>
        <v>46258</v>
      </c>
      <c r="B1721" s="1" t="str">
        <f aca="false">Report!E3124</f>
        <v>ATACADAO S.A.</v>
      </c>
      <c r="C1721" s="16" t="n">
        <f aca="false">Report!U3124</f>
        <v>330.75</v>
      </c>
      <c r="D1721" s="1" t="str">
        <f aca="false">Report!X3124</f>
        <v>NF 1911152 - MILKA</v>
      </c>
    </row>
    <row r="1722" customFormat="false" ht="12.75" hidden="false" customHeight="true" outlineLevel="0" collapsed="false">
      <c r="A1722" s="15" t="n">
        <f aca="false">Report!C3125</f>
        <v>46258</v>
      </c>
      <c r="B1722" s="1" t="str">
        <f aca="false">Report!E3125</f>
        <v>L S M COMERCIO DE ALIMENTOS E NAVEGACAO</v>
      </c>
      <c r="C1722" s="16" t="n">
        <f aca="false">Report!U3125</f>
        <v>1633.1</v>
      </c>
      <c r="D1722" s="1" t="str">
        <f aca="false">Report!X3125</f>
        <v>NF 309642-2 MILKA</v>
      </c>
    </row>
    <row r="1723" customFormat="false" ht="12.75" hidden="false" customHeight="true" outlineLevel="0" collapsed="false">
      <c r="A1723" s="15" t="n">
        <f aca="false">Report!C3126</f>
        <v>46258</v>
      </c>
      <c r="B1723" s="1" t="str">
        <f aca="false">Report!E3126</f>
        <v>L S M COMERCIO DE ALIMENTOS E NAVEGACAO</v>
      </c>
      <c r="C1723" s="16" t="n">
        <f aca="false">Report!U3126</f>
        <v>403.5</v>
      </c>
      <c r="D1723" s="1" t="str">
        <f aca="false">Report!X3126</f>
        <v>NF 309757-2 MILKA</v>
      </c>
    </row>
    <row r="1724" customFormat="false" ht="12.75" hidden="false" customHeight="true" outlineLevel="0" collapsed="false">
      <c r="A1724" s="15" t="n">
        <f aca="false">Report!C3127</f>
        <v>46258</v>
      </c>
      <c r="B1724" s="1" t="str">
        <f aca="false">Report!E3127</f>
        <v>NATUREZA COMERCIO DE DESCARTAVEIS LTDA</v>
      </c>
      <c r="C1724" s="16" t="n">
        <f aca="false">Report!U3127</f>
        <v>998.67</v>
      </c>
      <c r="D1724" s="1" t="str">
        <f aca="false">Report!X3127</f>
        <v>NF 745268-1 MILKA</v>
      </c>
    </row>
    <row r="1725" customFormat="false" ht="12.75" hidden="false" customHeight="true" outlineLevel="0" collapsed="false">
      <c r="A1725" s="15" t="n">
        <f aca="false">Report!C3128</f>
        <v>46258</v>
      </c>
      <c r="B1725" s="1" t="str">
        <f aca="false">Report!E3128</f>
        <v>NATUREZA COMERCIO DE DESCARTAVEIS LTDA</v>
      </c>
      <c r="C1725" s="16" t="n">
        <f aca="false">Report!U3128</f>
        <v>1047.59</v>
      </c>
      <c r="D1725" s="1" t="str">
        <f aca="false">Report!X3128</f>
        <v>NF 745264 BANDEJA B1,MARMITA,LUVA ,TOUCA / USO E CONSUMO VENDA - MILKA</v>
      </c>
    </row>
    <row r="1726" customFormat="false" ht="12.75" hidden="false" customHeight="true" outlineLevel="0" collapsed="false">
      <c r="A1726" s="15" t="n">
        <f aca="false">Report!C3129</f>
        <v>46258</v>
      </c>
      <c r="B1726" s="1" t="str">
        <f aca="false">Report!E3129</f>
        <v>TAPAJOS COM DE PERFUMARIA COSMETICOS E G</v>
      </c>
      <c r="C1726" s="16" t="n">
        <f aca="false">Report!U3129</f>
        <v>1020.15</v>
      </c>
      <c r="D1726" s="1" t="str">
        <f aca="false">Report!X3129</f>
        <v>NF 585245-1 MILKA</v>
      </c>
    </row>
    <row r="1727" customFormat="false" ht="12.75" hidden="false" customHeight="true" outlineLevel="0" collapsed="false">
      <c r="A1727" s="15" t="n">
        <f aca="false">Report!C3130</f>
        <v>46258</v>
      </c>
      <c r="B1727" s="1" t="str">
        <f aca="false">Report!E3130</f>
        <v>ATACADAO S.A.</v>
      </c>
      <c r="C1727" s="16" t="n">
        <f aca="false">Report!U3130</f>
        <v>2048.4</v>
      </c>
      <c r="D1727" s="1" t="str">
        <f aca="false">Report!X3130</f>
        <v>NF 1915887 - MILKA</v>
      </c>
    </row>
    <row r="1728" customFormat="false" ht="12.75" hidden="false" customHeight="true" outlineLevel="0" collapsed="false">
      <c r="A1728" s="15" t="n">
        <f aca="false">Report!C3131</f>
        <v>46258</v>
      </c>
      <c r="B1728" s="1" t="str">
        <f aca="false">Report!E3131</f>
        <v>ATACADAO S.A.</v>
      </c>
      <c r="C1728" s="16" t="n">
        <f aca="false">Report!U3131</f>
        <v>1795</v>
      </c>
      <c r="D1728" s="1" t="str">
        <f aca="false">Report!X3131</f>
        <v>NF 1915884 - MILKA</v>
      </c>
    </row>
    <row r="1729" customFormat="false" ht="12.75" hidden="false" customHeight="true" outlineLevel="0" collapsed="false">
      <c r="A1729" s="15" t="n">
        <f aca="false">Report!C3133</f>
        <v>46258</v>
      </c>
      <c r="B1729" s="1" t="str">
        <f aca="false">Report!E3133</f>
        <v>DUNORTE DISTRIBUIDORA DE PRODUTOS DE CONSUMO LTDA</v>
      </c>
      <c r="C1729" s="16" t="n">
        <f aca="false">Report!U3133</f>
        <v>726.08</v>
      </c>
      <c r="D1729" s="1" t="str">
        <f aca="false">Report!X3133</f>
        <v>NF 3234290-1 MILKA</v>
      </c>
    </row>
    <row r="1730" customFormat="false" ht="12.75" hidden="false" customHeight="true" outlineLevel="0" collapsed="false">
      <c r="A1730" s="15" t="n">
        <f aca="false">Report!C3134</f>
        <v>46258</v>
      </c>
      <c r="B1730" s="1" t="str">
        <f aca="false">Report!E3134</f>
        <v>M. J. M. DE S. ALMEIDA LTDA</v>
      </c>
      <c r="C1730" s="16" t="n">
        <f aca="false">Report!U3134</f>
        <v>300</v>
      </c>
      <c r="D1730" s="1" t="str">
        <f aca="false">Report!X3134</f>
        <v>NF 381 - MILKA</v>
      </c>
    </row>
    <row r="1731" customFormat="false" ht="12.75" hidden="false" customHeight="true" outlineLevel="0" collapsed="false">
      <c r="A1731" s="15" t="n">
        <f aca="false">Report!C3135</f>
        <v>46258</v>
      </c>
      <c r="B1731" s="1" t="str">
        <f aca="false">Report!E3135</f>
        <v>COMERCIO DE FRIOS MANAUS LTDA</v>
      </c>
      <c r="C1731" s="16" t="n">
        <f aca="false">Report!U3135</f>
        <v>6734.75</v>
      </c>
      <c r="D1731" s="1" t="str">
        <f aca="false">Report!X3135</f>
        <v>NF NF174869  - MILKA</v>
      </c>
    </row>
    <row r="1732" customFormat="false" ht="12.75" hidden="false" customHeight="true" outlineLevel="0" collapsed="false">
      <c r="A1732" s="15" t="n">
        <f aca="false">Report!C3136</f>
        <v>46258</v>
      </c>
      <c r="B1732" s="1" t="str">
        <f aca="false">Report!E3136</f>
        <v>ADRIANO FEITOSA OLIVEIRA LTDA</v>
      </c>
      <c r="C1732" s="16" t="n">
        <f aca="false">Report!U3136</f>
        <v>2178.8</v>
      </c>
      <c r="D1732" s="1" t="str">
        <f aca="false">Report!X3136</f>
        <v>NF 364 PIX P/ DISTRIB. OLIVEIRA - MILKA</v>
      </c>
    </row>
    <row r="1733" customFormat="false" ht="12.75" hidden="false" customHeight="true" outlineLevel="0" collapsed="false">
      <c r="A1733" s="15" t="n">
        <f aca="false">Report!C3137</f>
        <v>46258</v>
      </c>
      <c r="B1733" s="1" t="str">
        <f aca="false">Report!E3137</f>
        <v>C. R. PARENTE ABREU</v>
      </c>
      <c r="C1733" s="16" t="n">
        <f aca="false">Report!U3137</f>
        <v>495.55</v>
      </c>
      <c r="D1733" s="1" t="str">
        <f aca="false">Report!X3137</f>
        <v>NF 11564-2 KARU - MILKA</v>
      </c>
    </row>
    <row r="1734" customFormat="false" ht="12.75" hidden="false" customHeight="true" outlineLevel="0" collapsed="false">
      <c r="A1734" s="15" t="n">
        <f aca="false">Report!C3138</f>
        <v>46258</v>
      </c>
      <c r="B1734" s="1" t="str">
        <f aca="false">Report!E3138</f>
        <v>MAXFRI DISTRIUIDORA LTDA</v>
      </c>
      <c r="C1734" s="16" t="n">
        <f aca="false">Report!U3138</f>
        <v>3207</v>
      </c>
      <c r="D1734" s="1" t="str">
        <f aca="false">Report!X3138</f>
        <v>NF15071 - MILKA</v>
      </c>
    </row>
    <row r="1735" customFormat="false" ht="12.75" hidden="false" customHeight="true" outlineLevel="0" collapsed="false">
      <c r="A1735" s="15" t="n">
        <f aca="false">Report!C3139</f>
        <v>46258</v>
      </c>
      <c r="B1735" s="1" t="str">
        <f aca="false">Report!E3139</f>
        <v>SOUZA CRUZ LTDA.</v>
      </c>
      <c r="C1735" s="16" t="n">
        <f aca="false">Report!U3139</f>
        <v>6804.6</v>
      </c>
      <c r="D1735" s="1" t="str">
        <f aca="false">Report!X3139</f>
        <v>NF 586417 -01 MILKA</v>
      </c>
    </row>
    <row r="1736" customFormat="false" ht="12.75" hidden="false" customHeight="true" outlineLevel="0" collapsed="false">
      <c r="A1736" s="15" t="n">
        <f aca="false">Report!C3140</f>
        <v>46258</v>
      </c>
      <c r="B1736" s="1" t="str">
        <f aca="false">Report!E3140</f>
        <v>PANIFICADORA E CONFEITARIA REAL MADRI LTDA</v>
      </c>
      <c r="C1736" s="16" t="n">
        <f aca="false">Report!U3140</f>
        <v>307.2</v>
      </c>
      <c r="D1736" s="1" t="str">
        <f aca="false">Report!X3140</f>
        <v>NF 768 - MILKA</v>
      </c>
    </row>
    <row r="1737" customFormat="false" ht="12.75" hidden="false" customHeight="true" outlineLevel="0" collapsed="false">
      <c r="A1737" s="15" t="n">
        <f aca="false">Report!C3141</f>
        <v>46258</v>
      </c>
      <c r="B1737" s="1" t="str">
        <f aca="false">Report!E3141</f>
        <v>T. M. L. DA SILVA LTDA</v>
      </c>
      <c r="C1737" s="16" t="n">
        <f aca="false">Report!U3141</f>
        <v>688.65</v>
      </c>
      <c r="D1737" s="1" t="str">
        <f aca="false">Report!X3141</f>
        <v>NF 15263 AMAZONGURT - MILKA</v>
      </c>
    </row>
    <row r="1738" customFormat="false" ht="12.75" hidden="false" customHeight="true" outlineLevel="0" collapsed="false">
      <c r="A1738" s="15" t="n">
        <f aca="false">Report!C3142</f>
        <v>46258</v>
      </c>
      <c r="B1738" s="1" t="str">
        <f aca="false">Report!E3142</f>
        <v>FRUTAL INDUSTRIA E COMERCIO LTDA</v>
      </c>
      <c r="C1738" s="16" t="n">
        <f aca="false">Report!U3142</f>
        <v>614.84</v>
      </c>
      <c r="D1738" s="1" t="str">
        <f aca="false">Report!X3142</f>
        <v>NF 228913 - MILKA</v>
      </c>
    </row>
    <row r="1739" customFormat="false" ht="12.75" hidden="false" customHeight="true" outlineLevel="0" collapsed="false">
      <c r="A1739" s="15" t="n">
        <f aca="false">Report!C3143</f>
        <v>46258</v>
      </c>
      <c r="B1739" s="1" t="str">
        <f aca="false">Report!E3143</f>
        <v>RENATO DE O AZEVEDO E CIA LTDA - EPP</v>
      </c>
      <c r="C1739" s="16" t="n">
        <f aca="false">Report!U3143</f>
        <v>2695</v>
      </c>
      <c r="D1739" s="1" t="str">
        <f aca="false">Report!X3143</f>
        <v>FEIRA SR RENATO - PGTO C6 BANK RENATO - DEBORA</v>
      </c>
    </row>
    <row r="1740" customFormat="false" ht="12.75" hidden="false" customHeight="true" outlineLevel="0" collapsed="false">
      <c r="A1740" s="15" t="n">
        <f aca="false">Report!C3144</f>
        <v>46258</v>
      </c>
      <c r="B1740" s="1" t="str">
        <f aca="false">Report!E3144</f>
        <v>PANIFICADORA E CONFEITARIA REAL MADRI LTDA</v>
      </c>
      <c r="C1740" s="16" t="n">
        <f aca="false">Report!U3144</f>
        <v>840</v>
      </c>
      <c r="D1740" s="1" t="str">
        <f aca="false">Report!X3144</f>
        <v>NF 770 - MILKA</v>
      </c>
    </row>
    <row r="1741" customFormat="false" ht="12.75" hidden="false" customHeight="true" outlineLevel="0" collapsed="false">
      <c r="A1741" s="15" t="n">
        <f aca="false">Report!C3145</f>
        <v>46258</v>
      </c>
      <c r="B1741" s="1" t="str">
        <f aca="false">Report!E3145</f>
        <v>RV TECNOLOGIA E SISTEMAS S.A</v>
      </c>
      <c r="C1741" s="16" t="n">
        <f aca="false">Report!U3145</f>
        <v>80.7</v>
      </c>
      <c r="D1741" s="1" t="str">
        <f aca="false">Report!X3145</f>
        <v>RV RECARGA CELULAR -ANDREZA</v>
      </c>
    </row>
    <row r="1742" customFormat="false" ht="12.75" hidden="false" customHeight="true" outlineLevel="0" collapsed="false">
      <c r="A1742" s="15" t="n">
        <f aca="false">Report!C3147</f>
        <v>46258</v>
      </c>
      <c r="B1742" s="1" t="str">
        <f aca="false">Report!E3147</f>
        <v>H L M PADARIA E CONFEITARIA LTDA</v>
      </c>
      <c r="C1742" s="16" t="n">
        <f aca="false">Report!U3147</f>
        <v>280</v>
      </c>
      <c r="D1742" s="1" t="str">
        <f aca="false">Report!X3147</f>
        <v>NF 209 - DEBORA</v>
      </c>
    </row>
    <row r="1743" customFormat="false" ht="12.75" hidden="false" customHeight="true" outlineLevel="0" collapsed="false">
      <c r="A1743" s="15" t="n">
        <f aca="false">Report!C3148</f>
        <v>46258</v>
      </c>
      <c r="B1743" s="1" t="str">
        <f aca="false">Report!E3148</f>
        <v>GELO DANGELO FABRICACAO DE GELO LTDA</v>
      </c>
      <c r="C1743" s="16" t="n">
        <f aca="false">Report!U3148</f>
        <v>405.5</v>
      </c>
      <c r="D1743" s="1" t="str">
        <f aca="false">Report!X3148</f>
        <v>NF 518 - DEBORA</v>
      </c>
    </row>
    <row r="1744" customFormat="false" ht="12.75" hidden="false" customHeight="true" outlineLevel="0" collapsed="false">
      <c r="A1744" s="15" t="n">
        <f aca="false">Report!C3152</f>
        <v>46259</v>
      </c>
      <c r="B1744" s="1" t="str">
        <f aca="false">Report!E3152</f>
        <v>A M A DE LIMA INDUSTRIA E COMERCIO DE PRODUTOS ALIMENTICIOS LTDA</v>
      </c>
      <c r="C1744" s="16" t="n">
        <f aca="false">Report!U3152</f>
        <v>144.25</v>
      </c>
      <c r="D1744" s="1" t="str">
        <f aca="false">Report!X3152</f>
        <v>NF 1203 REAL PAES - MILKA</v>
      </c>
    </row>
    <row r="1745" customFormat="false" ht="12.75" hidden="false" customHeight="true" outlineLevel="0" collapsed="false">
      <c r="A1745" s="15" t="n">
        <f aca="false">Report!C3153</f>
        <v>46259</v>
      </c>
      <c r="B1745" s="1" t="str">
        <f aca="false">Report!E3153</f>
        <v>M.R.G COMERCIO DE MAQUINAS EIRELI.</v>
      </c>
      <c r="C1745" s="16" t="n">
        <f aca="false">Report!U3153</f>
        <v>233.33</v>
      </c>
      <c r="D1745" s="1" t="str">
        <f aca="false">Report!X3153</f>
        <v>NF 14298 / 5PARC / REFORMA PADARIA - MILKA</v>
      </c>
    </row>
    <row r="1746" customFormat="false" ht="12.75" hidden="false" customHeight="true" outlineLevel="0" collapsed="false">
      <c r="A1746" s="15" t="n">
        <f aca="false">Report!C3155</f>
        <v>46259</v>
      </c>
      <c r="B1746" s="1" t="str">
        <f aca="false">Report!E3155</f>
        <v>A. CORREA JUNIOR</v>
      </c>
      <c r="C1746" s="16" t="n">
        <f aca="false">Report!U3155</f>
        <v>2564.18</v>
      </c>
      <c r="D1746" s="1" t="str">
        <f aca="false">Report!X3155</f>
        <v>MP JRACESSORIOS 01/3-ANDREZA</v>
      </c>
    </row>
    <row r="1747" customFormat="false" ht="12.75" hidden="false" customHeight="true" outlineLevel="0" collapsed="false">
      <c r="A1747" s="15" t="n">
        <f aca="false">Report!C3156</f>
        <v>46259</v>
      </c>
      <c r="B1747" s="1" t="str">
        <f aca="false">Report!E3156</f>
        <v>RISADINHA LTDA</v>
      </c>
      <c r="C1747" s="16" t="n">
        <f aca="false">Report!U3156</f>
        <v>823.62</v>
      </c>
      <c r="D1747" s="1" t="str">
        <f aca="false">Report!X3156</f>
        <v>NF 662479-04 MILKA</v>
      </c>
    </row>
    <row r="1748" customFormat="false" ht="12.75" hidden="false" customHeight="true" outlineLevel="0" collapsed="false">
      <c r="A1748" s="15" t="n">
        <f aca="false">Report!C3157</f>
        <v>46259</v>
      </c>
      <c r="B1748" s="1" t="str">
        <f aca="false">Report!E3157</f>
        <v>FUNNY PET DISTRIBUIDORA DE ALIMENTOS PAR</v>
      </c>
      <c r="C1748" s="16" t="n">
        <f aca="false">Report!U3157</f>
        <v>2186.19</v>
      </c>
      <c r="D1748" s="1" t="str">
        <f aca="false">Report!X3157</f>
        <v>NF 21047-2 MILKA</v>
      </c>
    </row>
    <row r="1749" customFormat="false" ht="12.75" hidden="false" customHeight="true" outlineLevel="0" collapsed="false">
      <c r="A1749" s="15" t="n">
        <f aca="false">Report!C3158</f>
        <v>46259</v>
      </c>
      <c r="B1749" s="1" t="str">
        <f aca="false">Report!E3158</f>
        <v>FUNNY PET DISTRIBUIDORA DE ALIMENTOS PAR</v>
      </c>
      <c r="C1749" s="16" t="n">
        <f aca="false">Report!U3158</f>
        <v>1475.42</v>
      </c>
      <c r="D1749" s="1" t="str">
        <f aca="false">Report!X3158</f>
        <v>NF 21048-3 MILKA</v>
      </c>
    </row>
    <row r="1750" customFormat="false" ht="12.75" hidden="false" customHeight="true" outlineLevel="0" collapsed="false">
      <c r="A1750" s="15" t="n">
        <f aca="false">Report!C3159</f>
        <v>46259</v>
      </c>
      <c r="B1750" s="1" t="str">
        <f aca="false">Report!E3159</f>
        <v>A M A DE LIMA INDUSTRIA E COMERCIO DE PRODUTOS ALIMENTICIOS LTDA</v>
      </c>
      <c r="C1750" s="16" t="n">
        <f aca="false">Report!U3159</f>
        <v>75.68</v>
      </c>
      <c r="D1750" s="1" t="str">
        <f aca="false">Report!X3159</f>
        <v>NF 1146 / COMPRA PAO REAL - MILKA</v>
      </c>
    </row>
    <row r="1751" customFormat="false" ht="12.75" hidden="false" customHeight="true" outlineLevel="0" collapsed="false">
      <c r="A1751" s="15" t="n">
        <f aca="false">Report!C3160</f>
        <v>46259</v>
      </c>
      <c r="B1751" s="1" t="str">
        <f aca="false">Report!E3160</f>
        <v>JESSICA LUANA</v>
      </c>
      <c r="C1751" s="16" t="n">
        <f aca="false">Report!U3160</f>
        <v>82.35</v>
      </c>
      <c r="D1751" s="1" t="str">
        <f aca="false">Report!X3160</f>
        <v>NF 1148 /COMPRA PAO REAL - MILKA</v>
      </c>
    </row>
    <row r="1752" customFormat="false" ht="12.75" hidden="false" customHeight="true" outlineLevel="0" collapsed="false">
      <c r="A1752" s="15" t="n">
        <f aca="false">Report!C3161</f>
        <v>46259</v>
      </c>
      <c r="B1752" s="1" t="str">
        <f aca="false">Report!E3161</f>
        <v>A M A DE LIMA INDUSTRIA E COMERCIO DE PRODUTOS ALIMENTICIOS LTDA</v>
      </c>
      <c r="C1752" s="16" t="n">
        <f aca="false">Report!U3161</f>
        <v>233.6</v>
      </c>
      <c r="D1752" s="1" t="str">
        <f aca="false">Report!X3161</f>
        <v>NF 1154 /COMPRA PAO REAL - MILKA</v>
      </c>
    </row>
    <row r="1753" customFormat="false" ht="12.75" hidden="false" customHeight="true" outlineLevel="0" collapsed="false">
      <c r="A1753" s="15" t="n">
        <f aca="false">Report!C3162</f>
        <v>46259</v>
      </c>
      <c r="B1753" s="1" t="str">
        <f aca="false">Report!E3162</f>
        <v>A M A DE LIMA INDUSTRIA E COMERCIO DE PRODUTOS ALIMENTICIOS LTDA</v>
      </c>
      <c r="C1753" s="16" t="n">
        <f aca="false">Report!U3162</f>
        <v>178.7</v>
      </c>
      <c r="D1753" s="1" t="str">
        <f aca="false">Report!X3162</f>
        <v>NF 1155 COMPRA REAL PAES  - MILKA</v>
      </c>
    </row>
    <row r="1754" customFormat="false" ht="12.75" hidden="false" customHeight="true" outlineLevel="0" collapsed="false">
      <c r="A1754" s="15" t="n">
        <f aca="false">Report!C3164</f>
        <v>46259</v>
      </c>
      <c r="B1754" s="1" t="str">
        <f aca="false">Report!E3164</f>
        <v>OCIDENTAL COMERCIO DE FRIOS LTDA</v>
      </c>
      <c r="C1754" s="16" t="n">
        <f aca="false">Report!U3164</f>
        <v>1343.03</v>
      </c>
      <c r="D1754" s="1" t="str">
        <f aca="false">Report!X3164</f>
        <v>NF 1254539-2/2 MILKA</v>
      </c>
    </row>
    <row r="1755" customFormat="false" ht="12.75" hidden="false" customHeight="true" outlineLevel="0" collapsed="false">
      <c r="A1755" s="15" t="n">
        <f aca="false">Report!C3166</f>
        <v>46259</v>
      </c>
      <c r="B1755" s="1" t="str">
        <f aca="false">Report!E3166</f>
        <v>A M A DE LIMA INDUSTRIA E COMERCIO DE PRODUTOS ALIMENTICIOS LTDA</v>
      </c>
      <c r="C1755" s="16" t="n">
        <f aca="false">Report!U3166</f>
        <v>144.25</v>
      </c>
      <c r="D1755" s="1" t="str">
        <f aca="false">Report!X3166</f>
        <v>NF1199 REAL PAES - MILKA</v>
      </c>
    </row>
    <row r="1756" customFormat="false" ht="12.75" hidden="false" customHeight="true" outlineLevel="0" collapsed="false">
      <c r="A1756" s="15" t="n">
        <f aca="false">Report!C3167</f>
        <v>46259</v>
      </c>
      <c r="B1756" s="1" t="str">
        <f aca="false">Report!E3167</f>
        <v>DISTRIBUIDORA FARIAS LTDA.</v>
      </c>
      <c r="C1756" s="16" t="n">
        <f aca="false">Report!U3167</f>
        <v>436.77</v>
      </c>
      <c r="D1756" s="1" t="str">
        <f aca="false">Report!X3167</f>
        <v>811815-A/B  NF688332 - MILKA</v>
      </c>
    </row>
    <row r="1757" customFormat="false" ht="12.75" hidden="false" customHeight="true" outlineLevel="0" collapsed="false">
      <c r="A1757" s="15" t="n">
        <f aca="false">Report!C3168</f>
        <v>46259</v>
      </c>
      <c r="B1757" s="1" t="str">
        <f aca="false">Report!E3168</f>
        <v>NT INDUSTRIA E COMERCIO DE PANIFICACAO L</v>
      </c>
      <c r="C1757" s="16" t="n">
        <f aca="false">Report!U3168</f>
        <v>2823.08</v>
      </c>
      <c r="D1757" s="1" t="str">
        <f aca="false">Report!X3168</f>
        <v>NF 43493 - MILKA</v>
      </c>
    </row>
    <row r="1758" customFormat="false" ht="12.75" hidden="false" customHeight="true" outlineLevel="0" collapsed="false">
      <c r="A1758" s="15" t="n">
        <f aca="false">Report!C3169</f>
        <v>46259</v>
      </c>
      <c r="B1758" s="1" t="str">
        <f aca="false">Report!E3169</f>
        <v>EDMARA COMERCIO DE HIGIENE PESSOAL LTDA</v>
      </c>
      <c r="C1758" s="16" t="n">
        <f aca="false">Report!U3169</f>
        <v>530</v>
      </c>
      <c r="D1758" s="1" t="str">
        <f aca="false">Report!X3169</f>
        <v>5755-A/B  NF8609 - MILKA</v>
      </c>
    </row>
    <row r="1759" customFormat="false" ht="12.75" hidden="false" customHeight="true" outlineLevel="0" collapsed="false">
      <c r="A1759" s="15" t="n">
        <f aca="false">Report!C3170</f>
        <v>46259</v>
      </c>
      <c r="B1759" s="1" t="str">
        <f aca="false">Report!E3170</f>
        <v>CRBS S/A</v>
      </c>
      <c r="C1759" s="16" t="n">
        <f aca="false">Report!U3170</f>
        <v>3057.85</v>
      </c>
      <c r="D1759" s="1" t="str">
        <f aca="false">Report!X3170</f>
        <v>NF959004 AMBEV - MILKA</v>
      </c>
    </row>
    <row r="1760" customFormat="false" ht="12.75" hidden="false" customHeight="true" outlineLevel="0" collapsed="false">
      <c r="A1760" s="15" t="n">
        <f aca="false">Report!C3171</f>
        <v>46259</v>
      </c>
      <c r="B1760" s="1" t="str">
        <f aca="false">Report!E3171</f>
        <v>BROTHERS  INDUSTRIA DE ALIMENTOS LTDA</v>
      </c>
      <c r="C1760" s="16" t="n">
        <f aca="false">Report!U3171</f>
        <v>470.94</v>
      </c>
      <c r="D1760" s="1" t="str">
        <f aca="false">Report!X3171</f>
        <v>NF 1037267 - MILKA</v>
      </c>
    </row>
    <row r="1761" customFormat="false" ht="12.75" hidden="false" customHeight="true" outlineLevel="0" collapsed="false">
      <c r="A1761" s="15" t="n">
        <f aca="false">Report!C3173</f>
        <v>46259</v>
      </c>
      <c r="B1761" s="1" t="str">
        <f aca="false">Report!E3173</f>
        <v>C. R. PARENTE ABREU</v>
      </c>
      <c r="C1761" s="16" t="n">
        <f aca="false">Report!U3173</f>
        <v>402.23</v>
      </c>
      <c r="D1761" s="1" t="str">
        <f aca="false">Report!X3173</f>
        <v>NF 11586-1 KARU - MILKA</v>
      </c>
    </row>
    <row r="1762" customFormat="false" ht="12.75" hidden="false" customHeight="true" outlineLevel="0" collapsed="false">
      <c r="A1762" s="15" t="n">
        <f aca="false">Report!C3174</f>
        <v>46259</v>
      </c>
      <c r="B1762" s="1" t="str">
        <f aca="false">Report!E3174</f>
        <v>ADICSO FABIAN GONZALEZ MONTILLA 70302186</v>
      </c>
      <c r="C1762" s="16" t="n">
        <f aca="false">Report!U3174</f>
        <v>660</v>
      </c>
      <c r="D1762" s="1" t="str">
        <f aca="false">Report!X3174</f>
        <v>NF 612 BLOOM - MILKA</v>
      </c>
    </row>
    <row r="1763" customFormat="false" ht="12.75" hidden="false" customHeight="true" outlineLevel="0" collapsed="false">
      <c r="A1763" s="15" t="n">
        <f aca="false">Report!C3179</f>
        <v>46259</v>
      </c>
      <c r="B1763" s="1" t="str">
        <f aca="false">Report!E3179</f>
        <v>A M A DE LIMA INDUSTRIA E COMERCIO DE PRODUTOS ALIMENTICIOS LTDA</v>
      </c>
      <c r="C1763" s="16" t="n">
        <f aca="false">Report!U3179</f>
        <v>330.75</v>
      </c>
      <c r="D1763" s="1" t="str">
        <f aca="false">Report!X3179</f>
        <v> COMPRA REAL PAES MO1 - KEILA</v>
      </c>
    </row>
    <row r="1764" customFormat="false" ht="12.75" hidden="false" customHeight="true" outlineLevel="0" collapsed="false">
      <c r="A1764" s="15" t="n">
        <f aca="false">Report!C3180</f>
        <v>46259</v>
      </c>
      <c r="B1764" s="1" t="str">
        <f aca="false">Report!E3180</f>
        <v>RENATO DE O AZEVEDO E CIA LTDA - EPP</v>
      </c>
      <c r="C1764" s="16" t="n">
        <f aca="false">Report!U3180</f>
        <v>2238</v>
      </c>
      <c r="D1764" s="1" t="str">
        <f aca="false">Report!X3180</f>
        <v>FEIRA SR RENATO - DEBORA</v>
      </c>
    </row>
    <row r="1765" customFormat="false" ht="12.75" hidden="false" customHeight="true" outlineLevel="0" collapsed="false">
      <c r="A1765" s="15" t="n">
        <f aca="false">Report!C3185</f>
        <v>46260</v>
      </c>
      <c r="B1765" s="1" t="str">
        <f aca="false">Report!E3185</f>
        <v>TAPAJOS COM DE PERFUMARIA COSMETICOS E G</v>
      </c>
      <c r="C1765" s="16" t="n">
        <f aca="false">Report!U3185</f>
        <v>1473.38</v>
      </c>
      <c r="D1765" s="1" t="str">
        <f aca="false">Report!X3185</f>
        <v>NF 581288 - COM TAXA - DEBORA</v>
      </c>
    </row>
    <row r="1766" customFormat="false" ht="12.75" hidden="false" customHeight="true" outlineLevel="0" collapsed="false">
      <c r="A1766" s="15" t="n">
        <f aca="false">Report!C3186</f>
        <v>46260</v>
      </c>
      <c r="B1766" s="1" t="str">
        <f aca="false">Report!E3186</f>
        <v>OPPORTUNITY ALIMENTOS PARA ANIMAIS LTDA</v>
      </c>
      <c r="C1766" s="16" t="n">
        <f aca="false">Report!U3186</f>
        <v>562.93</v>
      </c>
      <c r="D1766" s="1" t="str">
        <f aca="false">Report!X3186</f>
        <v>NF 34780 - DEBORA</v>
      </c>
    </row>
    <row r="1767" customFormat="false" ht="12.75" hidden="false" customHeight="true" outlineLevel="0" collapsed="false">
      <c r="A1767" s="15" t="n">
        <f aca="false">Report!C3187</f>
        <v>46260</v>
      </c>
      <c r="B1767" s="1" t="str">
        <f aca="false">Report!E3187</f>
        <v>RISADINHA LTDA</v>
      </c>
      <c r="C1767" s="16" t="n">
        <f aca="false">Report!U3187</f>
        <v>853.9</v>
      </c>
      <c r="D1767" s="1" t="str">
        <f aca="false">Report!X3187</f>
        <v>NF 665164 -3 MILKA</v>
      </c>
    </row>
    <row r="1768" customFormat="false" ht="12.75" hidden="false" customHeight="true" outlineLevel="0" collapsed="false">
      <c r="A1768" s="15" t="n">
        <f aca="false">Report!C3189</f>
        <v>46260</v>
      </c>
      <c r="B1768" s="1" t="str">
        <f aca="false">Report!E3189</f>
        <v>RISADINHA LTDA</v>
      </c>
      <c r="C1768" s="16" t="n">
        <f aca="false">Report!U3189</f>
        <v>939.08</v>
      </c>
      <c r="D1768" s="1" t="str">
        <f aca="false">Report!X3189</f>
        <v>NF 667391-1 MILKA</v>
      </c>
    </row>
    <row r="1769" customFormat="false" ht="12.75" hidden="false" customHeight="true" outlineLevel="0" collapsed="false">
      <c r="A1769" s="15" t="n">
        <f aca="false">Report!C3190</f>
        <v>46260</v>
      </c>
      <c r="B1769" s="1" t="str">
        <f aca="false">Report!E3190</f>
        <v>BRF S A</v>
      </c>
      <c r="C1769" s="16" t="n">
        <f aca="false">Report!U3190</f>
        <v>3101.66</v>
      </c>
      <c r="D1769" s="1" t="str">
        <f aca="false">Report!X3190</f>
        <v>NF 1616799-02/02 MILKA</v>
      </c>
    </row>
    <row r="1770" customFormat="false" ht="12.75" hidden="false" customHeight="true" outlineLevel="0" collapsed="false">
      <c r="A1770" s="15" t="n">
        <f aca="false">Report!C3191</f>
        <v>46260</v>
      </c>
      <c r="B1770" s="1" t="str">
        <f aca="false">Report!E3191</f>
        <v>BRF S A</v>
      </c>
      <c r="C1770" s="16" t="n">
        <f aca="false">Report!U3191</f>
        <v>634.72</v>
      </c>
      <c r="D1770" s="1" t="str">
        <f aca="false">Report!X3191</f>
        <v>NF 1616568-02/02 - MILKA</v>
      </c>
    </row>
    <row r="1771" customFormat="false" ht="12.75" hidden="false" customHeight="true" outlineLevel="0" collapsed="false">
      <c r="A1771" s="15" t="n">
        <f aca="false">Report!C3192</f>
        <v>46260</v>
      </c>
      <c r="B1771" s="1" t="str">
        <f aca="false">Report!E3192</f>
        <v>ATACADAO S.A.</v>
      </c>
      <c r="C1771" s="16" t="n">
        <f aca="false">Report!U3192</f>
        <v>1993.17</v>
      </c>
      <c r="D1771" s="1" t="str">
        <f aca="false">Report!X3192</f>
        <v>NF 1916562 - MILKA</v>
      </c>
    </row>
    <row r="1772" customFormat="false" ht="12.75" hidden="false" customHeight="true" outlineLevel="0" collapsed="false">
      <c r="A1772" s="15" t="n">
        <f aca="false">Report!C3193</f>
        <v>46260</v>
      </c>
      <c r="B1772" s="1" t="str">
        <f aca="false">Report!E3193</f>
        <v>FENNIX BRASIL DISTRIBUIDORA DE PRODUTOS</v>
      </c>
      <c r="C1772" s="16" t="n">
        <f aca="false">Report!U3193</f>
        <v>611.73</v>
      </c>
      <c r="D1772" s="1" t="str">
        <f aca="false">Report!X3193</f>
        <v>NF 397841-1 C/TARIFA INCLUSA - MILKA</v>
      </c>
    </row>
    <row r="1773" customFormat="false" ht="12.75" hidden="false" customHeight="true" outlineLevel="0" collapsed="false">
      <c r="A1773" s="15" t="n">
        <f aca="false">Report!C3194</f>
        <v>46260</v>
      </c>
      <c r="B1773" s="1" t="str">
        <f aca="false">Report!E3194</f>
        <v>TRES CORACOES ALIMENTOS S.A.</v>
      </c>
      <c r="C1773" s="16" t="n">
        <f aca="false">Report!U3194</f>
        <v>793.41</v>
      </c>
      <c r="D1773" s="1" t="str">
        <f aca="false">Report!X3194</f>
        <v>NF 356122 - MILKA</v>
      </c>
    </row>
    <row r="1774" customFormat="false" ht="12.75" hidden="false" customHeight="true" outlineLevel="0" collapsed="false">
      <c r="A1774" s="15" t="n">
        <f aca="false">Report!C3195</f>
        <v>46260</v>
      </c>
      <c r="B1774" s="1" t="str">
        <f aca="false">Report!E3195</f>
        <v>L. J. DA SILVA LTDA</v>
      </c>
      <c r="C1774" s="16" t="n">
        <f aca="false">Report!U3195</f>
        <v>2402.15</v>
      </c>
      <c r="D1774" s="1" t="str">
        <f aca="false">Report!X3195</f>
        <v>48293-A/B  NF36539 TARIFA INCLUSA - MILKA</v>
      </c>
    </row>
    <row r="1775" customFormat="false" ht="12.75" hidden="false" customHeight="true" outlineLevel="0" collapsed="false">
      <c r="A1775" s="15" t="n">
        <f aca="false">Report!C3197</f>
        <v>46260</v>
      </c>
      <c r="B1775" s="1" t="str">
        <f aca="false">Report!E3197</f>
        <v>CB COMERCIO E DISTRIBUIDORA DE ALIMENTOS</v>
      </c>
      <c r="C1775" s="16" t="n">
        <f aca="false">Report!U3197</f>
        <v>947.55</v>
      </c>
      <c r="D1775" s="1" t="str">
        <f aca="false">Report!X3197</f>
        <v>963323-A/C  NF862283 - MILKA</v>
      </c>
    </row>
    <row r="1776" customFormat="false" ht="12.75" hidden="false" customHeight="true" outlineLevel="0" collapsed="false">
      <c r="A1776" s="15" t="n">
        <f aca="false">Report!C3198</f>
        <v>46260</v>
      </c>
      <c r="B1776" s="1" t="str">
        <f aca="false">Report!E3198</f>
        <v>DISTRIBUIDORA LOPES LTDA</v>
      </c>
      <c r="C1776" s="16" t="n">
        <f aca="false">Report!U3198</f>
        <v>684.24</v>
      </c>
      <c r="D1776" s="1" t="str">
        <f aca="false">Report!X3198</f>
        <v>NF 1709723 -1 MILKA</v>
      </c>
    </row>
    <row r="1777" customFormat="false" ht="12.75" hidden="false" customHeight="true" outlineLevel="0" collapsed="false">
      <c r="A1777" s="15" t="n">
        <f aca="false">Report!C3199</f>
        <v>46260</v>
      </c>
      <c r="B1777" s="1" t="str">
        <f aca="false">Report!E3199</f>
        <v>DUNORTE DISTRIBUIDORA DE PRODUTOS DE CONSUMO LTDA</v>
      </c>
      <c r="C1777" s="16" t="n">
        <f aca="false">Report!U3199</f>
        <v>1262.69</v>
      </c>
      <c r="D1777" s="1" t="str">
        <f aca="false">Report!X3199</f>
        <v>NF 3235765 -1 MILKA</v>
      </c>
    </row>
    <row r="1778" customFormat="false" ht="12.75" hidden="false" customHeight="true" outlineLevel="0" collapsed="false">
      <c r="A1778" s="15" t="n">
        <f aca="false">Report!C3200</f>
        <v>46260</v>
      </c>
      <c r="B1778" s="1" t="str">
        <f aca="false">Report!E3200</f>
        <v>ORIENTE COM. ATACADISTA E REPRES. LTDA</v>
      </c>
      <c r="C1778" s="16" t="n">
        <f aca="false">Report!U3200</f>
        <v>815.45</v>
      </c>
      <c r="D1778" s="1" t="str">
        <f aca="false">Report!X3200</f>
        <v>4101/1  NF3389 - MILKA</v>
      </c>
    </row>
    <row r="1779" customFormat="false" ht="12.75" hidden="false" customHeight="true" outlineLevel="0" collapsed="false">
      <c r="A1779" s="15" t="n">
        <f aca="false">Report!C3201</f>
        <v>46260</v>
      </c>
      <c r="B1779" s="1" t="str">
        <f aca="false">Report!E3201</f>
        <v>BRF S A</v>
      </c>
      <c r="C1779" s="16" t="n">
        <f aca="false">Report!U3201</f>
        <v>3149.23</v>
      </c>
      <c r="D1779" s="1" t="str">
        <f aca="false">Report!X3201</f>
        <v>NF 1619134 -01/02 MILKA</v>
      </c>
    </row>
    <row r="1780" customFormat="false" ht="12.75" hidden="false" customHeight="true" outlineLevel="0" collapsed="false">
      <c r="A1780" s="15" t="n">
        <f aca="false">Report!C3203</f>
        <v>46260</v>
      </c>
      <c r="B1780" s="1" t="str">
        <f aca="false">Report!E3203</f>
        <v>VITAPAN COMERCIO VAREJISTA DE PRODUTOS ALIMENTICIOS LTDA</v>
      </c>
      <c r="C1780" s="16" t="n">
        <f aca="false">Report!U3203</f>
        <v>756</v>
      </c>
      <c r="D1780" s="1" t="str">
        <f aca="false">Report!X3203</f>
        <v>NF 10588 - MILKA</v>
      </c>
    </row>
    <row r="1781" customFormat="false" ht="12.75" hidden="false" customHeight="true" outlineLevel="0" collapsed="false">
      <c r="A1781" s="15" t="n">
        <f aca="false">Report!C3204</f>
        <v>46260</v>
      </c>
      <c r="B1781" s="1" t="str">
        <f aca="false">Report!E3204</f>
        <v>RENATO DE O AZEVEDO E CIA LTDA - EPP</v>
      </c>
      <c r="C1781" s="16" t="n">
        <f aca="false">Report!U3204</f>
        <v>300</v>
      </c>
      <c r="D1781" s="1" t="str">
        <f aca="false">Report!X3204</f>
        <v>VISCERA/SR.RENATO /DOC.138491/1 - MILKA</v>
      </c>
    </row>
    <row r="1782" customFormat="false" ht="12.75" hidden="false" customHeight="true" outlineLevel="0" collapsed="false">
      <c r="A1782" s="15" t="n">
        <f aca="false">Report!C3205</f>
        <v>46260</v>
      </c>
      <c r="B1782" s="1" t="str">
        <f aca="false">Report!E3205</f>
        <v>PANIFICADORA E CONFEITARIA REAL MADRI LTDA</v>
      </c>
      <c r="C1782" s="16" t="n">
        <f aca="false">Report!U3205</f>
        <v>422.15</v>
      </c>
      <c r="D1782" s="1" t="str">
        <f aca="false">Report!X3205</f>
        <v>NF771 - MILKA</v>
      </c>
    </row>
    <row r="1783" customFormat="false" ht="12.75" hidden="false" customHeight="true" outlineLevel="0" collapsed="false">
      <c r="A1783" s="15" t="n">
        <f aca="false">Report!C3206</f>
        <v>46260</v>
      </c>
      <c r="B1783" s="1" t="str">
        <f aca="false">Report!E3206</f>
        <v>RENATO DE O AZEVEDO E CIA LTDA - EPP</v>
      </c>
      <c r="C1783" s="16" t="n">
        <f aca="false">Report!U3206</f>
        <v>1060</v>
      </c>
      <c r="D1783" s="1" t="str">
        <f aca="false">Report!X3206</f>
        <v>FEIRA SR RENATO - PEDIDO 252 PGTO P/ MM COMERCIO ATACADISTA DE FRUTAS LTDA - DEBORA</v>
      </c>
    </row>
    <row r="1784" customFormat="false" ht="12.75" hidden="false" customHeight="true" outlineLevel="0" collapsed="false">
      <c r="A1784" s="15" t="n">
        <f aca="false">Report!C3207</f>
        <v>46260</v>
      </c>
      <c r="B1784" s="1" t="str">
        <f aca="false">Report!E3207</f>
        <v>RENATO DE O AZEVEDO E CIA LTDA - EPP</v>
      </c>
      <c r="C1784" s="16" t="n">
        <f aca="false">Report!U3207</f>
        <v>1435</v>
      </c>
      <c r="D1784" s="1" t="str">
        <f aca="false">Report!X3207</f>
        <v>FEIRA CARLOS - DEBORA</v>
      </c>
    </row>
    <row r="1785" customFormat="false" ht="12.75" hidden="false" customHeight="true" outlineLevel="0" collapsed="false">
      <c r="A1785" s="15" t="n">
        <f aca="false">Report!C3208</f>
        <v>46260</v>
      </c>
      <c r="B1785" s="1" t="str">
        <f aca="false">Report!E3208</f>
        <v>COMERCIO E TRANSPORTE BRANDAO LTDA</v>
      </c>
      <c r="C1785" s="16" t="n">
        <f aca="false">Report!U3208</f>
        <v>430</v>
      </c>
      <c r="D1785" s="1" t="str">
        <f aca="false">Report!X3208</f>
        <v>NF 15173 - DEBORA</v>
      </c>
    </row>
    <row r="1786" customFormat="false" ht="12.75" hidden="false" customHeight="true" outlineLevel="0" collapsed="false">
      <c r="A1786" s="15" t="n">
        <f aca="false">Report!C3209</f>
        <v>46260</v>
      </c>
      <c r="B1786" s="1" t="str">
        <f aca="false">Report!E3209</f>
        <v>RENATO DE O AZEVEDO E CIA LTDA - EPP</v>
      </c>
      <c r="C1786" s="16" t="n">
        <f aca="false">Report!U3209</f>
        <v>70</v>
      </c>
      <c r="D1786" s="1" t="str">
        <f aca="false">Report!X3209</f>
        <v>FEIRA CARLOS - CAMARAO COM CASCA - DEBORA</v>
      </c>
    </row>
    <row r="1787" customFormat="false" ht="12.75" hidden="false" customHeight="true" outlineLevel="0" collapsed="false">
      <c r="A1787" s="15" t="n">
        <f aca="false">Report!C3210</f>
        <v>46260</v>
      </c>
      <c r="B1787" s="1" t="str">
        <f aca="false">Report!E3210</f>
        <v>RENATO DE O AZEVEDO E CIA LTDA - EPP</v>
      </c>
      <c r="C1787" s="16" t="n">
        <f aca="false">Report!U3210</f>
        <v>300</v>
      </c>
      <c r="D1787" s="1" t="str">
        <f aca="false">Report!X3210</f>
        <v>ACAI DE ANORI - DEBORA 22/08</v>
      </c>
    </row>
    <row r="1788" customFormat="false" ht="12.75" hidden="false" customHeight="true" outlineLevel="0" collapsed="false">
      <c r="A1788" s="15" t="n">
        <f aca="false">Report!C3212</f>
        <v>46260</v>
      </c>
      <c r="B1788" s="1" t="str">
        <f aca="false">Report!E3212</f>
        <v>RENATO DE O AZEVEDO E CIA LTDA - EPP</v>
      </c>
      <c r="C1788" s="16" t="n">
        <f aca="false">Report!U3212</f>
        <v>300</v>
      </c>
      <c r="D1788" s="1" t="str">
        <f aca="false">Report!X3212</f>
        <v>ACAI DE ANORI - DEBORA 24/08</v>
      </c>
    </row>
    <row r="1789" customFormat="false" ht="12.75" hidden="false" customHeight="true" outlineLevel="0" collapsed="false">
      <c r="A1789" s="15" t="n">
        <f aca="false">Report!C3214</f>
        <v>46260</v>
      </c>
      <c r="B1789" s="1" t="str">
        <f aca="false">Report!E3214</f>
        <v>RENATO DE O AZEVEDO E CIA LTDA - EPP</v>
      </c>
      <c r="C1789" s="16" t="n">
        <f aca="false">Report!U3214</f>
        <v>300</v>
      </c>
      <c r="D1789" s="1" t="str">
        <f aca="false">Report!X3214</f>
        <v>ACAI DE ANORI - DEBORA</v>
      </c>
    </row>
    <row r="1790" customFormat="false" ht="12.75" hidden="false" customHeight="true" outlineLevel="0" collapsed="false">
      <c r="A1790" s="15" t="n">
        <f aca="false">Report!C3216</f>
        <v>46260</v>
      </c>
      <c r="B1790" s="1" t="str">
        <f aca="false">Report!E3216</f>
        <v>H L M PADARIA E CONFEITARIA LTDA</v>
      </c>
      <c r="C1790" s="16" t="n">
        <f aca="false">Report!U3216</f>
        <v>280</v>
      </c>
      <c r="D1790" s="1" t="str">
        <f aca="false">Report!X3216</f>
        <v>NF 215 - DEBORA</v>
      </c>
    </row>
    <row r="1791" customFormat="false" ht="12.75" hidden="false" customHeight="true" outlineLevel="0" collapsed="false">
      <c r="A1791" s="15" t="n">
        <f aca="false">Report!C3218</f>
        <v>46261</v>
      </c>
      <c r="B1791" s="1" t="str">
        <f aca="false">Report!E3218</f>
        <v>J. S. MOREIRA ALVES LTDA</v>
      </c>
      <c r="C1791" s="16" t="n">
        <f aca="false">Report!U3218</f>
        <v>409.5</v>
      </c>
      <c r="D1791" s="1" t="str">
        <f aca="false">Report!X3218</f>
        <v>NF 2788 MESA FARTA - MILKA</v>
      </c>
    </row>
    <row r="1792" customFormat="false" ht="12.75" hidden="false" customHeight="true" outlineLevel="0" collapsed="false">
      <c r="A1792" s="15" t="n">
        <f aca="false">Report!C3219</f>
        <v>46261</v>
      </c>
      <c r="B1792" s="1" t="str">
        <f aca="false">Report!E3219</f>
        <v>OPPORTUNITY ALIMENTOS PARA ANIMAIS LTDA</v>
      </c>
      <c r="C1792" s="16" t="n">
        <f aca="false">Report!U3219</f>
        <v>2006</v>
      </c>
      <c r="D1792" s="1" t="str">
        <f aca="false">Report!X3219</f>
        <v>NF 34663-2 MILKA</v>
      </c>
    </row>
    <row r="1793" customFormat="false" ht="12.75" hidden="false" customHeight="true" outlineLevel="0" collapsed="false">
      <c r="A1793" s="15" t="n">
        <f aca="false">Report!C3220</f>
        <v>46261</v>
      </c>
      <c r="B1793" s="1" t="str">
        <f aca="false">Report!E3220</f>
        <v>SB COMERCIO LTDA</v>
      </c>
      <c r="C1793" s="16" t="n">
        <f aca="false">Report!U3220</f>
        <v>1129.56</v>
      </c>
      <c r="D1793" s="1" t="str">
        <f aca="false">Report!X3220</f>
        <v>NF 1964147-3 MILKA</v>
      </c>
    </row>
    <row r="1794" customFormat="false" ht="12.75" hidden="false" customHeight="true" outlineLevel="0" collapsed="false">
      <c r="A1794" s="15" t="n">
        <f aca="false">Report!C3221</f>
        <v>46261</v>
      </c>
      <c r="B1794" s="1" t="str">
        <f aca="false">Report!E3221</f>
        <v>PRIME PET DISTRIBUIDORA LTDA</v>
      </c>
      <c r="C1794" s="16" t="n">
        <f aca="false">Report!U3221</f>
        <v>911.85</v>
      </c>
      <c r="D1794" s="1" t="str">
        <f aca="false">Report!X3221</f>
        <v>NF 11134 -02/06  MILKA</v>
      </c>
    </row>
    <row r="1795" customFormat="false" ht="12.75" hidden="false" customHeight="true" outlineLevel="0" collapsed="false">
      <c r="A1795" s="15" t="n">
        <f aca="false">Report!C3222</f>
        <v>46261</v>
      </c>
      <c r="B1795" s="1" t="str">
        <f aca="false">Report!E3222</f>
        <v>EDMARA COMERCIO DE HIGIENE PESSOAL LTDA</v>
      </c>
      <c r="C1795" s="16" t="n">
        <f aca="false">Report!U3222</f>
        <v>2621.73</v>
      </c>
      <c r="D1795" s="1" t="str">
        <f aca="false">Report!X3222</f>
        <v>5431-D/D  NF8403 - MILKA</v>
      </c>
    </row>
    <row r="1796" customFormat="false" ht="12.75" hidden="false" customHeight="true" outlineLevel="0" collapsed="false">
      <c r="A1796" s="15" t="n">
        <f aca="false">Report!C3223</f>
        <v>46261</v>
      </c>
      <c r="B1796" s="1" t="str">
        <f aca="false">Report!E3223</f>
        <v>DISTRIBUIDORA PRIME LTDA</v>
      </c>
      <c r="C1796" s="16" t="n">
        <f aca="false">Report!U3223</f>
        <v>774.48</v>
      </c>
      <c r="D1796" s="1" t="str">
        <f aca="false">Report!X3223</f>
        <v>NF 134703-3 MILKA</v>
      </c>
    </row>
    <row r="1797" customFormat="false" ht="12.75" hidden="false" customHeight="true" outlineLevel="0" collapsed="false">
      <c r="A1797" s="15" t="n">
        <f aca="false">Report!C3224</f>
        <v>46261</v>
      </c>
      <c r="B1797" s="1" t="str">
        <f aca="false">Report!E3224</f>
        <v>ATACADAO S.A.</v>
      </c>
      <c r="C1797" s="16" t="n">
        <f aca="false">Report!U3224</f>
        <v>998.14</v>
      </c>
      <c r="D1797" s="1" t="str">
        <f aca="false">Report!X3224</f>
        <v>NF 1910467 - MILKA</v>
      </c>
    </row>
    <row r="1798" customFormat="false" ht="12.75" hidden="false" customHeight="true" outlineLevel="0" collapsed="false">
      <c r="A1798" s="15" t="n">
        <f aca="false">Report!C3225</f>
        <v>46261</v>
      </c>
      <c r="B1798" s="1" t="str">
        <f aca="false">Report!E3225</f>
        <v>DISTRIBUIDORA LOPES LTDA</v>
      </c>
      <c r="C1798" s="16" t="n">
        <f aca="false">Report!U3225</f>
        <v>944.98</v>
      </c>
      <c r="D1798" s="1" t="str">
        <f aca="false">Report!X3225</f>
        <v>NF 1701960-2 MILKA</v>
      </c>
    </row>
    <row r="1799" customFormat="false" ht="12.75" hidden="false" customHeight="true" outlineLevel="0" collapsed="false">
      <c r="A1799" s="15" t="n">
        <f aca="false">Report!C3226</f>
        <v>46261</v>
      </c>
      <c r="B1799" s="1" t="str">
        <f aca="false">Report!E3226</f>
        <v>EMPRESA BRASILEIRA DE DISTRIBUICAO LTDA</v>
      </c>
      <c r="C1799" s="16" t="n">
        <f aca="false">Report!U3226</f>
        <v>1167.15</v>
      </c>
      <c r="D1799" s="1" t="str">
        <f aca="false">Report!X3226</f>
        <v>NF 2307727-2 MILKA</v>
      </c>
    </row>
    <row r="1800" customFormat="false" ht="12.75" hidden="false" customHeight="true" outlineLevel="0" collapsed="false">
      <c r="A1800" s="15" t="n">
        <f aca="false">Report!C3227</f>
        <v>46261</v>
      </c>
      <c r="B1800" s="1" t="str">
        <f aca="false">Report!E3227</f>
        <v>DISTRIBUIDORA LOPES LTDA</v>
      </c>
      <c r="C1800" s="16" t="n">
        <f aca="false">Report!U3227</f>
        <v>1141.92</v>
      </c>
      <c r="D1800" s="1" t="str">
        <f aca="false">Report!X3227</f>
        <v>NF 1706774-2 C/DESCONTO NO BOLETO - MILKA</v>
      </c>
    </row>
    <row r="1801" customFormat="false" ht="12.75" hidden="false" customHeight="true" outlineLevel="0" collapsed="false">
      <c r="A1801" s="15" t="n">
        <f aca="false">Report!C3228</f>
        <v>46261</v>
      </c>
      <c r="B1801" s="1" t="str">
        <f aca="false">Report!E3228</f>
        <v>CB COMERCIO E DISTRIBUIDORA DE ALIMENTOS</v>
      </c>
      <c r="C1801" s="16" t="n">
        <f aca="false">Report!U3228</f>
        <v>545.86</v>
      </c>
      <c r="D1801" s="1" t="str">
        <f aca="false">Report!X3228</f>
        <v>961363-B/B  NF860853 - MILKA</v>
      </c>
    </row>
    <row r="1802" customFormat="false" ht="12.75" hidden="false" customHeight="true" outlineLevel="0" collapsed="false">
      <c r="A1802" s="15" t="n">
        <f aca="false">Report!C3229</f>
        <v>46261</v>
      </c>
      <c r="B1802" s="1" t="str">
        <f aca="false">Report!E3229</f>
        <v>PIARARA COMERCIO, IMPORTACAO E EXPORTACAO LTDA</v>
      </c>
      <c r="C1802" s="16" t="n">
        <f aca="false">Report!U3229</f>
        <v>1164.11</v>
      </c>
      <c r="D1802" s="1" t="str">
        <f aca="false">Report!X3229</f>
        <v>NF 195281-2 MILKA</v>
      </c>
    </row>
    <row r="1803" customFormat="false" ht="12.75" hidden="false" customHeight="true" outlineLevel="0" collapsed="false">
      <c r="A1803" s="15" t="n">
        <f aca="false">Report!C3230</f>
        <v>46261</v>
      </c>
      <c r="B1803" s="1" t="str">
        <f aca="false">Report!E3230</f>
        <v>FENNIX BRASIL DISTRIBUIDORA DE PRODUTOS</v>
      </c>
      <c r="C1803" s="16" t="n">
        <f aca="false">Report!U3230</f>
        <v>1276.95</v>
      </c>
      <c r="D1803" s="1" t="str">
        <f aca="false">Report!X3230</f>
        <v>NF316329-2 C/TARIFA INCLUSA - MILKA</v>
      </c>
    </row>
    <row r="1804" customFormat="false" ht="12.75" hidden="false" customHeight="true" outlineLevel="0" collapsed="false">
      <c r="A1804" s="15" t="n">
        <f aca="false">Report!C3231</f>
        <v>46261</v>
      </c>
      <c r="B1804" s="1" t="str">
        <f aca="false">Report!E3231</f>
        <v>MARQUES &amp; MELO LTDA - FILIAL</v>
      </c>
      <c r="C1804" s="16" t="n">
        <f aca="false">Report!U3231</f>
        <v>729.65</v>
      </c>
      <c r="D1804" s="1" t="str">
        <f aca="false">Report!X3231</f>
        <v>NF 506570-02 DISMELO - MILKA</v>
      </c>
    </row>
    <row r="1805" customFormat="false" ht="12.75" hidden="false" customHeight="true" outlineLevel="0" collapsed="false">
      <c r="A1805" s="15" t="n">
        <f aca="false">Report!C3232</f>
        <v>46261</v>
      </c>
      <c r="B1805" s="1" t="str">
        <f aca="false">Report!E3232</f>
        <v>OCIDENTAL COMERCIO DE FRIOS LTDA</v>
      </c>
      <c r="C1805" s="16" t="n">
        <f aca="false">Report!U3232</f>
        <v>922.97</v>
      </c>
      <c r="D1805" s="1" t="str">
        <f aca="false">Report!X3232</f>
        <v>NF 1256046 - MILKA</v>
      </c>
    </row>
    <row r="1806" customFormat="false" ht="12.75" hidden="false" customHeight="true" outlineLevel="0" collapsed="false">
      <c r="A1806" s="15" t="n">
        <f aca="false">Report!C3233</f>
        <v>46261</v>
      </c>
      <c r="B1806" s="1" t="str">
        <f aca="false">Report!E3233</f>
        <v>ADRIANA DISTRIBUIDORA DE PRODUTOS ALIMEN</v>
      </c>
      <c r="C1806" s="16" t="n">
        <f aca="false">Report!U3233</f>
        <v>345.95</v>
      </c>
      <c r="D1806" s="1" t="str">
        <f aca="false">Report!X3233</f>
        <v>NF 889987-1 MILKA</v>
      </c>
    </row>
    <row r="1807" customFormat="false" ht="12.75" hidden="false" customHeight="true" outlineLevel="0" collapsed="false">
      <c r="A1807" s="15" t="n">
        <f aca="false">Report!C3234</f>
        <v>46261</v>
      </c>
      <c r="B1807" s="1" t="str">
        <f aca="false">Report!E3234</f>
        <v>NESTLÉ BRASIL LTDA.</v>
      </c>
      <c r="C1807" s="16" t="n">
        <f aca="false">Report!U3234</f>
        <v>1001.87</v>
      </c>
      <c r="D1807" s="1" t="str">
        <f aca="false">Report!X3234</f>
        <v>NF 1436399 -03/03 MILKA</v>
      </c>
    </row>
    <row r="1808" customFormat="false" ht="12.75" hidden="false" customHeight="true" outlineLevel="0" collapsed="false">
      <c r="A1808" s="15" t="n">
        <f aca="false">Report!C3235</f>
        <v>46261</v>
      </c>
      <c r="B1808" s="1" t="str">
        <f aca="false">Report!E3235</f>
        <v>E. SALES DO NASCIMENTO</v>
      </c>
      <c r="C1808" s="16" t="n">
        <f aca="false">Report!U3235</f>
        <v>507.3</v>
      </c>
      <c r="D1808" s="1" t="str">
        <f aca="false">Report!X3235</f>
        <v>NF 799-01 ARENA  AGROPET - MILKA</v>
      </c>
    </row>
    <row r="1809" customFormat="false" ht="12.75" hidden="false" customHeight="true" outlineLevel="0" collapsed="false">
      <c r="A1809" s="15" t="n">
        <f aca="false">Report!C3236</f>
        <v>46261</v>
      </c>
      <c r="B1809" s="1" t="str">
        <f aca="false">Report!E3236</f>
        <v>H. L. DO NASCIMENTO</v>
      </c>
      <c r="C1809" s="16" t="n">
        <f aca="false">Report!U3236</f>
        <v>1547.95</v>
      </c>
      <c r="D1809" s="1" t="str">
        <f aca="false">Report!X3236</f>
        <v>NF 5964 FAZENDINHA - MILKA</v>
      </c>
    </row>
    <row r="1810" customFormat="false" ht="12.75" hidden="false" customHeight="true" outlineLevel="0" collapsed="false">
      <c r="A1810" s="15" t="n">
        <f aca="false">Report!C3237</f>
        <v>46261</v>
      </c>
      <c r="B1810" s="1" t="str">
        <f aca="false">Report!E3237</f>
        <v>TAPAJOS COM DE PERFUMARIA COSMETICOS E G</v>
      </c>
      <c r="C1810" s="16" t="n">
        <f aca="false">Report!U3237</f>
        <v>1584.82</v>
      </c>
      <c r="D1810" s="1" t="str">
        <f aca="false">Report!X3237</f>
        <v>NF 586417-1 MILKA</v>
      </c>
    </row>
    <row r="1811" customFormat="false" ht="12.75" hidden="false" customHeight="true" outlineLevel="0" collapsed="false">
      <c r="A1811" s="15" t="n">
        <f aca="false">Report!C3238</f>
        <v>46261</v>
      </c>
      <c r="B1811" s="1" t="str">
        <f aca="false">Report!E3238</f>
        <v>KAROLINY RODRIGUES SOUZA VENANCIO 915783</v>
      </c>
      <c r="C1811" s="16" t="n">
        <f aca="false">Report!U3238</f>
        <v>500</v>
      </c>
      <c r="D1811" s="1" t="str">
        <f aca="false">Report!X3238</f>
        <v>NF 2056 BISC. DONA MARIA - MILKA </v>
      </c>
    </row>
    <row r="1812" customFormat="false" ht="12.75" hidden="false" customHeight="true" outlineLevel="0" collapsed="false">
      <c r="A1812" s="15" t="n">
        <f aca="false">Report!C3239</f>
        <v>46261</v>
      </c>
      <c r="B1812" s="1" t="str">
        <f aca="false">Report!E3239</f>
        <v>BOLOS AMAZONICOS LTDA</v>
      </c>
      <c r="C1812" s="16" t="n">
        <f aca="false">Report!U3239</f>
        <v>299.5</v>
      </c>
      <c r="D1812" s="1" t="str">
        <f aca="false">Report!X3239</f>
        <v>NF 63 / PGTO THAILLA BIANCA 92981403632 - MILKA</v>
      </c>
    </row>
    <row r="1813" customFormat="false" ht="12.75" hidden="false" customHeight="true" outlineLevel="0" collapsed="false">
      <c r="A1813" s="15" t="n">
        <f aca="false">Report!C3240</f>
        <v>46261</v>
      </c>
      <c r="B1813" s="1" t="str">
        <f aca="false">Report!E3240</f>
        <v>MAXFRI DISTRIUIDORA LTDA</v>
      </c>
      <c r="C1813" s="16" t="n">
        <f aca="false">Report!U3240</f>
        <v>2817.75</v>
      </c>
      <c r="D1813" s="1" t="str">
        <f aca="false">Report!X3240</f>
        <v>NF15103 - MILKA </v>
      </c>
    </row>
    <row r="1814" customFormat="false" ht="12.75" hidden="false" customHeight="true" outlineLevel="0" collapsed="false">
      <c r="A1814" s="15" t="n">
        <f aca="false">Report!C3241</f>
        <v>46261</v>
      </c>
      <c r="B1814" s="1" t="str">
        <f aca="false">Report!E3241</f>
        <v>ADRIANO FEITOSA OLIVEIRA LTDA</v>
      </c>
      <c r="C1814" s="16" t="n">
        <f aca="false">Report!U3241</f>
        <v>2709.8</v>
      </c>
      <c r="D1814" s="1" t="str">
        <f aca="false">Report!X3241</f>
        <v>NF 370 PGTO PARA DISTRIB.  ADRIANO - MILKA</v>
      </c>
    </row>
    <row r="1815" customFormat="false" ht="12.75" hidden="false" customHeight="true" outlineLevel="0" collapsed="false">
      <c r="A1815" s="15" t="n">
        <f aca="false">Report!C3242</f>
        <v>46261</v>
      </c>
      <c r="B1815" s="1" t="str">
        <f aca="false">Report!E3242</f>
        <v>ADICSO FABIAN GONZALEZ MONTILLA 70302186</v>
      </c>
      <c r="C1815" s="16" t="n">
        <f aca="false">Report!U3242</f>
        <v>420</v>
      </c>
      <c r="D1815" s="1" t="str">
        <f aca="false">Report!X3242</f>
        <v>NF 620 BLOOM - MILKA</v>
      </c>
    </row>
    <row r="1816" customFormat="false" ht="12.75" hidden="false" customHeight="true" outlineLevel="0" collapsed="false">
      <c r="A1816" s="15" t="n">
        <f aca="false">Report!C3244</f>
        <v>46261</v>
      </c>
      <c r="B1816" s="1" t="str">
        <f aca="false">Report!E3244</f>
        <v>SILVA E SANTOS FRIGORIFICO LTDA</v>
      </c>
      <c r="C1816" s="16" t="n">
        <f aca="false">Report!U3244</f>
        <v>1170.4</v>
      </c>
      <c r="D1816" s="1" t="str">
        <f aca="false">Report!X3244</f>
        <v>NF 32569 - MILKA</v>
      </c>
    </row>
    <row r="1817" customFormat="false" ht="12.75" hidden="false" customHeight="true" outlineLevel="0" collapsed="false">
      <c r="A1817" s="15" t="n">
        <f aca="false">Report!C3246</f>
        <v>46261</v>
      </c>
      <c r="B1817" s="1" t="str">
        <f aca="false">Report!E3246</f>
        <v>GELO DANGELO FABRICACAO DE GELO LTDA</v>
      </c>
      <c r="C1817" s="16" t="n">
        <f aca="false">Report!U3246</f>
        <v>450</v>
      </c>
      <c r="D1817" s="1" t="str">
        <f aca="false">Report!X3246</f>
        <v>NF 532 - DEBORA</v>
      </c>
    </row>
    <row r="1818" customFormat="false" ht="12.75" hidden="false" customHeight="true" outlineLevel="0" collapsed="false">
      <c r="A1818" s="15" t="n">
        <f aca="false">Report!C3247</f>
        <v>46261</v>
      </c>
      <c r="B1818" s="1" t="str">
        <f aca="false">Report!E3247</f>
        <v>H L M PADARIA E CONFEITARIA LTDA</v>
      </c>
      <c r="C1818" s="16" t="n">
        <f aca="false">Report!U3247</f>
        <v>280</v>
      </c>
      <c r="D1818" s="1" t="str">
        <f aca="false">Report!X3247</f>
        <v>NF 223 - DEBORA</v>
      </c>
    </row>
    <row r="1819" customFormat="false" ht="12.75" hidden="false" customHeight="true" outlineLevel="0" collapsed="false">
      <c r="A1819" s="15" t="n">
        <f aca="false">Report!C3250</f>
        <v>46261</v>
      </c>
      <c r="B1819" s="1" t="str">
        <f aca="false">Report!E3250</f>
        <v>FORNECEDOR AVULSO</v>
      </c>
      <c r="C1819" s="16" t="n">
        <f aca="false">Report!U3250</f>
        <v>150</v>
      </c>
      <c r="D1819" s="1" t="str">
        <f aca="false">Report!X3250</f>
        <v>RECIBO COMPRAS-ANDREZA</v>
      </c>
    </row>
    <row r="1820" customFormat="false" ht="12.75" hidden="false" customHeight="true" outlineLevel="0" collapsed="false">
      <c r="A1820" s="15" t="n">
        <f aca="false">Report!C3252</f>
        <v>46262</v>
      </c>
      <c r="B1820" s="1" t="str">
        <f aca="false">Report!E3252</f>
        <v>SEM FORNECEDOR</v>
      </c>
      <c r="C1820" s="16" t="n">
        <f aca="false">Report!U3252</f>
        <v>210</v>
      </c>
      <c r="D1820" s="1" t="str">
        <f aca="false">Report!X3252</f>
        <v>COMPRA DE 5,572 KG DE QUEIJO COALHO</v>
      </c>
    </row>
    <row r="1821" customFormat="false" ht="12.75" hidden="false" customHeight="true" outlineLevel="0" collapsed="false">
      <c r="A1821" s="15" t="n">
        <f aca="false">Report!C3255</f>
        <v>46262</v>
      </c>
      <c r="B1821" s="1" t="str">
        <f aca="false">Report!E3255</f>
        <v>OPPORTUNITY ALIMENTOS PARA ANIMAIS LTDA</v>
      </c>
      <c r="C1821" s="16" t="n">
        <f aca="false">Report!U3255</f>
        <v>629.55</v>
      </c>
      <c r="D1821" s="1" t="str">
        <f aca="false">Report!X3255</f>
        <v>NF 34855 - MILKA</v>
      </c>
    </row>
    <row r="1822" customFormat="false" ht="12.75" hidden="false" customHeight="true" outlineLevel="0" collapsed="false">
      <c r="A1822" s="15" t="n">
        <f aca="false">Report!C3256</f>
        <v>46262</v>
      </c>
      <c r="B1822" s="1" t="str">
        <f aca="false">Report!E3256</f>
        <v>DISTRIBUIDORA LOPES LTDA</v>
      </c>
      <c r="C1822" s="16" t="n">
        <f aca="false">Report!U3256</f>
        <v>953.13</v>
      </c>
      <c r="D1822" s="1" t="str">
        <f aca="false">Report!X3256</f>
        <v>NF 1707352 -2 DESC. NO BOLETO - MILKA</v>
      </c>
    </row>
    <row r="1823" customFormat="false" ht="12.75" hidden="false" customHeight="true" outlineLevel="0" collapsed="false">
      <c r="A1823" s="15" t="n">
        <f aca="false">Report!C3257</f>
        <v>46262</v>
      </c>
      <c r="B1823" s="1" t="str">
        <f aca="false">Report!E3257</f>
        <v>J G COMERCIO DE PRODUTOS ALIMENTICIOS LTDA</v>
      </c>
      <c r="C1823" s="16" t="n">
        <f aca="false">Report!U3257</f>
        <v>1052.36</v>
      </c>
      <c r="D1823" s="1" t="str">
        <f aca="false">Report!X3257</f>
        <v>460966-C/C  NF396666 - MILKA</v>
      </c>
    </row>
    <row r="1824" customFormat="false" ht="12.75" hidden="false" customHeight="true" outlineLevel="0" collapsed="false">
      <c r="A1824" s="15" t="n">
        <f aca="false">Report!C3258</f>
        <v>46262</v>
      </c>
      <c r="B1824" s="1" t="str">
        <f aca="false">Report!E3258</f>
        <v>MIKITOS IND.COM.DE GEN. ALIM. DO AM. LTD</v>
      </c>
      <c r="C1824" s="16" t="n">
        <f aca="false">Report!U3258</f>
        <v>687.96</v>
      </c>
      <c r="D1824" s="1" t="str">
        <f aca="false">Report!X3258</f>
        <v>NF 295194-2 MILKA</v>
      </c>
    </row>
    <row r="1825" customFormat="false" ht="12.75" hidden="false" customHeight="true" outlineLevel="0" collapsed="false">
      <c r="A1825" s="15" t="n">
        <f aca="false">Report!C3259</f>
        <v>46262</v>
      </c>
      <c r="B1825" s="1" t="str">
        <f aca="false">Report!E3259</f>
        <v>OESA COMERCIO E REPRESENTACOES S/A</v>
      </c>
      <c r="C1825" s="16" t="n">
        <f aca="false">Report!U3259</f>
        <v>1099.42</v>
      </c>
      <c r="D1825" s="1" t="str">
        <f aca="false">Report!X3259</f>
        <v>NF 439388-1 MILKA</v>
      </c>
    </row>
    <row r="1826" customFormat="false" ht="12.75" hidden="false" customHeight="true" outlineLevel="0" collapsed="false">
      <c r="A1826" s="15" t="n">
        <f aca="false">Report!C3260</f>
        <v>46262</v>
      </c>
      <c r="B1826" s="1" t="str">
        <f aca="false">Report!E3260</f>
        <v>VICTORIA COMERCIO INTERNACIONAL DE ALIME</v>
      </c>
      <c r="C1826" s="16" t="n">
        <f aca="false">Report!U3260</f>
        <v>1287.52</v>
      </c>
      <c r="D1826" s="1" t="str">
        <f aca="false">Report!X3260</f>
        <v>13289-B/B  NF12716 - MILKA</v>
      </c>
    </row>
    <row r="1827" customFormat="false" ht="12.75" hidden="false" customHeight="true" outlineLevel="0" collapsed="false">
      <c r="A1827" s="15" t="n">
        <f aca="false">Report!C3261</f>
        <v>46262</v>
      </c>
      <c r="B1827" s="1" t="str">
        <f aca="false">Report!E3261</f>
        <v>EMPRESA BRASILEIRA DE DISTRIBUICAO LTDA</v>
      </c>
      <c r="C1827" s="16" t="n">
        <f aca="false">Report!U3261</f>
        <v>625.83</v>
      </c>
      <c r="D1827" s="1" t="str">
        <f aca="false">Report!X3261</f>
        <v>NF 2308194-2 EBD - MILKA</v>
      </c>
    </row>
    <row r="1828" customFormat="false" ht="12.75" hidden="false" customHeight="true" outlineLevel="0" collapsed="false">
      <c r="A1828" s="15" t="n">
        <f aca="false">Report!C3262</f>
        <v>46262</v>
      </c>
      <c r="B1828" s="1" t="str">
        <f aca="false">Report!E3262</f>
        <v>NT INDUSTRIA E COMERCIO DE PANIFICACAO L</v>
      </c>
      <c r="C1828" s="16" t="n">
        <f aca="false">Report!U3262</f>
        <v>5216.27</v>
      </c>
      <c r="D1828" s="1" t="str">
        <f aca="false">Report!X3262</f>
        <v>NF 43852 - MILKA</v>
      </c>
    </row>
    <row r="1829" customFormat="false" ht="12.75" hidden="false" customHeight="true" outlineLevel="0" collapsed="false">
      <c r="A1829" s="15" t="n">
        <f aca="false">Report!C3263</f>
        <v>46262</v>
      </c>
      <c r="B1829" s="1" t="str">
        <f aca="false">Report!E3263</f>
        <v>J G COMERCIO DE PRODUTOS ALIMENTICIOS LTDA</v>
      </c>
      <c r="C1829" s="16" t="n">
        <f aca="false">Report!U3263</f>
        <v>466</v>
      </c>
      <c r="D1829" s="1" t="str">
        <f aca="false">Report!X3263</f>
        <v>462480-B/C NF397850 MASTERFRIGO - MILKA</v>
      </c>
    </row>
    <row r="1830" customFormat="false" ht="12.75" hidden="false" customHeight="true" outlineLevel="0" collapsed="false">
      <c r="A1830" s="15" t="n">
        <f aca="false">Report!C3264</f>
        <v>46262</v>
      </c>
      <c r="B1830" s="1" t="str">
        <f aca="false">Report!E3264</f>
        <v>OPPORTUNITY ALIMENTOS PARA ANIMAIS LTDA</v>
      </c>
      <c r="C1830" s="16" t="n">
        <f aca="false">Report!U3264</f>
        <v>2836.78</v>
      </c>
      <c r="D1830" s="1" t="str">
        <f aca="false">Report!X3264</f>
        <v>NF 35160-1 MILKA</v>
      </c>
    </row>
    <row r="1831" customFormat="false" ht="12.75" hidden="false" customHeight="true" outlineLevel="0" collapsed="false">
      <c r="A1831" s="15" t="n">
        <f aca="false">Report!C3265</f>
        <v>46262</v>
      </c>
      <c r="B1831" s="1" t="str">
        <f aca="false">Report!E3265</f>
        <v>DUNORTE DISTRIBUIDORA DE PRODUTOS DE CONSUMO LTDA</v>
      </c>
      <c r="C1831" s="16" t="n">
        <f aca="false">Report!U3265</f>
        <v>698.08</v>
      </c>
      <c r="D1831" s="1" t="str">
        <f aca="false">Report!X3265</f>
        <v>NF 3237031 -1 MILKA</v>
      </c>
    </row>
    <row r="1832" customFormat="false" ht="12.75" hidden="false" customHeight="true" outlineLevel="0" collapsed="false">
      <c r="A1832" s="15" t="n">
        <f aca="false">Report!C3266</f>
        <v>46262</v>
      </c>
      <c r="B1832" s="1" t="str">
        <f aca="false">Report!E3266</f>
        <v>COMERCIO DE FRIOS MANAUS LTDA</v>
      </c>
      <c r="C1832" s="16" t="n">
        <f aca="false">Report!U3266</f>
        <v>3422.6</v>
      </c>
      <c r="D1832" s="1" t="str">
        <f aca="false">Report!X3266</f>
        <v>NF 175037 - MILKA</v>
      </c>
    </row>
    <row r="1833" customFormat="false" ht="12.75" hidden="false" customHeight="true" outlineLevel="0" collapsed="false">
      <c r="A1833" s="15" t="n">
        <f aca="false">Report!C3267</f>
        <v>46262</v>
      </c>
      <c r="B1833" s="1" t="str">
        <f aca="false">Report!E3267</f>
        <v>PIARARA COMERCIO, IMPORTACAO E EXPORTACAO LTDA</v>
      </c>
      <c r="C1833" s="16" t="n">
        <f aca="false">Report!U3267</f>
        <v>792.21</v>
      </c>
      <c r="D1833" s="1" t="str">
        <f aca="false">Report!X3267</f>
        <v>NF 195456-1 MILKA</v>
      </c>
    </row>
    <row r="1834" customFormat="false" ht="12.75" hidden="false" customHeight="true" outlineLevel="0" collapsed="false">
      <c r="A1834" s="15" t="n">
        <f aca="false">Report!C3270</f>
        <v>46262</v>
      </c>
      <c r="B1834" s="1" t="str">
        <f aca="false">Report!E3270</f>
        <v>DISTRIBUIDORA LOPES LTDA</v>
      </c>
      <c r="C1834" s="16" t="n">
        <f aca="false">Report!U3270</f>
        <v>753.3</v>
      </c>
      <c r="D1834" s="1" t="str">
        <f aca="false">Report!X3270</f>
        <v>NF 1711227-1 MILKA</v>
      </c>
    </row>
    <row r="1835" customFormat="false" ht="12.75" hidden="false" customHeight="true" outlineLevel="0" collapsed="false">
      <c r="A1835" s="15" t="n">
        <f aca="false">Report!C3271</f>
        <v>46262</v>
      </c>
      <c r="B1835" s="1" t="str">
        <f aca="false">Report!E3271</f>
        <v>MAXFRI DISTRIUIDORA LTDA</v>
      </c>
      <c r="C1835" s="16" t="n">
        <f aca="false">Report!U3271</f>
        <v>4110.24</v>
      </c>
      <c r="D1835" s="1" t="str">
        <f aca="false">Report!X3271</f>
        <v>NF15112 - MILKA</v>
      </c>
    </row>
    <row r="1836" customFormat="false" ht="12.75" hidden="false" customHeight="true" outlineLevel="0" collapsed="false">
      <c r="A1836" s="15" t="n">
        <f aca="false">Report!C3272</f>
        <v>46262</v>
      </c>
      <c r="B1836" s="1" t="str">
        <f aca="false">Report!E3272</f>
        <v>BROTHERS  INDUSTRIA DE ALIMENTOS LTDA</v>
      </c>
      <c r="C1836" s="16" t="n">
        <f aca="false">Report!U3272</f>
        <v>696.6</v>
      </c>
      <c r="D1836" s="1" t="str">
        <f aca="false">Report!X3272</f>
        <v>NF 1037996 - MILKA</v>
      </c>
    </row>
    <row r="1837" customFormat="false" ht="12.75" hidden="false" customHeight="true" outlineLevel="0" collapsed="false">
      <c r="A1837" s="15" t="n">
        <f aca="false">Report!C3273</f>
        <v>46262</v>
      </c>
      <c r="B1837" s="1" t="str">
        <f aca="false">Report!E3273</f>
        <v>SAO JOSE COMERCIO DE LATICINIOS E FRIOS</v>
      </c>
      <c r="C1837" s="16" t="n">
        <f aca="false">Report!U3273</f>
        <v>2061.5</v>
      </c>
      <c r="D1837" s="1" t="str">
        <f aca="false">Report!X3273</f>
        <v>NF 3876 - MILKA</v>
      </c>
    </row>
    <row r="1838" customFormat="false" ht="12.75" hidden="false" customHeight="true" outlineLevel="0" collapsed="false">
      <c r="A1838" s="15" t="n">
        <f aca="false">Report!C3274</f>
        <v>46262</v>
      </c>
      <c r="B1838" s="1" t="str">
        <f aca="false">Report!E3274</f>
        <v>LIMA E BARANDA COMERCIO DE PRODUTOS REGI</v>
      </c>
      <c r="C1838" s="16" t="n">
        <f aca="false">Report!U3274</f>
        <v>233.5</v>
      </c>
      <c r="D1838" s="1" t="str">
        <f aca="false">Report!X3274</f>
        <v>NF 32059 - MILKA</v>
      </c>
    </row>
    <row r="1839" customFormat="false" ht="12.75" hidden="false" customHeight="true" outlineLevel="0" collapsed="false">
      <c r="A1839" s="15" t="n">
        <f aca="false">Report!C3275</f>
        <v>46262</v>
      </c>
      <c r="B1839" s="1" t="str">
        <f aca="false">Report!E3275</f>
        <v>C. R. PARENTE ABREU</v>
      </c>
      <c r="C1839" s="16" t="n">
        <f aca="false">Report!U3275</f>
        <v>633.33</v>
      </c>
      <c r="D1839" s="1" t="str">
        <f aca="false">Report!X3275</f>
        <v>NF  11614-1 KARU - MILKA</v>
      </c>
    </row>
    <row r="1840" customFormat="false" ht="12.75" hidden="false" customHeight="true" outlineLevel="0" collapsed="false">
      <c r="A1840" s="15" t="n">
        <f aca="false">Report!C3276</f>
        <v>46262</v>
      </c>
      <c r="B1840" s="1" t="str">
        <f aca="false">Report!E3276</f>
        <v>PANIFICADORA E CONFEITARIA REAL MADRI LTDA</v>
      </c>
      <c r="C1840" s="16" t="n">
        <f aca="false">Report!U3276</f>
        <v>162.4</v>
      </c>
      <c r="D1840" s="1" t="str">
        <f aca="false">Report!X3276</f>
        <v>NF 774 - MILKA</v>
      </c>
    </row>
    <row r="1841" customFormat="false" ht="12.75" hidden="false" customHeight="true" outlineLevel="0" collapsed="false">
      <c r="A1841" s="15" t="n">
        <f aca="false">Report!C3277</f>
        <v>46262</v>
      </c>
      <c r="B1841" s="1" t="str">
        <f aca="false">Report!E3277</f>
        <v>PANIFICADORA E CONFEITARIA REAL MADRI LTDA</v>
      </c>
      <c r="C1841" s="16" t="n">
        <f aca="false">Report!U3277</f>
        <v>1400</v>
      </c>
      <c r="D1841" s="1" t="str">
        <f aca="false">Report!X3277</f>
        <v>NF 773 - MILKA</v>
      </c>
    </row>
    <row r="1842" customFormat="false" ht="12.75" hidden="false" customHeight="true" outlineLevel="0" collapsed="false">
      <c r="A1842" s="15" t="n">
        <f aca="false">Report!C3278</f>
        <v>46262</v>
      </c>
      <c r="B1842" s="1" t="str">
        <f aca="false">Report!E3278</f>
        <v>NOVA FRIOS COMERCIO ATACADISTA DE LATICINIOS LTDA</v>
      </c>
      <c r="C1842" s="16" t="n">
        <f aca="false">Report!U3278</f>
        <v>124.5</v>
      </c>
      <c r="D1842" s="1" t="str">
        <f aca="false">Report!X3278</f>
        <v>NF  4433 BODEGA DO PAO - MILKA</v>
      </c>
    </row>
    <row r="1843" customFormat="false" ht="12.75" hidden="false" customHeight="true" outlineLevel="0" collapsed="false">
      <c r="A1843" s="15" t="n">
        <f aca="false">Report!C3279</f>
        <v>46262</v>
      </c>
      <c r="B1843" s="1" t="str">
        <f aca="false">Report!E3279</f>
        <v>RENATO DE O AZEVEDO E CIA LTDA - EPP</v>
      </c>
      <c r="C1843" s="16" t="n">
        <f aca="false">Report!U3279</f>
        <v>2842.5</v>
      </c>
      <c r="D1843" s="1" t="str">
        <f aca="false">Report!X3279</f>
        <v>FEIRA SR RENATO - DEBORA</v>
      </c>
    </row>
    <row r="1844" customFormat="false" ht="12.75" hidden="false" customHeight="true" outlineLevel="0" collapsed="false">
      <c r="A1844" s="15" t="n">
        <f aca="false">Report!C3280</f>
        <v>46262</v>
      </c>
      <c r="B1844" s="1" t="str">
        <f aca="false">Report!E3280</f>
        <v>RENATO DE O AZEVEDO E CIA LTDA - EPP</v>
      </c>
      <c r="C1844" s="16" t="n">
        <f aca="false">Report!U3280</f>
        <v>2375</v>
      </c>
      <c r="D1844" s="1" t="str">
        <f aca="false">Report!X3280</f>
        <v>FEIRA CARLOS - DEBORA</v>
      </c>
    </row>
    <row r="1845" customFormat="false" ht="12.75" hidden="false" customHeight="true" outlineLevel="0" collapsed="false">
      <c r="A1845" s="15" t="n">
        <f aca="false">Report!C3281</f>
        <v>46262</v>
      </c>
      <c r="B1845" s="1" t="str">
        <f aca="false">Report!E3281</f>
        <v>COMERCIO E TRANSPORTE BRANDAO LTDA</v>
      </c>
      <c r="C1845" s="16" t="n">
        <f aca="false">Report!U3281</f>
        <v>1620</v>
      </c>
      <c r="D1845" s="1" t="str">
        <f aca="false">Report!X3281</f>
        <v>NF 15197 - DEBORA</v>
      </c>
    </row>
    <row r="1846" customFormat="false" ht="12.75" hidden="false" customHeight="true" outlineLevel="0" collapsed="false">
      <c r="A1846" s="15" t="n">
        <f aca="false">Report!C3282</f>
        <v>46262</v>
      </c>
      <c r="B1846" s="1" t="str">
        <f aca="false">Report!E3282</f>
        <v>RENATO DE O AZEVEDO E CIA LTDA - EPP</v>
      </c>
      <c r="C1846" s="16" t="n">
        <f aca="false">Report!U3282</f>
        <v>300</v>
      </c>
      <c r="D1846" s="1" t="str">
        <f aca="false">Report!X3282</f>
        <v>FEIRA CARLOS - UVAS PASSAS 70, CAMARAO COM 140 E SEM CASCA 90 - DEBORA</v>
      </c>
    </row>
    <row r="1847" customFormat="false" ht="12.75" hidden="false" customHeight="true" outlineLevel="0" collapsed="false">
      <c r="A1847" s="15" t="n">
        <f aca="false">Report!C3284</f>
        <v>46262</v>
      </c>
      <c r="B1847" s="1" t="str">
        <f aca="false">Report!E3284</f>
        <v>RENATO DE O AZEVEDO E CIA LTDA - EPP</v>
      </c>
      <c r="C1847" s="16" t="n">
        <f aca="false">Report!U3284</f>
        <v>945</v>
      </c>
      <c r="D1847" s="1" t="str">
        <f aca="false">Report!X3284</f>
        <v>FEIRA SR RENATO - MM COMERCIO ATACADISTA DE FRUTAS LTDA - DEBORA</v>
      </c>
    </row>
    <row r="1848" customFormat="false" ht="12.75" hidden="false" customHeight="true" outlineLevel="0" collapsed="false">
      <c r="A1848" s="15" t="n">
        <f aca="false">Report!C3285</f>
        <v>46262</v>
      </c>
      <c r="B1848" s="1" t="str">
        <f aca="false">Report!E3285</f>
        <v>J W N DOS SANTOS</v>
      </c>
      <c r="C1848" s="16" t="n">
        <f aca="false">Report!U3285</f>
        <v>429</v>
      </c>
      <c r="D1848" s="1" t="str">
        <f aca="false">Report!X3285</f>
        <v>NF 416 - DEBORA</v>
      </c>
    </row>
    <row r="1849" customFormat="false" ht="12.75" hidden="false" customHeight="true" outlineLevel="0" collapsed="false">
      <c r="A1849" s="15" t="n">
        <f aca="false">Report!C3288</f>
        <v>46263</v>
      </c>
      <c r="B1849" s="1" t="str">
        <f aca="false">Report!E3288</f>
        <v>ADRIANA DISTRIBUIDORA DE PRODUTOS ALIMEN</v>
      </c>
      <c r="C1849" s="16" t="n">
        <f aca="false">Report!U3288</f>
        <v>1452.44</v>
      </c>
      <c r="D1849" s="1" t="str">
        <f aca="false">Report!X3288</f>
        <v>NF 889410-2 MILKA</v>
      </c>
    </row>
    <row r="1850" customFormat="false" ht="12.75" hidden="false" customHeight="true" outlineLevel="0" collapsed="false">
      <c r="A1850" s="15" t="n">
        <f aca="false">Report!C3289</f>
        <v>46263</v>
      </c>
      <c r="B1850" s="1" t="str">
        <f aca="false">Report!E3289</f>
        <v>SUPER CANCUN COMERCIO DE PRODUTOS ALIMEN</v>
      </c>
      <c r="C1850" s="16" t="n">
        <f aca="false">Report!U3289</f>
        <v>721.52</v>
      </c>
      <c r="D1850" s="1" t="str">
        <f aca="false">Report!X3289</f>
        <v>NF 264963-2 MILKA</v>
      </c>
    </row>
    <row r="1851" customFormat="false" ht="12.75" hidden="false" customHeight="true" outlineLevel="0" collapsed="false">
      <c r="A1851" s="15" t="n">
        <f aca="false">Report!C3290</f>
        <v>46263</v>
      </c>
      <c r="B1851" s="1" t="str">
        <f aca="false">Report!E3290</f>
        <v>BRASIL NORTE BEBIDAS S/A</v>
      </c>
      <c r="C1851" s="16" t="n">
        <f aca="false">Report!U3290</f>
        <v>152.38</v>
      </c>
      <c r="D1851" s="1" t="str">
        <f aca="false">Report!X3290</f>
        <v>NF 1250817 COCA - MILKA</v>
      </c>
    </row>
    <row r="1852" customFormat="false" ht="12.75" hidden="false" customHeight="true" outlineLevel="0" collapsed="false">
      <c r="A1852" s="15" t="n">
        <f aca="false">Report!C3291</f>
        <v>46263</v>
      </c>
      <c r="B1852" s="1" t="str">
        <f aca="false">Report!E3291</f>
        <v>BRASIL NORTE BEBIDAS S/A</v>
      </c>
      <c r="C1852" s="16" t="n">
        <f aca="false">Report!U3291</f>
        <v>2627.97</v>
      </c>
      <c r="D1852" s="1" t="str">
        <f aca="false">Report!X3291</f>
        <v>NF 1250842 COCA - MILKA</v>
      </c>
    </row>
    <row r="1853" customFormat="false" ht="12.75" hidden="false" customHeight="true" outlineLevel="0" collapsed="false">
      <c r="A1853" s="15" t="n">
        <f aca="false">Report!C3292</f>
        <v>46263</v>
      </c>
      <c r="B1853" s="1" t="str">
        <f aca="false">Report!E3292</f>
        <v>BRASIL NORTE BEBIDAS S/A</v>
      </c>
      <c r="C1853" s="16" t="n">
        <f aca="false">Report!U3292</f>
        <v>659.34</v>
      </c>
      <c r="D1853" s="1" t="str">
        <f aca="false">Report!X3292</f>
        <v>NF 1250879 COCA - MILKA</v>
      </c>
    </row>
    <row r="1854" customFormat="false" ht="12.75" hidden="false" customHeight="true" outlineLevel="0" collapsed="false">
      <c r="A1854" s="15" t="n">
        <f aca="false">Report!C3293</f>
        <v>46263</v>
      </c>
      <c r="B1854" s="1" t="str">
        <f aca="false">Report!E3293</f>
        <v>BRASIL NORTE BEBIDAS S/A</v>
      </c>
      <c r="C1854" s="16" t="n">
        <f aca="false">Report!U3293</f>
        <v>490.11</v>
      </c>
      <c r="D1854" s="1" t="str">
        <f aca="false">Report!X3293</f>
        <v>NF 1990959 COCA - MILKA</v>
      </c>
    </row>
    <row r="1855" customFormat="false" ht="12.75" hidden="false" customHeight="true" outlineLevel="0" collapsed="false">
      <c r="A1855" s="15" t="n">
        <f aca="false">Report!C3294</f>
        <v>46263</v>
      </c>
      <c r="B1855" s="1" t="str">
        <f aca="false">Report!E3294</f>
        <v>BRASIL NORTE BEBIDAS S/A</v>
      </c>
      <c r="C1855" s="16" t="n">
        <f aca="false">Report!U3294</f>
        <v>369.57</v>
      </c>
      <c r="D1855" s="1" t="str">
        <f aca="false">Report!X3294</f>
        <v>NF 1990972 COCA - MILKA</v>
      </c>
    </row>
    <row r="1856" customFormat="false" ht="12.75" hidden="false" customHeight="true" outlineLevel="0" collapsed="false">
      <c r="A1856" s="15" t="n">
        <f aca="false">Report!C3295</f>
        <v>46263</v>
      </c>
      <c r="B1856" s="1" t="str">
        <f aca="false">Report!E3295</f>
        <v>BRASIL NORTE BEBIDAS S/A</v>
      </c>
      <c r="C1856" s="16" t="n">
        <f aca="false">Report!U3295</f>
        <v>76.19</v>
      </c>
      <c r="D1856" s="1" t="str">
        <f aca="false">Report!X3295</f>
        <v>NF 1990961 COCA - MILKA</v>
      </c>
    </row>
    <row r="1857" customFormat="false" ht="12.75" hidden="false" customHeight="true" outlineLevel="0" collapsed="false">
      <c r="A1857" s="15" t="n">
        <f aca="false">Report!C3296</f>
        <v>46263</v>
      </c>
      <c r="B1857" s="1" t="str">
        <f aca="false">Report!E3296</f>
        <v>BRASIL NORTE BEBIDAS S/A</v>
      </c>
      <c r="C1857" s="16" t="n">
        <f aca="false">Report!U3296</f>
        <v>7800.09</v>
      </c>
      <c r="D1857" s="1" t="str">
        <f aca="false">Report!X3296</f>
        <v>NF1991099 COCA - MILKA</v>
      </c>
    </row>
    <row r="1858" customFormat="false" ht="12.75" hidden="false" customHeight="true" outlineLevel="0" collapsed="false">
      <c r="A1858" s="15" t="n">
        <f aca="false">Report!C3297</f>
        <v>46263</v>
      </c>
      <c r="B1858" s="1" t="str">
        <f aca="false">Report!E3297</f>
        <v>VITAPAN COMERCIO VAREJISTA DE PRODUTOS ALIMENTICIOS LTDA</v>
      </c>
      <c r="C1858" s="16" t="n">
        <f aca="false">Report!U3297</f>
        <v>1134</v>
      </c>
      <c r="D1858" s="1" t="str">
        <f aca="false">Report!X3297</f>
        <v>NF 10608 - MILKA</v>
      </c>
    </row>
    <row r="1859" customFormat="false" ht="12.75" hidden="false" customHeight="true" outlineLevel="0" collapsed="false">
      <c r="A1859" s="15" t="n">
        <f aca="false">Report!C3298</f>
        <v>46263</v>
      </c>
      <c r="B1859" s="1" t="str">
        <f aca="false">Report!E3298</f>
        <v>JAB COMERCIO DE PRODUTOS ALIMENTICIOS LT</v>
      </c>
      <c r="C1859" s="16" t="n">
        <f aca="false">Report!U3298</f>
        <v>209</v>
      </c>
      <c r="D1859" s="1" t="str">
        <f aca="false">Report!X3298</f>
        <v>NF 3792 SANTOPAO - MILKA</v>
      </c>
    </row>
    <row r="1860" customFormat="false" ht="12.75" hidden="false" customHeight="true" outlineLevel="0" collapsed="false">
      <c r="A1860" s="15" t="n">
        <f aca="false">Report!C3299</f>
        <v>46263</v>
      </c>
      <c r="B1860" s="1" t="str">
        <f aca="false">Report!E3299</f>
        <v>MAXFRI DISTRIUIDORA LTDA</v>
      </c>
      <c r="C1860" s="16" t="n">
        <f aca="false">Report!U3299</f>
        <v>9329.84</v>
      </c>
      <c r="D1860" s="1" t="str">
        <f aca="false">Report!X3299</f>
        <v>NF 15128 - MILKA</v>
      </c>
    </row>
    <row r="1861" customFormat="false" ht="12.75" hidden="false" customHeight="true" outlineLevel="0" collapsed="false">
      <c r="A1861" s="15" t="n">
        <f aca="false">Report!C3300</f>
        <v>46263</v>
      </c>
      <c r="B1861" s="1" t="str">
        <f aca="false">Report!E3300</f>
        <v>COMERCIO DE FRIOS MANAUS LTDA</v>
      </c>
      <c r="C1861" s="16" t="n">
        <f aca="false">Report!U3300</f>
        <v>5972.4</v>
      </c>
      <c r="D1861" s="1" t="str">
        <f aca="false">Report!X3300</f>
        <v>NF 175107 - MILKA</v>
      </c>
    </row>
    <row r="1862" customFormat="false" ht="12.75" hidden="false" customHeight="true" outlineLevel="0" collapsed="false">
      <c r="A1862" s="15" t="n">
        <f aca="false">Report!C3301</f>
        <v>46263</v>
      </c>
      <c r="B1862" s="1" t="str">
        <f aca="false">Report!E3301</f>
        <v>GELO DANGELO FABRICACAO DE GELO LTDA</v>
      </c>
      <c r="C1862" s="16" t="n">
        <f aca="false">Report!U3301</f>
        <v>400</v>
      </c>
      <c r="D1862" s="1" t="str">
        <f aca="false">Report!X3301</f>
        <v>NF 542 - DEBORA</v>
      </c>
    </row>
    <row r="1863" customFormat="false" ht="12.75" hidden="false" customHeight="true" outlineLevel="0" collapsed="false">
      <c r="A1863" s="15" t="n">
        <f aca="false">Report!C3305</f>
        <v>46264</v>
      </c>
      <c r="B1863" s="1" t="str">
        <f aca="false">Report!E3305</f>
        <v>COARI DISTRIBUIDORA DE BEBIDAS LTDA</v>
      </c>
      <c r="C1863" s="16" t="n">
        <f aca="false">Report!U3305</f>
        <v>591.41</v>
      </c>
      <c r="D1863" s="1" t="str">
        <f aca="false">Report!X3305</f>
        <v>NF 1578 - MILKA</v>
      </c>
    </row>
    <row r="1864" customFormat="false" ht="12.75" hidden="false" customHeight="true" outlineLevel="0" collapsed="false">
      <c r="A1864" s="15" t="n">
        <f aca="false">Report!C3306</f>
        <v>46264</v>
      </c>
      <c r="B1864" s="1" t="str">
        <f aca="false">Report!E3306</f>
        <v>COMERCIO DE FRIOS MANAUS LTDA</v>
      </c>
      <c r="C1864" s="16" t="n">
        <f aca="false">Report!U3306</f>
        <v>4076.8</v>
      </c>
      <c r="D1864" s="1" t="str">
        <f aca="false">Report!X3306</f>
        <v>NF175197 - MILKA</v>
      </c>
    </row>
    <row r="1865" customFormat="false" ht="12.75" hidden="false" customHeight="true" outlineLevel="0" collapsed="false">
      <c r="A1865" s="15" t="n">
        <f aca="false">Report!C3307</f>
        <v>46265</v>
      </c>
      <c r="B1865" s="1" t="str">
        <f aca="false">Report!E3307</f>
        <v>L S M COMERCIO DE ALIMENTOS E NAVEGACAO</v>
      </c>
      <c r="C1865" s="16" t="n">
        <f aca="false">Report!U3307</f>
        <v>1633.1</v>
      </c>
      <c r="D1865" s="1" t="str">
        <f aca="false">Report!X3307</f>
        <v>NF 309642-3 MILKA</v>
      </c>
    </row>
    <row r="1866" customFormat="false" ht="12.75" hidden="false" customHeight="true" outlineLevel="0" collapsed="false">
      <c r="A1866" s="15" t="n">
        <f aca="false">Report!C3308</f>
        <v>46265</v>
      </c>
      <c r="B1866" s="1" t="str">
        <f aca="false">Report!E3308</f>
        <v>L S M COMERCIO DE ALIMENTOS E NAVEGACAO</v>
      </c>
      <c r="C1866" s="16" t="n">
        <f aca="false">Report!U3308</f>
        <v>403.5</v>
      </c>
      <c r="D1866" s="1" t="str">
        <f aca="false">Report!X3308</f>
        <v>NF 309757-3 MILKA</v>
      </c>
    </row>
    <row r="1867" customFormat="false" ht="12.75" hidden="false" customHeight="true" outlineLevel="0" collapsed="false">
      <c r="A1867" s="15" t="n">
        <f aca="false">Report!C3309</f>
        <v>46265</v>
      </c>
      <c r="B1867" s="1" t="str">
        <f aca="false">Report!E3309</f>
        <v>NATUREZA COMERCIO DE DESCARTAVEIS LTDA</v>
      </c>
      <c r="C1867" s="16" t="n">
        <f aca="false">Report!U3309</f>
        <v>998.66</v>
      </c>
      <c r="D1867" s="1" t="str">
        <f aca="false">Report!X3309</f>
        <v>NF 745268-2 MILKA</v>
      </c>
    </row>
    <row r="1868" customFormat="false" ht="12.75" hidden="false" customHeight="true" outlineLevel="0" collapsed="false">
      <c r="A1868" s="15" t="n">
        <f aca="false">Report!C3310</f>
        <v>46265</v>
      </c>
      <c r="B1868" s="1" t="str">
        <f aca="false">Report!E3310</f>
        <v>VOVO DIZA COMERCIO VAREJISTA DE HORTALICAS LTDA</v>
      </c>
      <c r="C1868" s="16" t="n">
        <f aca="false">Report!U3310</f>
        <v>160</v>
      </c>
      <c r="D1868" s="1" t="str">
        <f aca="false">Report!X3310</f>
        <v>NF 4014 - VERDURAS -  DEBORA</v>
      </c>
    </row>
    <row r="1869" customFormat="false" ht="12.75" hidden="false" customHeight="true" outlineLevel="0" collapsed="false">
      <c r="A1869" s="15" t="n">
        <f aca="false">Report!C3311</f>
        <v>46265</v>
      </c>
      <c r="B1869" s="1" t="str">
        <f aca="false">Report!E3311</f>
        <v>ATACADAO S.A.</v>
      </c>
      <c r="C1869" s="16" t="n">
        <f aca="false">Report!U3311</f>
        <v>836.8</v>
      </c>
      <c r="D1869" s="1" t="str">
        <f aca="false">Report!X3311</f>
        <v>NF 1917922 - MILKA</v>
      </c>
    </row>
    <row r="1870" customFormat="false" ht="12.75" hidden="false" customHeight="true" outlineLevel="0" collapsed="false">
      <c r="A1870" s="15" t="n">
        <f aca="false">Report!C3312</f>
        <v>46265</v>
      </c>
      <c r="B1870" s="1" t="str">
        <f aca="false">Report!E3312</f>
        <v>ATACADAO S.A.</v>
      </c>
      <c r="C1870" s="16" t="n">
        <f aca="false">Report!U3312</f>
        <v>2003.9</v>
      </c>
      <c r="D1870" s="1" t="str">
        <f aca="false">Report!X3312</f>
        <v>NF 1915888 - MILKA</v>
      </c>
    </row>
    <row r="1871" customFormat="false" ht="12.75" hidden="false" customHeight="true" outlineLevel="0" collapsed="false">
      <c r="A1871" s="15" t="n">
        <f aca="false">Report!C3313</f>
        <v>46265</v>
      </c>
      <c r="B1871" s="1" t="str">
        <f aca="false">Report!E3313</f>
        <v>ATACADAO S.A.</v>
      </c>
      <c r="C1871" s="16" t="n">
        <f aca="false">Report!U3313</f>
        <v>1795</v>
      </c>
      <c r="D1871" s="1" t="str">
        <f aca="false">Report!X3313</f>
        <v>NF 1915885 - MILKA</v>
      </c>
    </row>
    <row r="1872" customFormat="false" ht="12.75" hidden="false" customHeight="true" outlineLevel="0" collapsed="false">
      <c r="A1872" s="15" t="n">
        <f aca="false">Report!C3314</f>
        <v>46265</v>
      </c>
      <c r="B1872" s="1" t="str">
        <f aca="false">Report!E3314</f>
        <v>FUNNY PET DISTRIBUIDORA DE ALIMENTOS PAR</v>
      </c>
      <c r="C1872" s="16" t="n">
        <f aca="false">Report!U3314</f>
        <v>3429</v>
      </c>
      <c r="D1872" s="1" t="str">
        <f aca="false">Report!X3314</f>
        <v>NF 21578-1 MILKA</v>
      </c>
    </row>
    <row r="1873" customFormat="false" ht="12.75" hidden="false" customHeight="true" outlineLevel="0" collapsed="false">
      <c r="A1873" s="15" t="n">
        <f aca="false">Report!C3315</f>
        <v>46265</v>
      </c>
      <c r="B1873" s="1" t="str">
        <f aca="false">Report!E3315</f>
        <v>DUNORTE DISTRIBUIDORA DE PRODUTOS DE CONSUMO LTDA</v>
      </c>
      <c r="C1873" s="16" t="n">
        <f aca="false">Report!U3315</f>
        <v>727.99</v>
      </c>
      <c r="D1873" s="1" t="str">
        <f aca="false">Report!X3315</f>
        <v>NF 3234290-2 C/TAXA INCLUSA - MILKA</v>
      </c>
    </row>
    <row r="1874" customFormat="false" ht="12.75" hidden="false" customHeight="true" outlineLevel="0" collapsed="false">
      <c r="A1874" s="15" t="n">
        <f aca="false">Report!C3316</f>
        <v>46265</v>
      </c>
      <c r="B1874" s="1" t="str">
        <f aca="false">Report!E3316</f>
        <v>ATACADAO S.A.</v>
      </c>
      <c r="C1874" s="16" t="n">
        <f aca="false">Report!U3316</f>
        <v>428.17</v>
      </c>
      <c r="D1874" s="1" t="str">
        <f aca="false">Report!X3316</f>
        <v>NF 1917925 - MILKA</v>
      </c>
    </row>
    <row r="1875" customFormat="false" ht="12.75" hidden="false" customHeight="true" outlineLevel="0" collapsed="false">
      <c r="A1875" s="15" t="n">
        <f aca="false">Report!C3317</f>
        <v>46265</v>
      </c>
      <c r="B1875" s="1" t="str">
        <f aca="false">Report!E3317</f>
        <v>VOVO DIZA COMERCIO VAREJISTA DE HORTALICAS LTDA</v>
      </c>
      <c r="C1875" s="16" t="n">
        <f aca="false">Report!U3317</f>
        <v>200</v>
      </c>
      <c r="D1875" s="1" t="str">
        <f aca="false">Report!X3317</f>
        <v>NF 4092 - DEBORA</v>
      </c>
    </row>
    <row r="1876" customFormat="false" ht="12.75" hidden="false" customHeight="true" outlineLevel="0" collapsed="false">
      <c r="A1876" s="15" t="n">
        <f aca="false">Report!C3318</f>
        <v>46265</v>
      </c>
      <c r="B1876" s="1" t="str">
        <f aca="false">Report!E3318</f>
        <v>L S M COMERCIO DE ALIMENTOS E NAVEGACAO</v>
      </c>
      <c r="C1876" s="16" t="n">
        <f aca="false">Report!U3318</f>
        <v>1256.37</v>
      </c>
      <c r="D1876" s="1" t="str">
        <f aca="false">Report!X3318</f>
        <v>NF 311117-1 MILKA</v>
      </c>
    </row>
    <row r="1877" customFormat="false" ht="12.75" hidden="false" customHeight="true" outlineLevel="0" collapsed="false">
      <c r="A1877" s="15" t="n">
        <f aca="false">Report!C3319</f>
        <v>46265</v>
      </c>
      <c r="B1877" s="1" t="str">
        <f aca="false">Report!E3319</f>
        <v>VICTORIA COMERCIO INTERNACIONAL DE ALIME</v>
      </c>
      <c r="C1877" s="16" t="n">
        <f aca="false">Report!U3319</f>
        <v>919.35</v>
      </c>
      <c r="D1877" s="1" t="str">
        <f aca="false">Report!X3319</f>
        <v>13480-A/B  NF12863 - MILKA</v>
      </c>
    </row>
    <row r="1878" customFormat="false" ht="12.75" hidden="false" customHeight="true" outlineLevel="0" collapsed="false">
      <c r="A1878" s="15" t="n">
        <f aca="false">Report!C3320</f>
        <v>46265</v>
      </c>
      <c r="B1878" s="1" t="str">
        <f aca="false">Report!E3320</f>
        <v>SOUZA CRUZ LTDA.</v>
      </c>
      <c r="C1878" s="16" t="n">
        <f aca="false">Report!U3320</f>
        <v>6804.61</v>
      </c>
      <c r="D1878" s="1" t="str">
        <f aca="false">Report!X3320</f>
        <v>NF 586417 -02 MILKA</v>
      </c>
    </row>
    <row r="1879" customFormat="false" ht="12.75" hidden="false" customHeight="true" outlineLevel="0" collapsed="false">
      <c r="A1879" s="15" t="n">
        <f aca="false">Report!C3321</f>
        <v>46265</v>
      </c>
      <c r="B1879" s="1" t="str">
        <f aca="false">Report!E3321</f>
        <v>EDSON AGUIAR DE SOUZA</v>
      </c>
      <c r="C1879" s="16" t="n">
        <f aca="false">Report!U3321</f>
        <v>210</v>
      </c>
      <c r="D1879" s="1" t="str">
        <f aca="false">Report!X3321</f>
        <v>NF 1664733 - DEBORA</v>
      </c>
    </row>
    <row r="1880" customFormat="false" ht="12.75" hidden="false" customHeight="true" outlineLevel="0" collapsed="false">
      <c r="A1880" s="15" t="n">
        <f aca="false">Report!C3322</f>
        <v>46265</v>
      </c>
      <c r="B1880" s="1" t="str">
        <f aca="false">Report!E3322</f>
        <v>EDSON AGUIAR DE SOUZA</v>
      </c>
      <c r="C1880" s="16" t="n">
        <f aca="false">Report!U3322</f>
        <v>210</v>
      </c>
      <c r="D1880" s="1" t="str">
        <f aca="false">Report!X3322</f>
        <v>NF 1666320 - DEBORA</v>
      </c>
    </row>
    <row r="1881" customFormat="false" ht="12.75" hidden="false" customHeight="true" outlineLevel="0" collapsed="false">
      <c r="A1881" s="15" t="n">
        <f aca="false">Report!C3323</f>
        <v>46265</v>
      </c>
      <c r="B1881" s="1" t="str">
        <f aca="false">Report!E3323</f>
        <v>EDSON AGUIAR DE SOUZA</v>
      </c>
      <c r="C1881" s="16" t="n">
        <f aca="false">Report!U3323</f>
        <v>246</v>
      </c>
      <c r="D1881" s="1" t="str">
        <f aca="false">Report!X3323</f>
        <v>NF 1666896 - DEBORA</v>
      </c>
    </row>
    <row r="1882" customFormat="false" ht="12.75" hidden="false" customHeight="true" outlineLevel="0" collapsed="false">
      <c r="A1882" s="15" t="n">
        <f aca="false">Report!C3324</f>
        <v>46265</v>
      </c>
      <c r="B1882" s="1" t="str">
        <f aca="false">Report!E3324</f>
        <v>FENNIX BRASIL DISTRIBUIDORA DE PRODUTOS</v>
      </c>
      <c r="C1882" s="16" t="n">
        <f aca="false">Report!U3324</f>
        <v>989.33</v>
      </c>
      <c r="D1882" s="1" t="str">
        <f aca="false">Report!X3324</f>
        <v>NF 317365-1 MILKA</v>
      </c>
    </row>
    <row r="1883" customFormat="false" ht="12.75" hidden="false" customHeight="true" outlineLevel="0" collapsed="false">
      <c r="A1883" s="15" t="n">
        <f aca="false">Report!C3325</f>
        <v>46265</v>
      </c>
      <c r="B1883" s="1" t="str">
        <f aca="false">Report!E3325</f>
        <v>NT INDUSTRIA E COMERCIO DE PANIFICACAO L</v>
      </c>
      <c r="C1883" s="16" t="n">
        <f aca="false">Report!U3325</f>
        <v>3978.43</v>
      </c>
      <c r="D1883" s="1" t="str">
        <f aca="false">Report!X3325</f>
        <v>NF 44111 - MILKA</v>
      </c>
    </row>
    <row r="1884" customFormat="false" ht="12.75" hidden="false" customHeight="true" outlineLevel="0" collapsed="false">
      <c r="A1884" s="15" t="n">
        <f aca="false">Report!C3326</f>
        <v>46265</v>
      </c>
      <c r="B1884" s="1" t="str">
        <f aca="false">Report!E3326</f>
        <v>VOVO DIZA COMERCIO VAREJISTA DE HORTALICAS LTDA</v>
      </c>
      <c r="C1884" s="16" t="n">
        <f aca="false">Report!U3326</f>
        <v>184</v>
      </c>
      <c r="D1884" s="1" t="str">
        <f aca="false">Report!X3326</f>
        <v>NF 4136 - DEBORA</v>
      </c>
    </row>
    <row r="1885" customFormat="false" ht="12.75" hidden="false" customHeight="true" outlineLevel="0" collapsed="false">
      <c r="A1885" s="15" t="n">
        <f aca="false">Report!C3327</f>
        <v>46265</v>
      </c>
      <c r="B1885" s="1" t="str">
        <f aca="false">Report!E3327</f>
        <v>DURAES DISTRIBUIDORA DE ESTIVAS LTDA</v>
      </c>
      <c r="C1885" s="16" t="n">
        <f aca="false">Report!U3327</f>
        <v>431.25</v>
      </c>
      <c r="D1885" s="1" t="str">
        <f aca="false">Report!X3327</f>
        <v>NF 654916 - MILKA</v>
      </c>
    </row>
    <row r="1886" customFormat="false" ht="12.75" hidden="false" customHeight="true" outlineLevel="0" collapsed="false">
      <c r="A1886" s="15" t="n">
        <f aca="false">Report!C3328</f>
        <v>46265</v>
      </c>
      <c r="B1886" s="1" t="str">
        <f aca="false">Report!E3328</f>
        <v>DURAES DISTRIBUIDORA DE ESTIVAS LTDA</v>
      </c>
      <c r="C1886" s="16" t="n">
        <f aca="false">Report!U3328</f>
        <v>573.73</v>
      </c>
      <c r="D1886" s="1" t="str">
        <f aca="false">Report!X3328</f>
        <v>NF 654912-1 MILKA</v>
      </c>
    </row>
    <row r="1887" customFormat="false" ht="12.75" hidden="false" customHeight="true" outlineLevel="0" collapsed="false">
      <c r="A1887" s="15" t="n">
        <f aca="false">Report!C3329</f>
        <v>46265</v>
      </c>
      <c r="B1887" s="1" t="str">
        <f aca="false">Report!E3329</f>
        <v>DURAES DISTRIBUIDORA DE ESTIVAS LTDA</v>
      </c>
      <c r="C1887" s="16" t="n">
        <f aca="false">Report!U3329</f>
        <v>759.74</v>
      </c>
      <c r="D1887" s="1" t="str">
        <f aca="false">Report!X3329</f>
        <v>NF 654913-1  MILKA</v>
      </c>
    </row>
    <row r="1888" customFormat="false" ht="12.75" hidden="false" customHeight="true" outlineLevel="0" collapsed="false">
      <c r="A1888" s="15" t="n">
        <f aca="false">Report!C3330</f>
        <v>46265</v>
      </c>
      <c r="B1888" s="1" t="str">
        <f aca="false">Report!E3330</f>
        <v>DURAES DISTRIBUIDORA DE ESTIVAS LTDA</v>
      </c>
      <c r="C1888" s="16" t="n">
        <f aca="false">Report!U3330</f>
        <v>178.95</v>
      </c>
      <c r="D1888" s="1" t="str">
        <f aca="false">Report!X3330</f>
        <v>NF 654915 - MILKA</v>
      </c>
    </row>
    <row r="1889" customFormat="false" ht="12.75" hidden="false" customHeight="true" outlineLevel="0" collapsed="false">
      <c r="A1889" s="15" t="n">
        <f aca="false">Report!C3331</f>
        <v>46265</v>
      </c>
      <c r="B1889" s="1" t="str">
        <f aca="false">Report!E3331</f>
        <v>SABIA COMERCIO DE COSMETICOS LTDA</v>
      </c>
      <c r="C1889" s="16" t="n">
        <f aca="false">Report!U3331</f>
        <v>614.07</v>
      </c>
      <c r="D1889" s="1" t="str">
        <f aca="false">Report!X3331</f>
        <v>NF 255211-1 MILKA</v>
      </c>
    </row>
    <row r="1890" customFormat="false" ht="12.75" hidden="false" customHeight="true" outlineLevel="0" collapsed="false">
      <c r="A1890" s="15" t="n">
        <f aca="false">Report!C3332</f>
        <v>46265</v>
      </c>
      <c r="B1890" s="1" t="str">
        <f aca="false">Report!E3332</f>
        <v>C. R. PARENTE ABREU</v>
      </c>
      <c r="C1890" s="16" t="n">
        <f aca="false">Report!U3332</f>
        <v>402.23</v>
      </c>
      <c r="D1890" s="1" t="str">
        <f aca="false">Report!X3332</f>
        <v>NF 11586-2 KARU - MILKA</v>
      </c>
    </row>
    <row r="1891" customFormat="false" ht="12.75" hidden="false" customHeight="true" outlineLevel="0" collapsed="false">
      <c r="A1891" s="15" t="n">
        <f aca="false">Report!C3333</f>
        <v>46265</v>
      </c>
      <c r="B1891" s="1" t="str">
        <f aca="false">Report!E3333</f>
        <v>FRANCISCO HELDER DE OLIVEIRA PEIXOTO</v>
      </c>
      <c r="C1891" s="16" t="n">
        <f aca="false">Report!U3333</f>
        <v>3500</v>
      </c>
      <c r="D1891" s="1" t="str">
        <f aca="false">Report!X3333</f>
        <v>NF 154509 - MILKA</v>
      </c>
    </row>
    <row r="1892" customFormat="false" ht="12.75" hidden="false" customHeight="true" outlineLevel="0" collapsed="false">
      <c r="A1892" s="15" t="n">
        <f aca="false">Report!C3336</f>
        <v>46265</v>
      </c>
      <c r="B1892" s="1" t="str">
        <f aca="false">Report!E3336</f>
        <v>VOVO DIZA COMERCIO VAREJISTA DE HORTALICAS LTDA</v>
      </c>
      <c r="C1892" s="16" t="n">
        <f aca="false">Report!U3336</f>
        <v>200</v>
      </c>
      <c r="D1892" s="1" t="str">
        <f aca="false">Report!X3336</f>
        <v>NF 4162 - DEBORA</v>
      </c>
    </row>
    <row r="1893" customFormat="false" ht="12.75" hidden="false" customHeight="true" outlineLevel="0" collapsed="false">
      <c r="A1893" s="15" t="n">
        <f aca="false">Report!C3337</f>
        <v>46265</v>
      </c>
      <c r="B1893" s="1" t="str">
        <f aca="false">Report!E3337</f>
        <v>EDSON AGUIAR DE SOUZA</v>
      </c>
      <c r="C1893" s="16" t="n">
        <f aca="false">Report!U3337</f>
        <v>90</v>
      </c>
      <c r="D1893" s="1" t="str">
        <f aca="false">Report!X3337</f>
        <v>NF 1669004 - DEBORA</v>
      </c>
    </row>
    <row r="1894" customFormat="false" ht="12.75" hidden="false" customHeight="true" outlineLevel="0" collapsed="false">
      <c r="A1894" s="15" t="n">
        <f aca="false">Report!C3338</f>
        <v>46265</v>
      </c>
      <c r="B1894" s="1" t="str">
        <f aca="false">Report!E3338</f>
        <v>EDSON AGUIAR DE SOUZA</v>
      </c>
      <c r="C1894" s="16" t="n">
        <f aca="false">Report!U3338</f>
        <v>210</v>
      </c>
      <c r="D1894" s="1" t="str">
        <f aca="false">Report!X3338</f>
        <v>NF 1668469 - DEBORA</v>
      </c>
    </row>
    <row r="1895" customFormat="false" ht="12.75" hidden="false" customHeight="true" outlineLevel="0" collapsed="false">
      <c r="A1895" s="15" t="n">
        <f aca="false">Report!C3339</f>
        <v>46265</v>
      </c>
      <c r="B1895" s="1" t="str">
        <f aca="false">Report!E3339</f>
        <v>EDSON AGUIAR DE SOUZA</v>
      </c>
      <c r="C1895" s="16" t="n">
        <f aca="false">Report!U3339</f>
        <v>261</v>
      </c>
      <c r="D1895" s="1" t="str">
        <f aca="false">Report!X3339</f>
        <v>NF 1670581 - DEBORA</v>
      </c>
    </row>
    <row r="1896" customFormat="false" ht="12.75" hidden="false" customHeight="true" outlineLevel="0" collapsed="false">
      <c r="A1896" s="15" t="n">
        <f aca="false">Report!C3340</f>
        <v>46265</v>
      </c>
      <c r="B1896" s="1" t="str">
        <f aca="false">Report!E3340</f>
        <v>EDSON AGUIAR DE SOUZA</v>
      </c>
      <c r="C1896" s="16" t="n">
        <f aca="false">Report!U3340</f>
        <v>210</v>
      </c>
      <c r="D1896" s="1" t="str">
        <f aca="false">Report!X3340</f>
        <v>NF 1670575 - DEBORA</v>
      </c>
    </row>
    <row r="1897" customFormat="false" ht="12.75" hidden="false" customHeight="true" outlineLevel="0" collapsed="false">
      <c r="A1897" s="15" t="n">
        <f aca="false">Report!C3341</f>
        <v>46265</v>
      </c>
      <c r="B1897" s="1" t="str">
        <f aca="false">Report!E3341</f>
        <v>VITAPAN COMERCIO VAREJISTA DE PRODUTOS ALIMENTICIOS LTDA</v>
      </c>
      <c r="C1897" s="16" t="n">
        <f aca="false">Report!U3341</f>
        <v>810</v>
      </c>
      <c r="D1897" s="1" t="str">
        <f aca="false">Report!X3341</f>
        <v>NF 10626 - MILKA</v>
      </c>
    </row>
    <row r="1898" customFormat="false" ht="12.75" hidden="false" customHeight="true" outlineLevel="0" collapsed="false">
      <c r="A1898" s="15" t="n">
        <f aca="false">Report!C3342</f>
        <v>46265</v>
      </c>
      <c r="B1898" s="1" t="str">
        <f aca="false">Report!E3342</f>
        <v>REAL BEBIDAS DA AMAZONIA LTDA</v>
      </c>
      <c r="C1898" s="16" t="n">
        <f aca="false">Report!U3342</f>
        <v>180</v>
      </c>
      <c r="D1898" s="1" t="str">
        <f aca="false">Report!X3342</f>
        <v>NF 627491 - MILKA</v>
      </c>
    </row>
    <row r="1899" customFormat="false" ht="12.75" hidden="false" customHeight="true" outlineLevel="0" collapsed="false">
      <c r="A1899" s="15" t="n">
        <f aca="false">Report!C3343</f>
        <v>46265</v>
      </c>
      <c r="B1899" s="1" t="str">
        <f aca="false">Report!E3343</f>
        <v>T. M. L. DA SILVA LTDA</v>
      </c>
      <c r="C1899" s="16" t="n">
        <f aca="false">Report!U3343</f>
        <v>772.11</v>
      </c>
      <c r="D1899" s="1" t="str">
        <f aca="false">Report!X3343</f>
        <v>NF 15292 AMAZONGURT - MILKA</v>
      </c>
    </row>
    <row r="1900" customFormat="false" ht="12.75" hidden="false" customHeight="true" outlineLevel="0" collapsed="false">
      <c r="A1900" s="15" t="n">
        <f aca="false">Report!C3344</f>
        <v>46265</v>
      </c>
      <c r="B1900" s="1" t="str">
        <f aca="false">Report!E3344</f>
        <v>NORTELAC DISTRIBUIDORA DE FRIOS LTDA</v>
      </c>
      <c r="C1900" s="16" t="n">
        <f aca="false">Report!U3344</f>
        <v>920</v>
      </c>
      <c r="D1900" s="1" t="str">
        <f aca="false">Report!X3344</f>
        <v>NF 46616  - MILKA</v>
      </c>
    </row>
    <row r="1901" customFormat="false" ht="12.75" hidden="false" customHeight="true" outlineLevel="0" collapsed="false">
      <c r="A1901" s="15" t="n">
        <f aca="false">Report!C3345</f>
        <v>46265</v>
      </c>
      <c r="B1901" s="1" t="str">
        <f aca="false">Report!E3345</f>
        <v>DINÂMICA SOLUÇÕES EM SUPRIMENTOS E GESTÃ</v>
      </c>
      <c r="C1901" s="16" t="n">
        <f aca="false">Report!U3345</f>
        <v>609.5</v>
      </c>
      <c r="D1901" s="1" t="str">
        <f aca="false">Report!X3345</f>
        <v>NF 764-1 MILKA</v>
      </c>
    </row>
    <row r="1902" customFormat="false" ht="12.75" hidden="false" customHeight="true" outlineLevel="0" collapsed="false">
      <c r="A1902" s="15" t="n">
        <f aca="false">Report!C3346</f>
        <v>46265</v>
      </c>
      <c r="B1902" s="1" t="str">
        <f aca="false">Report!E3346</f>
        <v>FRUTAL INDUSTRIA E COMERCIO LTDA</v>
      </c>
      <c r="C1902" s="16" t="n">
        <f aca="false">Report!U3346</f>
        <v>331.94</v>
      </c>
      <c r="D1902" s="1" t="str">
        <f aca="false">Report!X3346</f>
        <v>NF 229530  - MILKA</v>
      </c>
    </row>
    <row r="1903" customFormat="false" ht="12.75" hidden="false" customHeight="true" outlineLevel="0" collapsed="false">
      <c r="A1903" s="15" t="n">
        <f aca="false">Report!C3347</f>
        <v>46265</v>
      </c>
      <c r="B1903" s="1" t="str">
        <f aca="false">Report!E3347</f>
        <v>PANIFICADORA E CONFEITARIA REAL MADRI LTDA</v>
      </c>
      <c r="C1903" s="16" t="n">
        <f aca="false">Report!U3347</f>
        <v>189.8</v>
      </c>
      <c r="D1903" s="1" t="str">
        <f aca="false">Report!X3347</f>
        <v>NF 777 - MILKA</v>
      </c>
    </row>
    <row r="1904" customFormat="false" ht="12.75" hidden="false" customHeight="true" outlineLevel="0" collapsed="false">
      <c r="A1904" s="15" t="n">
        <f aca="false">Report!C3348</f>
        <v>46265</v>
      </c>
      <c r="B1904" s="1" t="str">
        <f aca="false">Report!E3348</f>
        <v>PANIFICADORA E CONFEITARIA REAL MADRI LTDA</v>
      </c>
      <c r="C1904" s="16" t="n">
        <f aca="false">Report!U3348</f>
        <v>840</v>
      </c>
      <c r="D1904" s="1" t="str">
        <f aca="false">Report!X3348</f>
        <v>NF 778 - MILKA</v>
      </c>
    </row>
    <row r="1905" customFormat="false" ht="12.75" hidden="false" customHeight="true" outlineLevel="0" collapsed="false">
      <c r="A1905" s="15" t="n">
        <f aca="false">Report!C3349</f>
        <v>46265</v>
      </c>
      <c r="B1905" s="1" t="str">
        <f aca="false">Report!E3349</f>
        <v>EDSON AGUIAR DE SOUZA</v>
      </c>
      <c r="C1905" s="16" t="n">
        <f aca="false">Report!U3349</f>
        <v>210</v>
      </c>
      <c r="D1905" s="1" t="str">
        <f aca="false">Report!X3349</f>
        <v>NF 1671883 - DEBORA</v>
      </c>
    </row>
    <row r="1906" customFormat="false" ht="12.75" hidden="false" customHeight="true" outlineLevel="0" collapsed="false">
      <c r="A1906" s="15" t="n">
        <f aca="false">Report!C3350</f>
        <v>46265</v>
      </c>
      <c r="B1906" s="1" t="str">
        <f aca="false">Report!E3350</f>
        <v>VOVO DIZA COMERCIO VAREJISTA DE HORTALICAS LTDA</v>
      </c>
      <c r="C1906" s="16" t="n">
        <f aca="false">Report!U3350</f>
        <v>200</v>
      </c>
      <c r="D1906" s="1" t="str">
        <f aca="false">Report!X3350</f>
        <v>NF 4216 - DEBORA</v>
      </c>
    </row>
    <row r="1907" customFormat="false" ht="12.75" hidden="false" customHeight="true" outlineLevel="0" collapsed="false">
      <c r="A1907" s="15" t="n">
        <f aca="false">Report!C3351</f>
        <v>46265</v>
      </c>
      <c r="B1907" s="1" t="str">
        <f aca="false">Report!E3351</f>
        <v>EDSON AGUIAR DE SOUZA</v>
      </c>
      <c r="C1907" s="16" t="n">
        <f aca="false">Report!U3351</f>
        <v>270</v>
      </c>
      <c r="D1907" s="1" t="str">
        <f aca="false">Report!X3351</f>
        <v>NF 1672518 - DEBORA</v>
      </c>
    </row>
    <row r="1908" customFormat="false" ht="12.75" hidden="false" customHeight="true" outlineLevel="0" collapsed="false">
      <c r="A1908" s="15" t="n">
        <f aca="false">Report!C3352</f>
        <v>46265</v>
      </c>
      <c r="B1908" s="1" t="str">
        <f aca="false">Report!E3352</f>
        <v>EDSON AGUIAR DE SOUZA</v>
      </c>
      <c r="C1908" s="16" t="n">
        <f aca="false">Report!U3352</f>
        <v>246</v>
      </c>
      <c r="D1908" s="1" t="str">
        <f aca="false">Report!X3352</f>
        <v>NF 1672525 - DEBORA</v>
      </c>
    </row>
    <row r="1909" customFormat="false" ht="12.75" hidden="false" customHeight="true" outlineLevel="0" collapsed="false">
      <c r="A1909" s="15" t="n">
        <f aca="false">Report!C3353</f>
        <v>46265</v>
      </c>
      <c r="B1909" s="1" t="str">
        <f aca="false">Report!E3353</f>
        <v>RENATO DE O AZEVEDO E CIA LTDA - EPP</v>
      </c>
      <c r="C1909" s="16" t="n">
        <f aca="false">Report!U3353</f>
        <v>480</v>
      </c>
      <c r="D1909" s="1" t="str">
        <f aca="false">Report!X3353</f>
        <v>ACAI DE ANORI - DEBORA 29/08</v>
      </c>
    </row>
    <row r="1910" customFormat="false" ht="12.75" hidden="false" customHeight="true" outlineLevel="0" collapsed="false">
      <c r="A1910" s="15" t="n">
        <f aca="false">Report!C3354</f>
        <v>46265</v>
      </c>
      <c r="B1910" s="1" t="str">
        <f aca="false">Report!E3354</f>
        <v>RENATO DE O AZEVEDO E CIA LTDA - EPP</v>
      </c>
      <c r="C1910" s="16" t="n">
        <f aca="false">Report!U3354</f>
        <v>300</v>
      </c>
      <c r="D1910" s="1" t="str">
        <f aca="false">Report!X3354</f>
        <v>ACAI DE ANORI - DEBORA</v>
      </c>
    </row>
    <row r="1911" customFormat="false" ht="12.75" hidden="false" customHeight="true" outlineLevel="0" collapsed="false">
      <c r="A1911" s="15" t="n">
        <f aca="false">Report!C3356</f>
        <v>46265</v>
      </c>
      <c r="B1911" s="1" t="str">
        <f aca="false">Report!E3356</f>
        <v>RENATO DE O AZEVEDO E CIA LTDA - EPP</v>
      </c>
      <c r="C1911" s="16" t="n">
        <f aca="false">Report!U3356</f>
        <v>300</v>
      </c>
      <c r="D1911" s="1" t="str">
        <f aca="false">Report!X3356</f>
        <v>3 CXS DE BANANA PACOVAN - FEIRA SR RENATO - DEBORA</v>
      </c>
    </row>
    <row r="1912" customFormat="false" ht="12.75" hidden="false" customHeight="true" outlineLevel="0" collapsed="false">
      <c r="A1912" s="15" t="n">
        <f aca="false">Report!C3357</f>
        <v>46265</v>
      </c>
      <c r="B1912" s="1" t="str">
        <f aca="false">Report!E3357</f>
        <v>JACKSON ROCHA NUNES</v>
      </c>
      <c r="C1912" s="16" t="n">
        <f aca="false">Report!U3357</f>
        <v>750</v>
      </c>
      <c r="D1912" s="1" t="str">
        <f aca="false">Report!X3357</f>
        <v>NF 608 - DEBORA</v>
      </c>
    </row>
    <row r="1913" customFormat="false" ht="12.75" hidden="false" customHeight="true" outlineLevel="0" collapsed="false">
      <c r="A1913" s="15" t="n">
        <f aca="false">Report!C3358</f>
        <v>46265</v>
      </c>
      <c r="B1913" s="1" t="str">
        <f aca="false">Report!E3358</f>
        <v>RV TECNOLOGIA E SISTEMAS S.A</v>
      </c>
      <c r="C1913" s="16" t="n">
        <f aca="false">Report!U3358</f>
        <v>725.65</v>
      </c>
      <c r="D1913" s="1" t="str">
        <f aca="false">Report!X3358</f>
        <v>rv recarga celular-andreza</v>
      </c>
    </row>
    <row r="1914" customFormat="false" ht="12.75" hidden="false" customHeight="true" outlineLevel="0" collapsed="false">
      <c r="A1914" s="15" t="n">
        <f aca="false">Report!C3362</f>
        <v>46265</v>
      </c>
      <c r="B1914" s="1" t="str">
        <f aca="false">Report!E3362</f>
        <v>D N COMERCIO ATACADISTA DE EMBALAGENS E</v>
      </c>
      <c r="C1914" s="16" t="n">
        <f aca="false">Report!U3362</f>
        <v>198</v>
      </c>
      <c r="D1914" s="1" t="str">
        <f aca="false">Report!X3362</f>
        <v>NF 422 - DEBORA</v>
      </c>
    </row>
    <row r="1915" customFormat="false" ht="12.75" hidden="false" customHeight="true" outlineLevel="0" collapsed="false">
      <c r="A1915" s="15" t="n">
        <f aca="false">Report!C3363</f>
        <v>46265</v>
      </c>
      <c r="B1915" s="1" t="str">
        <f aca="false">Report!E3363</f>
        <v>GELO DANGELO FABRICACAO DE GELO LTDA</v>
      </c>
      <c r="C1915" s="16" t="n">
        <f aca="false">Report!U3363</f>
        <v>533</v>
      </c>
      <c r="D1915" s="1" t="str">
        <f aca="false">Report!X3363</f>
        <v>NF 550 - DEBORA</v>
      </c>
    </row>
    <row r="1916" customFormat="false" ht="12.75" hidden="false" customHeight="true" outlineLevel="0" collapsed="false">
      <c r="A1916" s="15" t="n">
        <f aca="false">Report!C3364</f>
        <v>46265</v>
      </c>
      <c r="B1916" s="1" t="str">
        <f aca="false">Report!E3364</f>
        <v>H L M PADARIA E CONFEITARIA LTDA</v>
      </c>
      <c r="C1916" s="16" t="n">
        <f aca="false">Report!U3364</f>
        <v>360</v>
      </c>
      <c r="D1916" s="1" t="str">
        <f aca="false">Report!X3364</f>
        <v>NF 236 - DEBORA</v>
      </c>
    </row>
    <row r="1917" customFormat="false" ht="12.75" hidden="false" customHeight="true" outlineLevel="0" collapsed="false">
      <c r="A1917" s="15" t="n">
        <f aca="false">Report!C3366</f>
        <v>46266</v>
      </c>
      <c r="B1917" s="1" t="str">
        <f aca="false">Report!E3366</f>
        <v>OPPORTUNITY ALIMENTOS PARA ANIMAIS LTDA</v>
      </c>
      <c r="C1917" s="16" t="n">
        <f aca="false">Report!U3366</f>
        <v>807.05</v>
      </c>
      <c r="D1917" s="1" t="str">
        <f aca="false">Report!X3366</f>
        <v>NF 34737-3 MILKA</v>
      </c>
    </row>
    <row r="1918" customFormat="false" ht="12.75" hidden="false" customHeight="true" outlineLevel="0" collapsed="false">
      <c r="A1918" s="15" t="n">
        <f aca="false">Report!C3367</f>
        <v>46266</v>
      </c>
      <c r="B1918" s="1" t="str">
        <f aca="false">Report!E3367</f>
        <v>FUNNY PET DISTRIBUIDORA DE ALIMENTOS PAR</v>
      </c>
      <c r="C1918" s="16" t="n">
        <f aca="false">Report!U3367</f>
        <v>3458.9</v>
      </c>
      <c r="D1918" s="1" t="str">
        <f aca="false">Report!X3367</f>
        <v>NF 21188 -3 MILKA</v>
      </c>
    </row>
    <row r="1919" customFormat="false" ht="12.75" hidden="false" customHeight="true" outlineLevel="0" collapsed="false">
      <c r="A1919" s="15" t="n">
        <f aca="false">Report!C3368</f>
        <v>46266</v>
      </c>
      <c r="B1919" s="1" t="str">
        <f aca="false">Report!E3368</f>
        <v>DISTRIBUIDORA FARIAS LTDA.</v>
      </c>
      <c r="C1919" s="16" t="n">
        <f aca="false">Report!U3368</f>
        <v>436.76</v>
      </c>
      <c r="D1919" s="1" t="str">
        <f aca="false">Report!X3368</f>
        <v>811815-B/B  NF688332 - MILKA</v>
      </c>
    </row>
    <row r="1920" customFormat="false" ht="12.75" hidden="false" customHeight="true" outlineLevel="0" collapsed="false">
      <c r="A1920" s="15" t="n">
        <f aca="false">Report!C3369</f>
        <v>46266</v>
      </c>
      <c r="B1920" s="1" t="str">
        <f aca="false">Report!E3369</f>
        <v>COMERCIAL DE ESTIVAS REGO LTDA</v>
      </c>
      <c r="C1920" s="16" t="n">
        <f aca="false">Report!U3369</f>
        <v>546.62</v>
      </c>
      <c r="D1920" s="1" t="str">
        <f aca="false">Report!X3369</f>
        <v>NF 224812 BOAMESA - MILKA</v>
      </c>
    </row>
    <row r="1921" customFormat="false" ht="12.75" hidden="false" customHeight="true" outlineLevel="0" collapsed="false">
      <c r="A1921" s="15" t="n">
        <f aca="false">Report!C3370</f>
        <v>46266</v>
      </c>
      <c r="B1921" s="1" t="str">
        <f aca="false">Report!E3370</f>
        <v>EDMARA COMERCIO DE HIGIENE PESSOAL LTDA</v>
      </c>
      <c r="C1921" s="16" t="n">
        <f aca="false">Report!U3370</f>
        <v>530</v>
      </c>
      <c r="D1921" s="1" t="str">
        <f aca="false">Report!X3370</f>
        <v>5755-B/B  NF8609  - MILKA</v>
      </c>
    </row>
    <row r="1922" customFormat="false" ht="12.75" hidden="false" customHeight="true" outlineLevel="0" collapsed="false">
      <c r="A1922" s="15" t="n">
        <f aca="false">Report!C3371</f>
        <v>46266</v>
      </c>
      <c r="B1922" s="1" t="str">
        <f aca="false">Report!E3371</f>
        <v>ATACADAO S.A.</v>
      </c>
      <c r="C1922" s="16" t="n">
        <f aca="false">Report!U3371</f>
        <v>1804.32</v>
      </c>
      <c r="D1922" s="1" t="str">
        <f aca="false">Report!X3371</f>
        <v>NF 1919059 - MILKA</v>
      </c>
    </row>
    <row r="1923" customFormat="false" ht="12.75" hidden="false" customHeight="true" outlineLevel="0" collapsed="false">
      <c r="A1923" s="15" t="n">
        <f aca="false">Report!C3372</f>
        <v>46266</v>
      </c>
      <c r="B1923" s="1" t="str">
        <f aca="false">Report!E3372</f>
        <v>MARTINS COM SERV DISTR SA</v>
      </c>
      <c r="C1923" s="16" t="n">
        <f aca="false">Report!U3372</f>
        <v>754.67</v>
      </c>
      <c r="D1923" s="1" t="str">
        <f aca="false">Report!X3372</f>
        <v>18651430  NF1791736/NF1791737 - MILKA</v>
      </c>
    </row>
    <row r="1924" customFormat="false" ht="12.75" hidden="false" customHeight="true" outlineLevel="0" collapsed="false">
      <c r="A1924" s="15" t="n">
        <f aca="false">Report!C3373</f>
        <v>46266</v>
      </c>
      <c r="B1924" s="1" t="str">
        <f aca="false">Report!E3373</f>
        <v>NATUREZA COMERCIO DE DESCARTAVEIS LTDA</v>
      </c>
      <c r="C1924" s="16" t="n">
        <f aca="false">Report!U3373</f>
        <v>983.07</v>
      </c>
      <c r="D1924" s="1" t="str">
        <f aca="false">Report!X3373</f>
        <v>NF750484-1 MILKA</v>
      </c>
    </row>
    <row r="1925" customFormat="false" ht="12.75" hidden="false" customHeight="true" outlineLevel="0" collapsed="false">
      <c r="A1925" s="15" t="n">
        <f aca="false">Report!C3375</f>
        <v>46266</v>
      </c>
      <c r="B1925" s="1" t="str">
        <f aca="false">Report!E3375</f>
        <v>IRMÃOS LIMA  ATACADO  DE ALIMENTOS LTDA</v>
      </c>
      <c r="C1925" s="16" t="n">
        <f aca="false">Report!U3375</f>
        <v>1062.06</v>
      </c>
      <c r="D1925" s="1" t="str">
        <f aca="false">Report!X3375</f>
        <v>378915-A/C  NF297570 - MILKA</v>
      </c>
    </row>
    <row r="1926" customFormat="false" ht="12.75" hidden="false" customHeight="true" outlineLevel="0" collapsed="false">
      <c r="A1926" s="15" t="n">
        <f aca="false">Report!C3377</f>
        <v>46266</v>
      </c>
      <c r="B1926" s="1" t="str">
        <f aca="false">Report!E3377</f>
        <v>C. R. PARENTE ABREU</v>
      </c>
      <c r="C1926" s="16" t="n">
        <f aca="false">Report!U3377</f>
        <v>633.33</v>
      </c>
      <c r="D1926" s="1" t="str">
        <f aca="false">Report!X3377</f>
        <v>NF  11614-2 KARU - MILKA</v>
      </c>
    </row>
    <row r="1927" customFormat="false" ht="12.75" hidden="false" customHeight="true" outlineLevel="0" collapsed="false">
      <c r="A1927" s="15" t="n">
        <f aca="false">Report!C3378</f>
        <v>46266</v>
      </c>
      <c r="B1927" s="1" t="str">
        <f aca="false">Report!E3378</f>
        <v>BROTHERS  INDUSTRIA DE ALIMENTOS LTDA</v>
      </c>
      <c r="C1927" s="16" t="n">
        <f aca="false">Report!U3378</f>
        <v>515.15</v>
      </c>
      <c r="D1927" s="1" t="str">
        <f aca="false">Report!X3378</f>
        <v>NF 1038546 - MILKA</v>
      </c>
    </row>
    <row r="1928" customFormat="false" ht="12.75" hidden="false" customHeight="true" outlineLevel="0" collapsed="false">
      <c r="A1928" s="15" t="n">
        <f aca="false">Report!C3379</f>
        <v>46266</v>
      </c>
      <c r="B1928" s="1" t="str">
        <f aca="false">Report!E3379</f>
        <v>LELE FABRICACAO DE MASSAS LTDA</v>
      </c>
      <c r="C1928" s="16" t="n">
        <f aca="false">Report!U3379</f>
        <v>240</v>
      </c>
      <c r="D1928" s="1" t="str">
        <f aca="false">Report!X3379</f>
        <v>NF 17289 - MILKA</v>
      </c>
    </row>
    <row r="1929" customFormat="false" ht="12.75" hidden="false" customHeight="true" outlineLevel="0" collapsed="false">
      <c r="A1929" s="15" t="n">
        <f aca="false">Report!C3380</f>
        <v>46266</v>
      </c>
      <c r="B1929" s="1" t="str">
        <f aca="false">Report!E3380</f>
        <v>JAB COMERCIO DE PRODUTOS ALIMENTICIOS LT</v>
      </c>
      <c r="C1929" s="16" t="n">
        <f aca="false">Report!U3380</f>
        <v>305</v>
      </c>
      <c r="D1929" s="1" t="str">
        <f aca="false">Report!X3380</f>
        <v>NF 3812 SANTO PAO - MILKA</v>
      </c>
    </row>
    <row r="1930" customFormat="false" ht="12.75" hidden="false" customHeight="true" outlineLevel="0" collapsed="false">
      <c r="A1930" s="15" t="n">
        <f aca="false">Report!C3381</f>
        <v>46266</v>
      </c>
      <c r="B1930" s="1" t="str">
        <f aca="false">Report!E3381</f>
        <v>PRIMICIA DISTRIBUIDORA DE FRIOS LTDA</v>
      </c>
      <c r="C1930" s="16" t="n">
        <f aca="false">Report!U3381</f>
        <v>975</v>
      </c>
      <c r="D1930" s="1" t="str">
        <f aca="false">Report!X3381</f>
        <v>NF 3221 - MILKA</v>
      </c>
    </row>
    <row r="1931" customFormat="false" ht="12.75" hidden="false" customHeight="true" outlineLevel="0" collapsed="false">
      <c r="A1931" s="15" t="n">
        <f aca="false">Report!C3382</f>
        <v>46266</v>
      </c>
      <c r="B1931" s="1" t="str">
        <f aca="false">Report!E3382</f>
        <v>J. R. L. NASCIMENTO PANIFICADORA</v>
      </c>
      <c r="C1931" s="16" t="n">
        <f aca="false">Report!U3382</f>
        <v>1050</v>
      </c>
      <c r="D1931" s="1" t="str">
        <f aca="false">Report!X3382</f>
        <v>NF 1416 CASA ITALIA - MILKA</v>
      </c>
    </row>
    <row r="1932" customFormat="false" ht="12.75" hidden="false" customHeight="true" outlineLevel="0" collapsed="false">
      <c r="A1932" s="15" t="n">
        <f aca="false">Report!C3383</f>
        <v>46266</v>
      </c>
      <c r="B1932" s="1" t="str">
        <f aca="false">Report!E3383</f>
        <v>AMAZON DISTRIBUIDORA DE PRODUTOS ALIMENT</v>
      </c>
      <c r="C1932" s="16" t="n">
        <f aca="false">Report!U3383</f>
        <v>341.64</v>
      </c>
      <c r="D1932" s="1" t="str">
        <f aca="false">Report!X3383</f>
        <v>NF 91669</v>
      </c>
    </row>
    <row r="1933" customFormat="false" ht="12.75" hidden="false" customHeight="true" outlineLevel="0" collapsed="false">
      <c r="A1933" s="15" t="n">
        <f aca="false">Report!C3385</f>
        <v>46266</v>
      </c>
      <c r="B1933" s="1" t="str">
        <f aca="false">Report!E3385</f>
        <v>ADICSO FABIAN GONZALEZ MONTILLA 70302186</v>
      </c>
      <c r="C1933" s="16" t="n">
        <f aca="false">Report!U3385</f>
        <v>960</v>
      </c>
      <c r="D1933" s="1" t="str">
        <f aca="false">Report!X3385</f>
        <v>NF 626 BLOOM - MILKA</v>
      </c>
    </row>
    <row r="1934" customFormat="false" ht="12.75" hidden="false" customHeight="true" outlineLevel="0" collapsed="false">
      <c r="A1934" s="15" t="n">
        <f aca="false">Report!C3390</f>
        <v>46266</v>
      </c>
      <c r="B1934" s="1" t="str">
        <f aca="false">Report!E3390</f>
        <v>RENATO DE O AZEVEDO E CIA LTDA - EPP</v>
      </c>
      <c r="C1934" s="16" t="n">
        <f aca="false">Report!U3390</f>
        <v>2548</v>
      </c>
      <c r="D1934" s="1" t="str">
        <f aca="false">Report!X3390</f>
        <v>FEIRA SR RENATO - PGTO POTE, CAIXA GERAL - DEBORA</v>
      </c>
    </row>
    <row r="1935" customFormat="false" ht="12.75" hidden="false" customHeight="true" outlineLevel="0" collapsed="false">
      <c r="A1935" s="15" t="n">
        <f aca="false">Report!C3391</f>
        <v>46266</v>
      </c>
      <c r="B1935" s="1" t="str">
        <f aca="false">Report!E3391</f>
        <v>RENATO DE O AZEVEDO E CIA LTDA - EPP</v>
      </c>
      <c r="C1935" s="16" t="n">
        <f aca="false">Report!U3391</f>
        <v>945</v>
      </c>
      <c r="D1935" s="1" t="str">
        <f aca="false">Report!X3391</f>
        <v>FEIRA SR RENATO - PGTO MM COMERCIO ATACADISTA DE FRUTAS LTDA - DEBORA</v>
      </c>
    </row>
    <row r="1936" customFormat="false" ht="12.75" hidden="false" customHeight="true" outlineLevel="0" collapsed="false">
      <c r="A1936" s="15" t="n">
        <f aca="false">Report!C3392</f>
        <v>46266</v>
      </c>
      <c r="B1936" s="1" t="str">
        <f aca="false">Report!E3392</f>
        <v>RV TECNOLOGIA E SISTEMAS S.A</v>
      </c>
      <c r="C1936" s="16" t="n">
        <f aca="false">Report!U3392</f>
        <v>477.64</v>
      </c>
      <c r="D1936" s="1" t="str">
        <f aca="false">Report!X3392</f>
        <v>RV RECARGA CELULAR-ANDREZA</v>
      </c>
    </row>
    <row r="1937" customFormat="false" ht="12.75" hidden="false" customHeight="true" outlineLevel="0" collapsed="false">
      <c r="A1937" s="15" t="n">
        <f aca="false">Report!C3395</f>
        <v>46267</v>
      </c>
      <c r="B1937" s="1" t="str">
        <f aca="false">Report!E3395</f>
        <v>AGM COMERCIO E DISTRIBUIDORA DE MATERIAS DE PERFUMARIA E LIMPEZA LTDA</v>
      </c>
      <c r="C1937" s="16" t="n">
        <f aca="false">Report!U3395</f>
        <v>854.25</v>
      </c>
      <c r="D1937" s="1" t="str">
        <f aca="false">Report!X3395</f>
        <v>NF 163847 - MILKA</v>
      </c>
    </row>
    <row r="1938" customFormat="false" ht="12.75" hidden="false" customHeight="true" outlineLevel="0" collapsed="false">
      <c r="A1938" s="15" t="n">
        <f aca="false">Report!C3396</f>
        <v>46267</v>
      </c>
      <c r="B1938" s="1" t="str">
        <f aca="false">Report!E3396</f>
        <v>RISADINHA LTDA</v>
      </c>
      <c r="C1938" s="16" t="n">
        <f aca="false">Report!U3396</f>
        <v>939.06</v>
      </c>
      <c r="D1938" s="1" t="str">
        <f aca="false">Report!X3396</f>
        <v>NF 667391-2 MILKA</v>
      </c>
    </row>
    <row r="1939" customFormat="false" ht="12.75" hidden="false" customHeight="true" outlineLevel="0" collapsed="false">
      <c r="A1939" s="15" t="n">
        <f aca="false">Report!C3397</f>
        <v>46267</v>
      </c>
      <c r="B1939" s="1" t="str">
        <f aca="false">Report!E3397</f>
        <v>ATACADAO S.A.</v>
      </c>
      <c r="C1939" s="16" t="n">
        <f aca="false">Report!U3397</f>
        <v>2127.21</v>
      </c>
      <c r="D1939" s="1" t="str">
        <f aca="false">Report!X3397</f>
        <v>NF 1916563 - MILKA</v>
      </c>
    </row>
    <row r="1940" customFormat="false" ht="12.75" hidden="false" customHeight="true" outlineLevel="0" collapsed="false">
      <c r="A1940" s="15" t="n">
        <f aca="false">Report!C3398</f>
        <v>46267</v>
      </c>
      <c r="B1940" s="1" t="str">
        <f aca="false">Report!E3398</f>
        <v>FENNIX BRASIL DISTRIBUIDORA DE PRODUTOS</v>
      </c>
      <c r="C1940" s="16" t="n">
        <f aca="false">Report!U3398</f>
        <v>611.73</v>
      </c>
      <c r="D1940" s="1" t="str">
        <f aca="false">Report!X3398</f>
        <v>NF 397841-2 C/TARIFA INCLUSA - MILKA</v>
      </c>
    </row>
    <row r="1941" customFormat="false" ht="12.75" hidden="false" customHeight="true" outlineLevel="0" collapsed="false">
      <c r="A1941" s="15" t="n">
        <f aca="false">Report!C3399</f>
        <v>46267</v>
      </c>
      <c r="B1941" s="1" t="str">
        <f aca="false">Report!E3399</f>
        <v>L. J. DA SILVA LTDA</v>
      </c>
      <c r="C1941" s="16" t="n">
        <f aca="false">Report!U3399</f>
        <v>2402.15</v>
      </c>
      <c r="D1941" s="1" t="str">
        <f aca="false">Report!X3399</f>
        <v>48293-B/B  NF36539 TARIFA INCLUSA - MILKA</v>
      </c>
    </row>
    <row r="1942" customFormat="false" ht="12.75" hidden="false" customHeight="true" outlineLevel="0" collapsed="false">
      <c r="A1942" s="15" t="n">
        <f aca="false">Report!C3400</f>
        <v>46267</v>
      </c>
      <c r="B1942" s="1" t="str">
        <f aca="false">Report!E3400</f>
        <v>CB COMERCIO E DISTRIBUIDORA DE ALIMENTOS</v>
      </c>
      <c r="C1942" s="16" t="n">
        <f aca="false">Report!U3400</f>
        <v>947.55</v>
      </c>
      <c r="D1942" s="1" t="str">
        <f aca="false">Report!X3400</f>
        <v>963323-B/C  NF862283 - MILKA</v>
      </c>
    </row>
    <row r="1943" customFormat="false" ht="12.75" hidden="false" customHeight="true" outlineLevel="0" collapsed="false">
      <c r="A1943" s="15" t="n">
        <f aca="false">Report!C3401</f>
        <v>46267</v>
      </c>
      <c r="B1943" s="1" t="str">
        <f aca="false">Report!E3401</f>
        <v>BENDUK COMERCIO E DISTRIBUIDORA DE PRODU</v>
      </c>
      <c r="C1943" s="16" t="n">
        <f aca="false">Report!U3401</f>
        <v>993</v>
      </c>
      <c r="D1943" s="1" t="str">
        <f aca="false">Report!X3401</f>
        <v>NF 18687 - MILKA</v>
      </c>
    </row>
    <row r="1944" customFormat="false" ht="12.75" hidden="false" customHeight="true" outlineLevel="0" collapsed="false">
      <c r="A1944" s="15" t="n">
        <f aca="false">Report!C3403</f>
        <v>46267</v>
      </c>
      <c r="B1944" s="1" t="str">
        <f aca="false">Report!E3403</f>
        <v>DISTRIBUIDORA LOPES LTDA</v>
      </c>
      <c r="C1944" s="16" t="n">
        <f aca="false">Report!U3403</f>
        <v>684.25</v>
      </c>
      <c r="D1944" s="1" t="str">
        <f aca="false">Report!X3403</f>
        <v>NF 1709723 -2 MILKA</v>
      </c>
    </row>
    <row r="1945" customFormat="false" ht="12.75" hidden="false" customHeight="true" outlineLevel="0" collapsed="false">
      <c r="A1945" s="15" t="n">
        <f aca="false">Report!C3404</f>
        <v>46267</v>
      </c>
      <c r="B1945" s="1" t="str">
        <f aca="false">Report!E3404</f>
        <v>DUNORTE DISTRIBUIDORA DE PRODUTOS DE CONSUMO LTDA</v>
      </c>
      <c r="C1945" s="16" t="n">
        <f aca="false">Report!U3404</f>
        <v>1264.6</v>
      </c>
      <c r="D1945" s="1" t="str">
        <f aca="false">Report!X3404</f>
        <v>NF 3235765 -2 MILKA</v>
      </c>
    </row>
    <row r="1946" customFormat="false" ht="12.75" hidden="false" customHeight="true" outlineLevel="0" collapsed="false">
      <c r="A1946" s="15" t="n">
        <f aca="false">Report!C3405</f>
        <v>46267</v>
      </c>
      <c r="B1946" s="1" t="str">
        <f aca="false">Report!E3405</f>
        <v>OESA COMERCIO E REPRESENTACOES S/A</v>
      </c>
      <c r="C1946" s="16" t="n">
        <f aca="false">Report!U3405</f>
        <v>836.55</v>
      </c>
      <c r="D1946" s="1" t="str">
        <f aca="false">Report!X3405</f>
        <v>NF 441856 -1 MILKA</v>
      </c>
    </row>
    <row r="1947" customFormat="false" ht="12.75" hidden="false" customHeight="true" outlineLevel="0" collapsed="false">
      <c r="A1947" s="15" t="n">
        <f aca="false">Report!C3406</f>
        <v>46267</v>
      </c>
      <c r="B1947" s="1" t="str">
        <f aca="false">Report!E3406</f>
        <v>ORIENTE COM. ATACADISTA E REPRES. LTDA</v>
      </c>
      <c r="C1947" s="16" t="n">
        <f aca="false">Report!U3406</f>
        <v>815.45</v>
      </c>
      <c r="D1947" s="1" t="str">
        <f aca="false">Report!X3406</f>
        <v>4101/2  NF3389 - MILKA</v>
      </c>
    </row>
    <row r="1948" customFormat="false" ht="12.75" hidden="false" customHeight="true" outlineLevel="0" collapsed="false">
      <c r="A1948" s="15" t="n">
        <f aca="false">Report!C3407</f>
        <v>46267</v>
      </c>
      <c r="B1948" s="1" t="str">
        <f aca="false">Report!E3407</f>
        <v>VIA CERTA IMPORTACAO E DISTRIBUICAO DE A</v>
      </c>
      <c r="C1948" s="16" t="n">
        <f aca="false">Report!U3407</f>
        <v>591.94</v>
      </c>
      <c r="D1948" s="1" t="str">
        <f aca="false">Report!X3407</f>
        <v>NF 53783-1 MILKA</v>
      </c>
    </row>
    <row r="1949" customFormat="false" ht="12.75" hidden="false" customHeight="true" outlineLevel="0" collapsed="false">
      <c r="A1949" s="15" t="n">
        <f aca="false">Report!C3408</f>
        <v>46267</v>
      </c>
      <c r="B1949" s="1" t="str">
        <f aca="false">Report!E3408</f>
        <v>EMPRESA BRASILEIRA DE DISTRIBUICAO LTDA</v>
      </c>
      <c r="C1949" s="16" t="n">
        <f aca="false">Report!U3408</f>
        <v>1200.77</v>
      </c>
      <c r="D1949" s="1" t="str">
        <f aca="false">Report!X3408</f>
        <v>NF 2309729-1 MILKA</v>
      </c>
    </row>
    <row r="1950" customFormat="false" ht="12.75" hidden="false" customHeight="true" outlineLevel="0" collapsed="false">
      <c r="A1950" s="15" t="n">
        <f aca="false">Report!C3409</f>
        <v>46267</v>
      </c>
      <c r="B1950" s="1" t="str">
        <f aca="false">Report!E3409</f>
        <v>BRF S A</v>
      </c>
      <c r="C1950" s="16" t="n">
        <f aca="false">Report!U3409</f>
        <v>3149.22</v>
      </c>
      <c r="D1950" s="1" t="str">
        <f aca="false">Report!X3409</f>
        <v>NF 1619134 -02/02 MILKA</v>
      </c>
    </row>
    <row r="1951" customFormat="false" ht="12.75" hidden="false" customHeight="true" outlineLevel="0" collapsed="false">
      <c r="A1951" s="15" t="n">
        <f aca="false">Report!C3410</f>
        <v>46267</v>
      </c>
      <c r="B1951" s="1" t="str">
        <f aca="false">Report!E3410</f>
        <v>DISTRIBUIDORA LOPES LTDA</v>
      </c>
      <c r="C1951" s="16" t="n">
        <f aca="false">Report!U3410</f>
        <v>932.54</v>
      </c>
      <c r="D1951" s="1" t="str">
        <f aca="false">Report!X3410</f>
        <v>NF 1713960 -1 MILKA</v>
      </c>
    </row>
    <row r="1952" customFormat="false" ht="12.75" hidden="false" customHeight="true" outlineLevel="0" collapsed="false">
      <c r="A1952" s="15" t="n">
        <f aca="false">Report!C3411</f>
        <v>46267</v>
      </c>
      <c r="B1952" s="1" t="str">
        <f aca="false">Report!E3411</f>
        <v>DISTRIBUIDORA LOPES LTDA</v>
      </c>
      <c r="C1952" s="16" t="n">
        <f aca="false">Report!U3411</f>
        <v>952.02</v>
      </c>
      <c r="D1952" s="1" t="str">
        <f aca="false">Report!X3411</f>
        <v>NF 1713862 -1 MILKA</v>
      </c>
    </row>
    <row r="1953" customFormat="false" ht="12.75" hidden="false" customHeight="true" outlineLevel="0" collapsed="false">
      <c r="A1953" s="15" t="n">
        <f aca="false">Report!C3412</f>
        <v>46267</v>
      </c>
      <c r="B1953" s="1" t="str">
        <f aca="false">Report!E3412</f>
        <v>L. J. DA SILVA LTDA</v>
      </c>
      <c r="C1953" s="16" t="n">
        <f aca="false">Report!U3412</f>
        <v>1334.15</v>
      </c>
      <c r="D1953" s="1" t="str">
        <f aca="false">Report!X3412</f>
        <v>NF 49329-A/C  NF37328 - MILKA</v>
      </c>
    </row>
    <row r="1954" customFormat="false" ht="12.75" hidden="false" customHeight="true" outlineLevel="0" collapsed="false">
      <c r="A1954" s="15" t="n">
        <f aca="false">Report!C3413</f>
        <v>46267</v>
      </c>
      <c r="B1954" s="1" t="str">
        <f aca="false">Report!E3413</f>
        <v>NESTLÉ BRASIL LTDA.</v>
      </c>
      <c r="C1954" s="16" t="n">
        <f aca="false">Report!U3413</f>
        <v>5430.04</v>
      </c>
      <c r="D1954" s="1" t="str">
        <f aca="false">Report!X3413</f>
        <v>NF 1441106 - MILKA</v>
      </c>
    </row>
    <row r="1955" customFormat="false" ht="12.75" hidden="false" customHeight="true" outlineLevel="0" collapsed="false">
      <c r="A1955" s="15" t="n">
        <f aca="false">Report!C3414</f>
        <v>46267</v>
      </c>
      <c r="B1955" s="1" t="str">
        <f aca="false">Report!E3414</f>
        <v>OCIDENTAL COMERCIO DE FRIOS LTDA</v>
      </c>
      <c r="C1955" s="16" t="n">
        <f aca="false">Report!U3414</f>
        <v>1779.78</v>
      </c>
      <c r="D1955" s="1" t="str">
        <f aca="false">Report!X3414</f>
        <v>NF 1260689 -1/3 MILKA</v>
      </c>
    </row>
    <row r="1956" customFormat="false" ht="12.75" hidden="false" customHeight="true" outlineLevel="0" collapsed="false">
      <c r="A1956" s="15" t="n">
        <f aca="false">Report!C3415</f>
        <v>46267</v>
      </c>
      <c r="B1956" s="1" t="str">
        <f aca="false">Report!E3415</f>
        <v>ATACADAO S.A.</v>
      </c>
      <c r="C1956" s="16" t="n">
        <f aca="false">Report!U3415</f>
        <v>742.96</v>
      </c>
      <c r="D1956" s="1" t="str">
        <f aca="false">Report!X3415</f>
        <v>NF 1923086 - MILKA</v>
      </c>
    </row>
    <row r="1957" customFormat="false" ht="12.75" hidden="false" customHeight="true" outlineLevel="0" collapsed="false">
      <c r="A1957" s="15" t="n">
        <f aca="false">Report!C3416</f>
        <v>46267</v>
      </c>
      <c r="B1957" s="1" t="str">
        <f aca="false">Report!E3416</f>
        <v>MAXFRI DISTRIUIDORA LTDA</v>
      </c>
      <c r="C1957" s="16" t="n">
        <f aca="false">Report!U3416</f>
        <v>1430</v>
      </c>
      <c r="D1957" s="1" t="str">
        <f aca="false">Report!X3416</f>
        <v>NF15164 - MILKA</v>
      </c>
    </row>
    <row r="1958" customFormat="false" ht="12.75" hidden="false" customHeight="true" outlineLevel="0" collapsed="false">
      <c r="A1958" s="15" t="n">
        <f aca="false">Report!C3417</f>
        <v>46267</v>
      </c>
      <c r="B1958" s="1" t="str">
        <f aca="false">Report!E3417</f>
        <v>RENATO DE O AZEVEDO E CIA LTDA - EPP</v>
      </c>
      <c r="C1958" s="16" t="n">
        <f aca="false">Report!U3417</f>
        <v>1084</v>
      </c>
      <c r="D1958" s="1" t="str">
        <f aca="false">Report!X3417</f>
        <v>FEIRA CARLOS - DEBORA</v>
      </c>
    </row>
    <row r="1959" customFormat="false" ht="12.75" hidden="false" customHeight="true" outlineLevel="0" collapsed="false">
      <c r="A1959" s="15" t="n">
        <f aca="false">Report!C3418</f>
        <v>46267</v>
      </c>
      <c r="B1959" s="1" t="str">
        <f aca="false">Report!E3418</f>
        <v>COMERCIO E TRANSPORTE BRANDAO LTDA</v>
      </c>
      <c r="C1959" s="16" t="n">
        <f aca="false">Report!U3418</f>
        <v>590</v>
      </c>
      <c r="D1959" s="1" t="str">
        <f aca="false">Report!X3418</f>
        <v>NF 15224 - DEBORA</v>
      </c>
    </row>
    <row r="1960" customFormat="false" ht="12.75" hidden="false" customHeight="true" outlineLevel="0" collapsed="false">
      <c r="A1960" s="15" t="n">
        <f aca="false">Report!C3425</f>
        <v>46268</v>
      </c>
      <c r="B1960" s="1" t="str">
        <f aca="false">Report!E3425</f>
        <v>PRIME PET DISTRIBUIDORA LTDA</v>
      </c>
      <c r="C1960" s="16" t="n">
        <f aca="false">Report!U3425</f>
        <v>1849.57</v>
      </c>
      <c r="D1960" s="1" t="str">
        <f aca="false">Report!X3425</f>
        <v>NF 11002-05/07 MILKA </v>
      </c>
    </row>
    <row r="1961" customFormat="false" ht="12.75" hidden="false" customHeight="true" outlineLevel="0" collapsed="false">
      <c r="A1961" s="15" t="n">
        <f aca="false">Report!C3426</f>
        <v>46268</v>
      </c>
      <c r="B1961" s="1" t="str">
        <f aca="false">Report!E3426</f>
        <v>PIARARA COMERCIO, IMPORTACAO E EXPORTACAO LTDA</v>
      </c>
      <c r="C1961" s="16" t="n">
        <f aca="false">Report!U3426</f>
        <v>1164.11</v>
      </c>
      <c r="D1961" s="1" t="str">
        <f aca="false">Report!X3426</f>
        <v>NF 195281-3 MILKA</v>
      </c>
    </row>
    <row r="1962" customFormat="false" ht="12.75" hidden="false" customHeight="true" outlineLevel="0" collapsed="false">
      <c r="A1962" s="15" t="n">
        <f aca="false">Report!C3427</f>
        <v>46268</v>
      </c>
      <c r="B1962" s="1" t="str">
        <f aca="false">Report!E3427</f>
        <v>EMPRESA BRASILEIRA DE DISTRIBUICAO LTDA</v>
      </c>
      <c r="C1962" s="16" t="n">
        <f aca="false">Report!U3427</f>
        <v>1167.15</v>
      </c>
      <c r="D1962" s="1" t="str">
        <f aca="false">Report!X3427</f>
        <v>NF 2307727-3 MILKA</v>
      </c>
    </row>
    <row r="1963" customFormat="false" ht="12.75" hidden="false" customHeight="true" outlineLevel="0" collapsed="false">
      <c r="A1963" s="15" t="n">
        <f aca="false">Report!C3428</f>
        <v>46268</v>
      </c>
      <c r="B1963" s="1" t="str">
        <f aca="false">Report!E3428</f>
        <v>DISTRIBUIDORA LOPES LTDA</v>
      </c>
      <c r="C1963" s="16" t="n">
        <f aca="false">Report!U3428</f>
        <v>1141.92</v>
      </c>
      <c r="D1963" s="1" t="str">
        <f aca="false">Report!X3428</f>
        <v>NF 1706774-3 C/DESCONTO NO BOLETO - MILKA</v>
      </c>
    </row>
    <row r="1964" customFormat="false" ht="12.75" hidden="false" customHeight="true" outlineLevel="0" collapsed="false">
      <c r="A1964" s="15" t="n">
        <f aca="false">Report!C3430</f>
        <v>46268</v>
      </c>
      <c r="B1964" s="1" t="str">
        <f aca="false">Report!E3430</f>
        <v>FENNIX BRASIL DISTRIBUIDORA DE PRODUTOS</v>
      </c>
      <c r="C1964" s="16" t="n">
        <f aca="false">Report!U3430</f>
        <v>1276.95</v>
      </c>
      <c r="D1964" s="1" t="str">
        <f aca="false">Report!X3430</f>
        <v>NF316329-3 C/TARIFA INCLUSA - MILKA</v>
      </c>
    </row>
    <row r="1965" customFormat="false" ht="12.75" hidden="false" customHeight="true" outlineLevel="0" collapsed="false">
      <c r="A1965" s="15" t="n">
        <f aca="false">Report!C3431</f>
        <v>46268</v>
      </c>
      <c r="B1965" s="1" t="str">
        <f aca="false">Report!E3431</f>
        <v>ADRIANA DISTRIBUIDORA DE PRODUTOS ALIMEN</v>
      </c>
      <c r="C1965" s="16" t="n">
        <f aca="false">Report!U3431</f>
        <v>345.95</v>
      </c>
      <c r="D1965" s="1" t="str">
        <f aca="false">Report!X3431</f>
        <v>NF 889987-2 MILKA</v>
      </c>
    </row>
    <row r="1966" customFormat="false" ht="12.75" hidden="false" customHeight="true" outlineLevel="0" collapsed="false">
      <c r="A1966" s="15" t="n">
        <f aca="false">Report!C3432</f>
        <v>46268</v>
      </c>
      <c r="B1966" s="1" t="str">
        <f aca="false">Report!E3432</f>
        <v>FENNIX BRASIL DISTRIBUIDORA DE PRODUTOS</v>
      </c>
      <c r="C1966" s="16" t="n">
        <f aca="false">Report!U3432</f>
        <v>760.27</v>
      </c>
      <c r="D1966" s="1" t="str">
        <f aca="false">Report!X3432</f>
        <v>NF  398226 -1 MILKA</v>
      </c>
    </row>
    <row r="1967" customFormat="false" ht="12.75" hidden="false" customHeight="true" outlineLevel="0" collapsed="false">
      <c r="A1967" s="15" t="n">
        <f aca="false">Report!C3433</f>
        <v>46268</v>
      </c>
      <c r="B1967" s="1" t="str">
        <f aca="false">Report!E3433</f>
        <v>E. SALES DO NASCIMENTO</v>
      </c>
      <c r="C1967" s="16" t="n">
        <f aca="false">Report!U3433</f>
        <v>507.29</v>
      </c>
      <c r="D1967" s="1" t="str">
        <f aca="false">Report!X3433</f>
        <v>NF 799-02 ARENA  AGROPET - MILKA</v>
      </c>
    </row>
    <row r="1968" customFormat="false" ht="12.75" hidden="false" customHeight="true" outlineLevel="0" collapsed="false">
      <c r="A1968" s="15" t="n">
        <f aca="false">Report!C3434</f>
        <v>46268</v>
      </c>
      <c r="B1968" s="1" t="str">
        <f aca="false">Report!E3434</f>
        <v>OCIDENTAL COMERCIO DE FRIOS LTDA</v>
      </c>
      <c r="C1968" s="16" t="n">
        <f aca="false">Report!U3434</f>
        <v>1067.22</v>
      </c>
      <c r="D1968" s="1" t="str">
        <f aca="false">Report!X3434</f>
        <v>NF 1258822 - MILKA</v>
      </c>
    </row>
    <row r="1969" customFormat="false" ht="12.75" hidden="false" customHeight="true" outlineLevel="0" collapsed="false">
      <c r="A1969" s="15" t="n">
        <f aca="false">Report!C3435</f>
        <v>46268</v>
      </c>
      <c r="B1969" s="1" t="str">
        <f aca="false">Report!E3435</f>
        <v>TAPAJOS COM DE PERFUMARIA COSMETICOS E G</v>
      </c>
      <c r="C1969" s="16" t="n">
        <f aca="false">Report!U3435</f>
        <v>1586.84</v>
      </c>
      <c r="D1969" s="1" t="str">
        <f aca="false">Report!X3435</f>
        <v>NF 586417-2 C/TARIFA - MILKA</v>
      </c>
    </row>
    <row r="1970" customFormat="false" ht="12.75" hidden="false" customHeight="true" outlineLevel="0" collapsed="false">
      <c r="A1970" s="15" t="n">
        <f aca="false">Report!C3436</f>
        <v>46268</v>
      </c>
      <c r="B1970" s="1" t="str">
        <f aca="false">Report!E3436</f>
        <v>BRASIL NORTE BEBIDAS S/A</v>
      </c>
      <c r="C1970" s="16" t="n">
        <f aca="false">Report!U3436</f>
        <v>1801.74</v>
      </c>
      <c r="D1970" s="1" t="str">
        <f aca="false">Report!X3436</f>
        <v>NF 1255653 COCA - MILKA</v>
      </c>
    </row>
    <row r="1971" customFormat="false" ht="12.75" hidden="false" customHeight="true" outlineLevel="0" collapsed="false">
      <c r="A1971" s="15" t="n">
        <f aca="false">Report!C3437</f>
        <v>46268</v>
      </c>
      <c r="B1971" s="1" t="str">
        <f aca="false">Report!E3437</f>
        <v>VIA CERTA IMPORTACAO E DISTRIBUICAO DE A</v>
      </c>
      <c r="C1971" s="16" t="n">
        <f aca="false">Report!U3437</f>
        <v>789.34</v>
      </c>
      <c r="D1971" s="1" t="str">
        <f aca="false">Report!X3437</f>
        <v>NF 54213-1 MILKA</v>
      </c>
    </row>
    <row r="1972" customFormat="false" ht="12.75" hidden="false" customHeight="true" outlineLevel="0" collapsed="false">
      <c r="A1972" s="15" t="n">
        <f aca="false">Report!C3438</f>
        <v>46268</v>
      </c>
      <c r="B1972" s="1" t="str">
        <f aca="false">Report!E3438</f>
        <v>BRASIL NORTE BEBIDAS S/A</v>
      </c>
      <c r="C1972" s="16" t="n">
        <f aca="false">Report!U3438</f>
        <v>7946.42</v>
      </c>
      <c r="D1972" s="1" t="str">
        <f aca="false">Report!X3438</f>
        <v>NF 1997304 COCA  - MILKA</v>
      </c>
    </row>
    <row r="1973" customFormat="false" ht="12.75" hidden="false" customHeight="true" outlineLevel="0" collapsed="false">
      <c r="A1973" s="15" t="n">
        <f aca="false">Report!C3439</f>
        <v>46268</v>
      </c>
      <c r="B1973" s="1" t="str">
        <f aca="false">Report!E3439</f>
        <v>L S M COMERCIO DE ALIMENTOS E NAVEGACAO</v>
      </c>
      <c r="C1973" s="16" t="n">
        <f aca="false">Report!U3439</f>
        <v>633</v>
      </c>
      <c r="D1973" s="1" t="str">
        <f aca="false">Report!X3439</f>
        <v>NF 311353-1 MILKA</v>
      </c>
    </row>
    <row r="1974" customFormat="false" ht="12.75" hidden="false" customHeight="true" outlineLevel="0" collapsed="false">
      <c r="A1974" s="15" t="n">
        <f aca="false">Report!C3440</f>
        <v>46268</v>
      </c>
      <c r="B1974" s="1" t="str">
        <f aca="false">Report!E3440</f>
        <v>DUNORTE DISTRIBUIDORA DE PRODUTOS DE CONSUMO LTDA</v>
      </c>
      <c r="C1974" s="16" t="n">
        <f aca="false">Report!U3440</f>
        <v>1178.8</v>
      </c>
      <c r="D1974" s="1" t="str">
        <f aca="false">Report!X3440</f>
        <v>NF 3239532-1 MILKA</v>
      </c>
    </row>
    <row r="1975" customFormat="false" ht="12.75" hidden="false" customHeight="true" outlineLevel="0" collapsed="false">
      <c r="A1975" s="15" t="n">
        <f aca="false">Report!C3441</f>
        <v>46268</v>
      </c>
      <c r="B1975" s="1" t="str">
        <f aca="false">Report!E3441</f>
        <v>TRES CORACOES ALIMENTOS S.A.</v>
      </c>
      <c r="C1975" s="16" t="n">
        <f aca="false">Report!U3441</f>
        <v>1581.44</v>
      </c>
      <c r="D1975" s="1" t="str">
        <f aca="false">Report!X3441</f>
        <v>NF 357973 -1 MILKA</v>
      </c>
    </row>
    <row r="1976" customFormat="false" ht="12.75" hidden="false" customHeight="true" outlineLevel="0" collapsed="false">
      <c r="A1976" s="15" t="n">
        <f aca="false">Report!C3442</f>
        <v>46268</v>
      </c>
      <c r="B1976" s="1" t="str">
        <f aca="false">Report!E3442</f>
        <v>J. S. MOREIRA ALVES LTDA</v>
      </c>
      <c r="C1976" s="16" t="n">
        <f aca="false">Report!U3442</f>
        <v>460.5</v>
      </c>
      <c r="D1976" s="1" t="str">
        <f aca="false">Report!X3442</f>
        <v>NF 2811 MESA FARTA - MILKA</v>
      </c>
    </row>
    <row r="1977" customFormat="false" ht="12.75" hidden="false" customHeight="true" outlineLevel="0" collapsed="false">
      <c r="A1977" s="15" t="n">
        <f aca="false">Report!C3443</f>
        <v>46268</v>
      </c>
      <c r="B1977" s="1" t="str">
        <f aca="false">Report!E3443</f>
        <v>FRIOTRANS COMERCIO E TRANSPORTES DE CARGAS LTDA</v>
      </c>
      <c r="C1977" s="16" t="n">
        <f aca="false">Report!U3443</f>
        <v>2917.84</v>
      </c>
      <c r="D1977" s="1" t="str">
        <f aca="false">Report!X3443</f>
        <v>NF 39522 - MILKA</v>
      </c>
    </row>
    <row r="1978" customFormat="false" ht="12.75" hidden="false" customHeight="true" outlineLevel="0" collapsed="false">
      <c r="A1978" s="15" t="n">
        <f aca="false">Report!C3444</f>
        <v>46268</v>
      </c>
      <c r="B1978" s="1" t="str">
        <f aca="false">Report!E3444</f>
        <v>DA FRUTA DISTRIBUIDORA LTDA</v>
      </c>
      <c r="C1978" s="16" t="n">
        <f aca="false">Report!U3444</f>
        <v>1015.18</v>
      </c>
      <c r="D1978" s="1" t="str">
        <f aca="false">Report!X3444</f>
        <v>NF 197688 - MILKA</v>
      </c>
    </row>
    <row r="1979" customFormat="false" ht="12.75" hidden="false" customHeight="true" outlineLevel="0" collapsed="false">
      <c r="A1979" s="15" t="n">
        <f aca="false">Report!C3445</f>
        <v>46268</v>
      </c>
      <c r="B1979" s="1" t="str">
        <f aca="false">Report!E3445</f>
        <v>BONNA VITTA INDUSTRIA E COMERCIO LTDA.</v>
      </c>
      <c r="C1979" s="16" t="n">
        <f aca="false">Report!U3445</f>
        <v>1109.92</v>
      </c>
      <c r="D1979" s="1" t="str">
        <f aca="false">Report!X3445</f>
        <v>NF 3956-1 MILKA</v>
      </c>
    </row>
    <row r="1980" customFormat="false" ht="12.75" hidden="false" customHeight="true" outlineLevel="0" collapsed="false">
      <c r="A1980" s="15" t="n">
        <f aca="false">Report!C3446</f>
        <v>46268</v>
      </c>
      <c r="B1980" s="1" t="str">
        <f aca="false">Report!E3446</f>
        <v>MAXFRI DISTRIUIDORA LTDA</v>
      </c>
      <c r="C1980" s="16" t="n">
        <f aca="false">Report!U3446</f>
        <v>8569.1</v>
      </c>
      <c r="D1980" s="1" t="str">
        <f aca="false">Report!X3446</f>
        <v>NF15172 - MILKA</v>
      </c>
    </row>
    <row r="1981" customFormat="false" ht="12.75" hidden="false" customHeight="true" outlineLevel="0" collapsed="false">
      <c r="A1981" s="15" t="n">
        <f aca="false">Report!C3447</f>
        <v>46268</v>
      </c>
      <c r="B1981" s="1" t="str">
        <f aca="false">Report!E3447</f>
        <v>ADRIANO FEITOSA OLIVEIRA LTDA</v>
      </c>
      <c r="C1981" s="16" t="n">
        <f aca="false">Report!U3447</f>
        <v>559.8</v>
      </c>
      <c r="D1981" s="1" t="str">
        <f aca="false">Report!X3447</f>
        <v>NF 373 - MILKA</v>
      </c>
    </row>
    <row r="1982" customFormat="false" ht="12.75" hidden="false" customHeight="true" outlineLevel="0" collapsed="false">
      <c r="A1982" s="15" t="n">
        <f aca="false">Report!C3448</f>
        <v>46268</v>
      </c>
      <c r="B1982" s="1" t="str">
        <f aca="false">Report!E3448</f>
        <v>BOLOS AMAZONICOS LTDA</v>
      </c>
      <c r="C1982" s="16" t="n">
        <f aca="false">Report!U3448</f>
        <v>299.5</v>
      </c>
      <c r="D1982" s="1" t="str">
        <f aca="false">Report!X3448</f>
        <v>NF 72 / PGTO NO CNPJ 64.440.976/0001-68</v>
      </c>
    </row>
    <row r="1983" customFormat="false" ht="12.75" hidden="false" customHeight="true" outlineLevel="0" collapsed="false">
      <c r="A1983" s="15" t="n">
        <f aca="false">Report!C3449</f>
        <v>46268</v>
      </c>
      <c r="B1983" s="1" t="str">
        <f aca="false">Report!E3449</f>
        <v>REAL BEBIDAS DA AMAZONIA LTDA</v>
      </c>
      <c r="C1983" s="16" t="n">
        <f aca="false">Report!U3449</f>
        <v>324</v>
      </c>
      <c r="D1983" s="1" t="str">
        <f aca="false">Report!X3449</f>
        <v>NF 630106 - MILKA</v>
      </c>
    </row>
    <row r="1984" customFormat="false" ht="12.75" hidden="false" customHeight="true" outlineLevel="0" collapsed="false">
      <c r="A1984" s="15" t="n">
        <f aca="false">Report!C3450</f>
        <v>46268</v>
      </c>
      <c r="B1984" s="1" t="str">
        <f aca="false">Report!E3450</f>
        <v>C. R. PARENTE ABREU</v>
      </c>
      <c r="C1984" s="16" t="n">
        <f aca="false">Report!U3450</f>
        <v>318.81</v>
      </c>
      <c r="D1984" s="1" t="str">
        <f aca="false">Report!X3450</f>
        <v>NF 11639-1 MILKA</v>
      </c>
    </row>
    <row r="1985" customFormat="false" ht="12.75" hidden="false" customHeight="true" outlineLevel="0" collapsed="false">
      <c r="A1985" s="15" t="n">
        <f aca="false">Report!C3451</f>
        <v>46268</v>
      </c>
      <c r="B1985" s="1" t="str">
        <f aca="false">Report!E3451</f>
        <v>ADICSO FABIAN GONZALEZ MONTILLA 70302186</v>
      </c>
      <c r="C1985" s="16" t="n">
        <f aca="false">Report!U3451</f>
        <v>840</v>
      </c>
      <c r="D1985" s="1" t="str">
        <f aca="false">Report!X3451</f>
        <v>NF 632 BLOOM - MILKA</v>
      </c>
    </row>
    <row r="1986" customFormat="false" ht="12.75" hidden="false" customHeight="true" outlineLevel="0" collapsed="false">
      <c r="A1986" s="15" t="n">
        <f aca="false">Report!C3452</f>
        <v>46268</v>
      </c>
      <c r="B1986" s="1" t="str">
        <f aca="false">Report!E3452</f>
        <v>PANIFICADORA E CONFEITARIA REAL MADRI LTDA</v>
      </c>
      <c r="C1986" s="16" t="n">
        <f aca="false">Report!U3452</f>
        <v>427.54</v>
      </c>
      <c r="D1986" s="1" t="str">
        <f aca="false">Report!X3452</f>
        <v>NF 779 - MILKA</v>
      </c>
    </row>
    <row r="1987" customFormat="false" ht="12.75" hidden="false" customHeight="true" outlineLevel="0" collapsed="false">
      <c r="A1987" s="15" t="n">
        <f aca="false">Report!C3453</f>
        <v>46268</v>
      </c>
      <c r="B1987" s="1" t="str">
        <f aca="false">Report!E3453</f>
        <v>RENATO DE O AZEVEDO E CIA LTDA - EPP</v>
      </c>
      <c r="C1987" s="16" t="n">
        <f aca="false">Report!U3453</f>
        <v>300</v>
      </c>
      <c r="D1987" s="1" t="str">
        <f aca="false">Report!X3453</f>
        <v>ACAI DE ANORI DIA 01/09 - DEBORA</v>
      </c>
    </row>
    <row r="1988" customFormat="false" ht="12.75" hidden="false" customHeight="true" outlineLevel="0" collapsed="false">
      <c r="A1988" s="15" t="n">
        <f aca="false">Report!C3454</f>
        <v>46268</v>
      </c>
      <c r="B1988" s="1" t="str">
        <f aca="false">Report!E3454</f>
        <v>RENATO DE O AZEVEDO E CIA LTDA - EPP</v>
      </c>
      <c r="C1988" s="16" t="n">
        <f aca="false">Report!U3454</f>
        <v>450</v>
      </c>
      <c r="D1988" s="1" t="str">
        <f aca="false">Report!X3454</f>
        <v>ACAI DE ANORI DIA 02/09 - DEBORA</v>
      </c>
    </row>
    <row r="1989" customFormat="false" ht="12.75" hidden="false" customHeight="true" outlineLevel="0" collapsed="false">
      <c r="A1989" s="15" t="n">
        <f aca="false">Report!C3455</f>
        <v>46268</v>
      </c>
      <c r="B1989" s="1" t="str">
        <f aca="false">Report!E3455</f>
        <v>GELO DANGELO FABRICACAO DE GELO LTDA</v>
      </c>
      <c r="C1989" s="16" t="n">
        <f aca="false">Report!U3455</f>
        <v>394</v>
      </c>
      <c r="D1989" s="1" t="str">
        <f aca="false">Report!X3455</f>
        <v>NF 561 - DEBORA</v>
      </c>
    </row>
    <row r="1990" customFormat="false" ht="12.75" hidden="false" customHeight="true" outlineLevel="0" collapsed="false">
      <c r="A1990" s="15" t="n">
        <f aca="false">Report!C3456</f>
        <v>46268</v>
      </c>
      <c r="B1990" s="1" t="str">
        <f aca="false">Report!E3456</f>
        <v>RENATO DE O AZEVEDO E CIA LTDA - EPP</v>
      </c>
      <c r="C1990" s="16" t="n">
        <f aca="false">Report!U3456</f>
        <v>300</v>
      </c>
      <c r="D1990" s="1" t="str">
        <f aca="false">Report!X3456</f>
        <v>ACAI DE ANORI - DEBORA</v>
      </c>
    </row>
    <row r="1991" customFormat="false" ht="12.75" hidden="false" customHeight="true" outlineLevel="0" collapsed="false">
      <c r="A1991" s="15" t="n">
        <f aca="false">Report!C3457</f>
        <v>46268</v>
      </c>
      <c r="B1991" s="1" t="str">
        <f aca="false">Report!E3457</f>
        <v>H L M PADARIA E CONFEITARIA LTDA</v>
      </c>
      <c r="C1991" s="16" t="n">
        <f aca="false">Report!U3457</f>
        <v>364</v>
      </c>
      <c r="D1991" s="1" t="str">
        <f aca="false">Report!X3457</f>
        <v>NF 246 - DEBORA</v>
      </c>
    </row>
    <row r="1992" customFormat="false" ht="12.75" hidden="false" customHeight="true" outlineLevel="0" collapsed="false">
      <c r="A1992" s="15" t="n">
        <f aca="false">Report!C3464</f>
        <v>46269</v>
      </c>
      <c r="B1992" s="1" t="str">
        <f aca="false">Report!E3464</f>
        <v>DISTRIBUIDORA LOPES LTDA</v>
      </c>
      <c r="C1992" s="16" t="n">
        <f aca="false">Report!U3464</f>
        <v>953.13</v>
      </c>
      <c r="D1992" s="1" t="str">
        <f aca="false">Report!X3464</f>
        <v>NF 1707352 -3 DESC. NO BOLETO - MILKA</v>
      </c>
    </row>
    <row r="1993" customFormat="false" ht="12.75" hidden="false" customHeight="true" outlineLevel="0" collapsed="false">
      <c r="A1993" s="15" t="n">
        <f aca="false">Report!C3465</f>
        <v>46269</v>
      </c>
      <c r="B1993" s="1" t="str">
        <f aca="false">Report!E3465</f>
        <v>MIKITOS IND.COM.DE GEN. ALIM. DO AM. LTD</v>
      </c>
      <c r="C1993" s="16" t="n">
        <f aca="false">Report!U3465</f>
        <v>687.96</v>
      </c>
      <c r="D1993" s="1" t="str">
        <f aca="false">Report!X3465</f>
        <v>NF 295194-3 MILKA</v>
      </c>
    </row>
    <row r="1994" customFormat="false" ht="12.75" hidden="false" customHeight="true" outlineLevel="0" collapsed="false">
      <c r="A1994" s="15" t="n">
        <f aca="false">Report!C3466</f>
        <v>46269</v>
      </c>
      <c r="B1994" s="1" t="str">
        <f aca="false">Report!E3466</f>
        <v>OESA COMERCIO E REPRESENTACOES S/A</v>
      </c>
      <c r="C1994" s="16" t="n">
        <f aca="false">Report!U3466</f>
        <v>1099.43</v>
      </c>
      <c r="D1994" s="1" t="str">
        <f aca="false">Report!X3466</f>
        <v>NF 439388-2 MILKA</v>
      </c>
    </row>
    <row r="1995" customFormat="false" ht="12.75" hidden="false" customHeight="true" outlineLevel="0" collapsed="false">
      <c r="A1995" s="15" t="n">
        <f aca="false">Report!C3467</f>
        <v>46269</v>
      </c>
      <c r="B1995" s="1" t="str">
        <f aca="false">Report!E3467</f>
        <v>EMPRESA BRASILEIRA DE DISTRIBUICAO LTDA</v>
      </c>
      <c r="C1995" s="16" t="n">
        <f aca="false">Report!U3467</f>
        <v>625.83</v>
      </c>
      <c r="D1995" s="1" t="str">
        <f aca="false">Report!X3467</f>
        <v>NF 2308194-3 EBD - MILKA</v>
      </c>
    </row>
    <row r="1996" customFormat="false" ht="12.75" hidden="false" customHeight="true" outlineLevel="0" collapsed="false">
      <c r="A1996" s="15" t="n">
        <f aca="false">Report!C3468</f>
        <v>46269</v>
      </c>
      <c r="B1996" s="1" t="str">
        <f aca="false">Report!E3468</f>
        <v>J G COMERCIO DE PRODUTOS ALIMENTICIOS LTDA</v>
      </c>
      <c r="C1996" s="16" t="n">
        <f aca="false">Report!U3468</f>
        <v>466</v>
      </c>
      <c r="D1996" s="1" t="str">
        <f aca="false">Report!X3468</f>
        <v>462480-C/C NF397850 MASTERFRIGO - MILKA</v>
      </c>
    </row>
    <row r="1997" customFormat="false" ht="12.75" hidden="false" customHeight="true" outlineLevel="0" collapsed="false">
      <c r="A1997" s="15" t="n">
        <f aca="false">Report!C3469</f>
        <v>46269</v>
      </c>
      <c r="B1997" s="1" t="str">
        <f aca="false">Report!E3469</f>
        <v>DUNORTE DISTRIBUIDORA DE PRODUTOS DE CONSUMO LTDA</v>
      </c>
      <c r="C1997" s="16" t="n">
        <f aca="false">Report!U3469</f>
        <v>699.99</v>
      </c>
      <c r="D1997" s="1" t="str">
        <f aca="false">Report!X3469</f>
        <v>NF 3237031 -2 C/TARIFA INCLUSA - MILKA</v>
      </c>
    </row>
    <row r="1998" customFormat="false" ht="12.75" hidden="false" customHeight="true" outlineLevel="0" collapsed="false">
      <c r="A1998" s="15" t="n">
        <f aca="false">Report!C3470</f>
        <v>46269</v>
      </c>
      <c r="B1998" s="1" t="str">
        <f aca="false">Report!E3470</f>
        <v>DUNORTE DISTRIBUIDORA DE PRODUTOS DE CONSUMO LTDA</v>
      </c>
      <c r="C1998" s="16" t="n">
        <f aca="false">Report!U3470</f>
        <v>807.06</v>
      </c>
      <c r="D1998" s="1" t="str">
        <f aca="false">Report!X3470</f>
        <v>NF 3237032-1 MILKA</v>
      </c>
    </row>
    <row r="1999" customFormat="false" ht="12.75" hidden="false" customHeight="true" outlineLevel="0" collapsed="false">
      <c r="A1999" s="15" t="n">
        <f aca="false">Report!C3471</f>
        <v>46269</v>
      </c>
      <c r="B1999" s="1" t="str">
        <f aca="false">Report!E3471</f>
        <v>OESA COMERCIO E REPRESENTACOES S/A</v>
      </c>
      <c r="C1999" s="16" t="n">
        <f aca="false">Report!U3471</f>
        <v>584.55</v>
      </c>
      <c r="D1999" s="1" t="str">
        <f aca="false">Report!X3471</f>
        <v>NF 443157 - MILKA</v>
      </c>
    </row>
    <row r="2000" customFormat="false" ht="12.75" hidden="false" customHeight="true" outlineLevel="0" collapsed="false">
      <c r="A2000" s="15" t="n">
        <f aca="false">Report!C3472</f>
        <v>46269</v>
      </c>
      <c r="B2000" s="1" t="str">
        <f aca="false">Report!E3472</f>
        <v>PIARARA COMERCIO, IMPORTACAO E EXPORTACAO LTDA</v>
      </c>
      <c r="C2000" s="16" t="n">
        <f aca="false">Report!U3472</f>
        <v>792.22</v>
      </c>
      <c r="D2000" s="1" t="str">
        <f aca="false">Report!X3472</f>
        <v>NF 195456-2 MILKA</v>
      </c>
    </row>
    <row r="2001" customFormat="false" ht="12.75" hidden="false" customHeight="true" outlineLevel="0" collapsed="false">
      <c r="A2001" s="15" t="n">
        <f aca="false">Report!C3473</f>
        <v>46269</v>
      </c>
      <c r="B2001" s="1" t="str">
        <f aca="false">Report!E3473</f>
        <v>DISTRIBUIDORA LOPES LTDA</v>
      </c>
      <c r="C2001" s="16" t="n">
        <f aca="false">Report!U3473</f>
        <v>753.33</v>
      </c>
      <c r="D2001" s="1" t="str">
        <f aca="false">Report!X3473</f>
        <v>NF 1711227-2 MILKA</v>
      </c>
    </row>
    <row r="2002" customFormat="false" ht="12.75" hidden="false" customHeight="true" outlineLevel="0" collapsed="false">
      <c r="A2002" s="15" t="n">
        <f aca="false">Report!C3474</f>
        <v>46269</v>
      </c>
      <c r="B2002" s="1" t="str">
        <f aca="false">Report!E3474</f>
        <v>FH DISTRIBUIDORA DE ALIM. E BEBIDAS LTDA</v>
      </c>
      <c r="C2002" s="16" t="n">
        <f aca="false">Report!U3474</f>
        <v>1232.16</v>
      </c>
      <c r="D2002" s="1" t="str">
        <f aca="false">Report!X3474</f>
        <v>NF 330734-1 MILKA</v>
      </c>
    </row>
    <row r="2003" customFormat="false" ht="12.75" hidden="false" customHeight="true" outlineLevel="0" collapsed="false">
      <c r="A2003" s="15" t="n">
        <f aca="false">Report!C3475</f>
        <v>46269</v>
      </c>
      <c r="B2003" s="1" t="str">
        <f aca="false">Report!E3475</f>
        <v>NEXUS DISTRIBUIDORA</v>
      </c>
      <c r="C2003" s="16" t="n">
        <f aca="false">Report!U3475</f>
        <v>431.28</v>
      </c>
      <c r="D2003" s="1" t="str">
        <f aca="false">Report!X3475</f>
        <v>NF 103073 - MILKA</v>
      </c>
    </row>
    <row r="2004" customFormat="false" ht="12.75" hidden="false" customHeight="true" outlineLevel="0" collapsed="false">
      <c r="A2004" s="15" t="n">
        <f aca="false">Report!C3476</f>
        <v>46269</v>
      </c>
      <c r="B2004" s="1" t="str">
        <f aca="false">Report!E3476</f>
        <v>ADRIANA DISTRIBUIDORA DE PRODUTOS ALIMEN</v>
      </c>
      <c r="C2004" s="16" t="n">
        <f aca="false">Report!U3476</f>
        <v>1167.28</v>
      </c>
      <c r="D2004" s="1" t="str">
        <f aca="false">Report!X3476</f>
        <v>NF 891630-1 MILKA</v>
      </c>
    </row>
    <row r="2005" customFormat="false" ht="12.75" hidden="false" customHeight="true" outlineLevel="0" collapsed="false">
      <c r="A2005" s="15" t="n">
        <f aca="false">Report!C3477</f>
        <v>46269</v>
      </c>
      <c r="B2005" s="1" t="str">
        <f aca="false">Report!E3477</f>
        <v>FENNIX BRASIL DISTRIBUIDORA DE PRODUTOS</v>
      </c>
      <c r="C2005" s="16" t="n">
        <f aca="false">Report!U3477</f>
        <v>684.25</v>
      </c>
      <c r="D2005" s="1" t="str">
        <f aca="false">Report!X3477</f>
        <v>NF 398654 -1 TARIFA INCLUSA - MILKA</v>
      </c>
    </row>
    <row r="2006" customFormat="false" ht="12.75" hidden="false" customHeight="true" outlineLevel="0" collapsed="false">
      <c r="A2006" s="15" t="n">
        <f aca="false">Report!C3478</f>
        <v>46269</v>
      </c>
      <c r="B2006" s="1" t="str">
        <f aca="false">Report!E3478</f>
        <v>SOUZA CRUZ LTDA.</v>
      </c>
      <c r="C2006" s="16" t="n">
        <f aca="false">Report!U3478</f>
        <v>963.49</v>
      </c>
      <c r="D2006" s="1" t="str">
        <f aca="false">Report!X3478</f>
        <v>NF 571038 TARIFA PRIME INCLUSA - MILKA</v>
      </c>
    </row>
    <row r="2007" customFormat="false" ht="12.75" hidden="false" customHeight="true" outlineLevel="0" collapsed="false">
      <c r="A2007" s="15" t="n">
        <f aca="false">Report!C3479</f>
        <v>46269</v>
      </c>
      <c r="B2007" s="1" t="str">
        <f aca="false">Report!E3479</f>
        <v>NT INDUSTRIA E COMERCIO DE PANIFICACAO L</v>
      </c>
      <c r="C2007" s="16" t="n">
        <f aca="false">Report!U3479</f>
        <v>4339.8</v>
      </c>
      <c r="D2007" s="1" t="str">
        <f aca="false">Report!X3479</f>
        <v>NF44559 - MILKA</v>
      </c>
    </row>
    <row r="2008" customFormat="false" ht="12.75" hidden="false" customHeight="true" outlineLevel="0" collapsed="false">
      <c r="A2008" s="15" t="n">
        <f aca="false">Report!C3480</f>
        <v>46269</v>
      </c>
      <c r="B2008" s="1" t="str">
        <f aca="false">Report!E3480</f>
        <v>COMERCIO DE FRIOS MANAUS LTDA</v>
      </c>
      <c r="C2008" s="16" t="n">
        <f aca="false">Report!U3480</f>
        <v>6984.1</v>
      </c>
      <c r="D2008" s="1" t="str">
        <f aca="false">Report!X3480</f>
        <v>NF 175397 - MILKA</v>
      </c>
    </row>
    <row r="2009" customFormat="false" ht="12.75" hidden="false" customHeight="true" outlineLevel="0" collapsed="false">
      <c r="A2009" s="15" t="n">
        <f aca="false">Report!C3481</f>
        <v>46269</v>
      </c>
      <c r="B2009" s="1" t="str">
        <f aca="false">Report!E3481</f>
        <v>RENATO DE O AZEVEDO E CIA LTDA - EPP</v>
      </c>
      <c r="C2009" s="16" t="n">
        <f aca="false">Report!U3481</f>
        <v>2055</v>
      </c>
      <c r="D2009" s="1" t="str">
        <f aca="false">Report!X3481</f>
        <v>FARINHA CRUZEIRO /PGTO PARA JOSE CLAUDIO 92991326372</v>
      </c>
    </row>
    <row r="2010" customFormat="false" ht="12.75" hidden="false" customHeight="true" outlineLevel="0" collapsed="false">
      <c r="A2010" s="15" t="n">
        <f aca="false">Report!C3482</f>
        <v>46269</v>
      </c>
      <c r="B2010" s="1" t="str">
        <f aca="false">Report!E3482</f>
        <v>MAXFRI DISTRIUIDORA LTDA</v>
      </c>
      <c r="C2010" s="16" t="n">
        <f aca="false">Report!U3482</f>
        <v>6048</v>
      </c>
      <c r="D2010" s="1" t="str">
        <f aca="false">Report!X3482</f>
        <v>NF 15195 - MILKA</v>
      </c>
    </row>
    <row r="2011" customFormat="false" ht="12.75" hidden="false" customHeight="true" outlineLevel="0" collapsed="false">
      <c r="A2011" s="15" t="n">
        <f aca="false">Report!C3483</f>
        <v>46269</v>
      </c>
      <c r="B2011" s="1" t="str">
        <f aca="false">Report!E3483</f>
        <v>VITAPAN COMERCIO VAREJISTA DE PRODUTOS ALIMENTICIOS LTDA</v>
      </c>
      <c r="C2011" s="16" t="n">
        <f aca="false">Report!U3483</f>
        <v>648</v>
      </c>
      <c r="D2011" s="1" t="str">
        <f aca="false">Report!X3483</f>
        <v>NF 10654 -MILKA</v>
      </c>
    </row>
    <row r="2012" customFormat="false" ht="12.75" hidden="false" customHeight="true" outlineLevel="0" collapsed="false">
      <c r="A2012" s="15" t="n">
        <f aca="false">Report!C3484</f>
        <v>46269</v>
      </c>
      <c r="B2012" s="1" t="str">
        <f aca="false">Report!E3484</f>
        <v>J G COMERCIO DE PRODUTOS ALIMENTICIOS LTDA</v>
      </c>
      <c r="C2012" s="16" t="n">
        <f aca="false">Report!U3484</f>
        <v>1453.88</v>
      </c>
      <c r="D2012" s="1" t="str">
        <f aca="false">Report!X3484</f>
        <v>464733-A/C  NF400165 - MILKA</v>
      </c>
    </row>
    <row r="2013" customFormat="false" ht="12.75" hidden="false" customHeight="true" outlineLevel="0" collapsed="false">
      <c r="A2013" s="15" t="n">
        <f aca="false">Report!C3485</f>
        <v>46269</v>
      </c>
      <c r="B2013" s="1" t="str">
        <f aca="false">Report!E3485</f>
        <v>BROTHERS  INDUSTRIA DE ALIMENTOS LTDA</v>
      </c>
      <c r="C2013" s="16" t="n">
        <f aca="false">Report!U3485</f>
        <v>744.32</v>
      </c>
      <c r="D2013" s="1" t="str">
        <f aca="false">Report!X3485</f>
        <v>NF 1039185 - MILKA</v>
      </c>
    </row>
    <row r="2014" customFormat="false" ht="12.75" hidden="false" customHeight="true" outlineLevel="0" collapsed="false">
      <c r="A2014" s="15" t="n">
        <f aca="false">Report!C3488</f>
        <v>46269</v>
      </c>
      <c r="B2014" s="1" t="str">
        <f aca="false">Report!E3488</f>
        <v>PANIFICADORA E CONFEITARIA REAL MADRI LTDA</v>
      </c>
      <c r="C2014" s="16" t="n">
        <f aca="false">Report!U3488</f>
        <v>840</v>
      </c>
      <c r="D2014" s="1" t="str">
        <f aca="false">Report!X3488</f>
        <v>NF 781 - MILKA</v>
      </c>
    </row>
    <row r="2015" customFormat="false" ht="12.75" hidden="false" customHeight="true" outlineLevel="0" collapsed="false">
      <c r="A2015" s="15" t="n">
        <f aca="false">Report!C3489</f>
        <v>46269</v>
      </c>
      <c r="B2015" s="1" t="str">
        <f aca="false">Report!E3489</f>
        <v>RENATO DE O AZEVEDO E CIA LTDA - EPP</v>
      </c>
      <c r="C2015" s="16" t="n">
        <f aca="false">Report!U3489</f>
        <v>3315</v>
      </c>
      <c r="D2015" s="1" t="str">
        <f aca="false">Report!X3489</f>
        <v>FEIRA CARLOS - DEBORA</v>
      </c>
    </row>
    <row r="2016" customFormat="false" ht="12.75" hidden="false" customHeight="true" outlineLevel="0" collapsed="false">
      <c r="A2016" s="15" t="n">
        <f aca="false">Report!C3490</f>
        <v>46269</v>
      </c>
      <c r="B2016" s="1" t="str">
        <f aca="false">Report!E3490</f>
        <v>RENATO DE O AZEVEDO E CIA LTDA - EPP</v>
      </c>
      <c r="C2016" s="16" t="n">
        <f aca="false">Report!U3490</f>
        <v>35</v>
      </c>
      <c r="D2016" s="1" t="str">
        <f aca="false">Report!X3490</f>
        <v>FEIRA CARLOS - UVAS PASSAS - DEBORA</v>
      </c>
    </row>
    <row r="2017" customFormat="false" ht="12.75" hidden="false" customHeight="true" outlineLevel="0" collapsed="false">
      <c r="A2017" s="15" t="n">
        <f aca="false">Report!C3491</f>
        <v>46269</v>
      </c>
      <c r="B2017" s="1" t="str">
        <f aca="false">Report!E3491</f>
        <v>COMERCIO E TRANSPORTE BRANDAO LTDA</v>
      </c>
      <c r="C2017" s="16" t="n">
        <f aca="false">Report!U3491</f>
        <v>1320</v>
      </c>
      <c r="D2017" s="1" t="str">
        <f aca="false">Report!X3491</f>
        <v>NF 15257 - DEBORA</v>
      </c>
    </row>
    <row r="2018" customFormat="false" ht="12.75" hidden="false" customHeight="true" outlineLevel="0" collapsed="false">
      <c r="A2018" s="15" t="n">
        <f aca="false">Report!C3492</f>
        <v>46269</v>
      </c>
      <c r="B2018" s="1" t="str">
        <f aca="false">Report!E3492</f>
        <v>RENATO DE O AZEVEDO E CIA LTDA - EPP</v>
      </c>
      <c r="C2018" s="16" t="n">
        <f aca="false">Report!U3492</f>
        <v>1000</v>
      </c>
      <c r="D2018" s="1" t="str">
        <f aca="false">Report!X3492</f>
        <v>FEIRA SR RENATO - PGTO P/ MM COMERCIO ATACADISTA DE FRUTAS LTDA - DEBORA</v>
      </c>
    </row>
    <row r="2019" customFormat="false" ht="12.75" hidden="false" customHeight="true" outlineLevel="0" collapsed="false">
      <c r="A2019" s="15" t="n">
        <f aca="false">Report!C3493</f>
        <v>46269</v>
      </c>
      <c r="B2019" s="1" t="str">
        <f aca="false">Report!E3493</f>
        <v>RENATO DE O AZEVEDO E CIA LTDA - EPP</v>
      </c>
      <c r="C2019" s="16" t="n">
        <f aca="false">Report!U3493</f>
        <v>3767</v>
      </c>
      <c r="D2019" s="1" t="str">
        <f aca="false">Report!X3493</f>
        <v>FEIRA SR RENATO - DEBORA</v>
      </c>
    </row>
    <row r="2020" customFormat="false" ht="12.75" hidden="false" customHeight="true" outlineLevel="0" collapsed="false">
      <c r="A2020" s="15" t="n">
        <f aca="false">Report!C3495</f>
        <v>46269</v>
      </c>
      <c r="B2020" s="1" t="str">
        <f aca="false">Report!E3495</f>
        <v>RENATO DE O AZEVEDO E CIA LTDA - EPP</v>
      </c>
      <c r="C2020" s="16" t="n">
        <f aca="false">Report!U3495</f>
        <v>300</v>
      </c>
      <c r="D2020" s="1" t="str">
        <f aca="false">Report!X3495</f>
        <v>ACAI DE ANORI - DEBORA</v>
      </c>
    </row>
    <row r="2021" customFormat="false" ht="12.75" hidden="false" customHeight="true" outlineLevel="0" collapsed="false">
      <c r="A2021" s="15" t="n">
        <f aca="false">Report!C3502</f>
        <v>46270</v>
      </c>
      <c r="B2021" s="1" t="str">
        <f aca="false">Report!E3502</f>
        <v>OPPORTUNITY ALIMENTOS PARA ANIMAIS LTDA</v>
      </c>
      <c r="C2021" s="16" t="n">
        <f aca="false">Report!U3502</f>
        <v>562.93</v>
      </c>
      <c r="D2021" s="1" t="str">
        <f aca="false">Report!X3502</f>
        <v>NF 34780 - DEBORA</v>
      </c>
    </row>
    <row r="2022" customFormat="false" ht="12.75" hidden="false" customHeight="true" outlineLevel="0" collapsed="false">
      <c r="A2022" s="15" t="n">
        <f aca="false">Report!C3507</f>
        <v>46270</v>
      </c>
      <c r="B2022" s="1" t="str">
        <f aca="false">Report!E3507</f>
        <v>ADRIANA DISTRIBUIDORA DE PRODUTOS ALIMEN</v>
      </c>
      <c r="C2022" s="16" t="n">
        <f aca="false">Report!U3507</f>
        <v>1452.44</v>
      </c>
      <c r="D2022" s="1" t="str">
        <f aca="false">Report!X3507</f>
        <v>NF 889410-3 MILKA</v>
      </c>
    </row>
    <row r="2023" customFormat="false" ht="12.75" hidden="false" customHeight="true" outlineLevel="0" collapsed="false">
      <c r="A2023" s="15" t="n">
        <f aca="false">Report!C3509</f>
        <v>46270</v>
      </c>
      <c r="B2023" s="1" t="str">
        <f aca="false">Report!E3509</f>
        <v>SUPER CANCUN COMERCIO DE PRODUTOS ALIMEN</v>
      </c>
      <c r="C2023" s="16" t="n">
        <f aca="false">Report!U3509</f>
        <v>721.52</v>
      </c>
      <c r="D2023" s="1" t="str">
        <f aca="false">Report!X3509</f>
        <v>NF 264963-3 MILKA</v>
      </c>
    </row>
    <row r="2024" customFormat="false" ht="12.75" hidden="false" customHeight="true" outlineLevel="0" collapsed="false">
      <c r="A2024" s="15" t="n">
        <f aca="false">Report!C3511</f>
        <v>46270</v>
      </c>
      <c r="B2024" s="1" t="str">
        <f aca="false">Report!E3511</f>
        <v>DISTRIBUIDORA FARIAS LTDA.</v>
      </c>
      <c r="C2024" s="16" t="n">
        <f aca="false">Report!U3511</f>
        <v>396.53</v>
      </c>
      <c r="D2024" s="1" t="str">
        <f aca="false">Report!X3511</f>
        <v>815076-A/C  NF690674 - MILKA</v>
      </c>
    </row>
    <row r="2025" customFormat="false" ht="12.75" hidden="false" customHeight="true" outlineLevel="0" collapsed="false">
      <c r="A2025" s="15" t="n">
        <f aca="false">Report!C3512</f>
        <v>46270</v>
      </c>
      <c r="B2025" s="1" t="str">
        <f aca="false">Report!E3512</f>
        <v>OPPORTUNITY ALIMENTOS PARA ANIMAIS LTDA</v>
      </c>
      <c r="C2025" s="16" t="n">
        <f aca="false">Report!U3512</f>
        <v>3767.79</v>
      </c>
      <c r="D2025" s="1" t="str">
        <f aca="false">Report!X3512</f>
        <v>NF 35265-1 MILKA</v>
      </c>
    </row>
    <row r="2026" customFormat="false" ht="12.75" hidden="false" customHeight="true" outlineLevel="0" collapsed="false">
      <c r="A2026" s="15" t="n">
        <f aca="false">Report!C3513</f>
        <v>46270</v>
      </c>
      <c r="B2026" s="1" t="str">
        <f aca="false">Report!E3513</f>
        <v>H. L. DO NASCIMENTO</v>
      </c>
      <c r="C2026" s="16" t="n">
        <f aca="false">Report!U3513</f>
        <v>1525.95</v>
      </c>
      <c r="D2026" s="1" t="str">
        <f aca="false">Report!X3513</f>
        <v>NF  6039 FAZENDINHA - MILKA</v>
      </c>
    </row>
    <row r="2027" customFormat="false" ht="12.75" hidden="false" customHeight="true" outlineLevel="0" collapsed="false">
      <c r="A2027" s="15" t="n">
        <f aca="false">Report!C3514</f>
        <v>46270</v>
      </c>
      <c r="B2027" s="1" t="str">
        <f aca="false">Report!E3514</f>
        <v>MAXFRI DISTRIUIDORA LTDA</v>
      </c>
      <c r="C2027" s="16" t="n">
        <f aca="false">Report!U3514</f>
        <v>10705.2</v>
      </c>
      <c r="D2027" s="1" t="str">
        <f aca="false">Report!X3514</f>
        <v>NF 15212 - MILKA</v>
      </c>
    </row>
    <row r="2028" customFormat="false" ht="12.75" hidden="false" customHeight="true" outlineLevel="0" collapsed="false">
      <c r="A2028" s="15" t="n">
        <f aca="false">Report!C3516</f>
        <v>46270</v>
      </c>
      <c r="B2028" s="1" t="str">
        <f aca="false">Report!E3516</f>
        <v>JAB COMERCIO DE PRODUTOS ALIMENTICIOS LT</v>
      </c>
      <c r="C2028" s="16" t="n">
        <f aca="false">Report!U3516</f>
        <v>292</v>
      </c>
      <c r="D2028" s="1" t="str">
        <f aca="false">Report!X3516</f>
        <v>NF 3831 SANTO PAO - MILKA</v>
      </c>
    </row>
    <row r="2029" customFormat="false" ht="12.75" hidden="false" customHeight="true" outlineLevel="0" collapsed="false">
      <c r="A2029" s="15" t="n">
        <f aca="false">Report!C3517</f>
        <v>46270</v>
      </c>
      <c r="B2029" s="1" t="str">
        <f aca="false">Report!E3517</f>
        <v>NOVA FRIOS COMERCIO ATACADISTA DE LATICINIOS LTDA</v>
      </c>
      <c r="C2029" s="16" t="n">
        <f aca="false">Report!U3517</f>
        <v>249.5</v>
      </c>
      <c r="D2029" s="1" t="str">
        <f aca="false">Report!X3517</f>
        <v>NF 4494 BODEGA DO PAO - MILKA</v>
      </c>
    </row>
    <row r="2030" customFormat="false" ht="12.75" hidden="false" customHeight="true" outlineLevel="0" collapsed="false">
      <c r="A2030" s="15" t="n">
        <f aca="false">Report!C3518</f>
        <v>46270</v>
      </c>
      <c r="B2030" s="1" t="str">
        <f aca="false">Report!E3518</f>
        <v>P. A. P. CAVALCANTE LTDA</v>
      </c>
      <c r="C2030" s="16" t="n">
        <f aca="false">Report!U3518</f>
        <v>525</v>
      </c>
      <c r="D2030" s="1" t="str">
        <f aca="false">Report!X3518</f>
        <v>NF 415 PGTO PARA PAULA - MILKA</v>
      </c>
    </row>
    <row r="2031" customFormat="false" ht="12.75" hidden="false" customHeight="true" outlineLevel="0" collapsed="false">
      <c r="A2031" s="15" t="n">
        <f aca="false">Report!C3519</f>
        <v>46271</v>
      </c>
      <c r="B2031" s="1" t="str">
        <f aca="false">Report!E3519</f>
        <v>PRIME PET DISTRIBUIDORA LTDA</v>
      </c>
      <c r="C2031" s="16" t="n">
        <f aca="false">Report!U3519</f>
        <v>911.85</v>
      </c>
      <c r="D2031" s="1" t="str">
        <f aca="false">Report!X3519</f>
        <v>NF 11134 -03/06  MILKA</v>
      </c>
    </row>
    <row r="2032" customFormat="false" ht="12.75" hidden="false" customHeight="true" outlineLevel="0" collapsed="false">
      <c r="A2032" s="15" t="n">
        <f aca="false">Report!C3520</f>
        <v>46271</v>
      </c>
      <c r="B2032" s="1" t="str">
        <f aca="false">Report!E3520</f>
        <v>J. A. F. DE LIMA</v>
      </c>
      <c r="C2032" s="16" t="n">
        <f aca="false">Report!U3520</f>
        <v>1127.55</v>
      </c>
      <c r="D2032" s="1" t="str">
        <f aca="false">Report!X3520</f>
        <v>NF 160299-1 MILKA</v>
      </c>
    </row>
    <row r="2033" customFormat="false" ht="12.75" hidden="false" customHeight="true" outlineLevel="0" collapsed="false">
      <c r="A2033" s="15" t="n">
        <f aca="false">Report!C3521</f>
        <v>46271</v>
      </c>
      <c r="B2033" s="1" t="str">
        <f aca="false">Report!E3521</f>
        <v>FUNNY PET DISTRIBUIDORA DE ALIMENTOS PAR</v>
      </c>
      <c r="C2033" s="16" t="n">
        <f aca="false">Report!U3521</f>
        <v>4154.05</v>
      </c>
      <c r="D2033" s="1" t="str">
        <f aca="false">Report!X3521</f>
        <v>NF 21856 -1 MILKA</v>
      </c>
    </row>
    <row r="2034" customFormat="false" ht="12.75" hidden="false" customHeight="true" outlineLevel="0" collapsed="false">
      <c r="A2034" s="15" t="n">
        <f aca="false">Report!C3522</f>
        <v>46271</v>
      </c>
      <c r="B2034" s="1" t="str">
        <f aca="false">Report!E3522</f>
        <v>ELIEZER DE SOUZA GOMES LTDA</v>
      </c>
      <c r="C2034" s="16" t="n">
        <f aca="false">Report!U3522</f>
        <v>360.82</v>
      </c>
      <c r="D2034" s="1" t="str">
        <f aca="false">Report!X3522</f>
        <v>NF 296-001 MILKA</v>
      </c>
    </row>
    <row r="2035" customFormat="false" ht="12.75" hidden="false" customHeight="true" outlineLevel="0" collapsed="false">
      <c r="A2035" s="15" t="n">
        <f aca="false">Report!C3523</f>
        <v>46272</v>
      </c>
      <c r="B2035" s="1" t="str">
        <f aca="false">Report!E3523</f>
        <v>NORTE DISTRIBUIDORA DE ACUMULADORES E AC</v>
      </c>
      <c r="C2035" s="16" t="n">
        <f aca="false">Report!U3523</f>
        <v>305.97</v>
      </c>
      <c r="D2035" s="1" t="str">
        <f aca="false">Report!X3523</f>
        <v>NF 105914 -2/3 MOURA -  MILKA</v>
      </c>
    </row>
    <row r="2036" customFormat="false" ht="12.75" hidden="false" customHeight="true" outlineLevel="0" collapsed="false">
      <c r="A2036" s="15" t="n">
        <f aca="false">Report!C3524</f>
        <v>46272</v>
      </c>
      <c r="B2036" s="1" t="str">
        <f aca="false">Report!E3524</f>
        <v>TAPAJOS COM DE PERFUMARIA COSMETICOS E G</v>
      </c>
      <c r="C2036" s="16" t="n">
        <f aca="false">Report!U3524</f>
        <v>1020.15</v>
      </c>
      <c r="D2036" s="1" t="str">
        <f aca="false">Report!X3524</f>
        <v>NF 585245-2 MILKA</v>
      </c>
    </row>
    <row r="2037" customFormat="false" ht="12.75" hidden="false" customHeight="true" outlineLevel="0" collapsed="false">
      <c r="A2037" s="15" t="n">
        <f aca="false">Report!C3525</f>
        <v>46272</v>
      </c>
      <c r="B2037" s="1" t="str">
        <f aca="false">Report!E3525</f>
        <v>DUNORTE DISTRIBUIDORA DE PRODUTOS DE CONSUMO LTDA</v>
      </c>
      <c r="C2037" s="16" t="n">
        <f aca="false">Report!U3525</f>
        <v>727.99</v>
      </c>
      <c r="D2037" s="1" t="str">
        <f aca="false">Report!X3525</f>
        <v>NF 3234290-3 C/TAXA INCLUSA - MILKA</v>
      </c>
    </row>
    <row r="2038" customFormat="false" ht="12.75" hidden="false" customHeight="true" outlineLevel="0" collapsed="false">
      <c r="A2038" s="15" t="n">
        <f aca="false">Report!C3526</f>
        <v>46272</v>
      </c>
      <c r="B2038" s="1" t="str">
        <f aca="false">Report!E3526</f>
        <v>OPPORTUNITY ALIMENTOS PARA ANIMAIS LTDA</v>
      </c>
      <c r="C2038" s="16" t="n">
        <f aca="false">Report!U3526</f>
        <v>2836.78</v>
      </c>
      <c r="D2038" s="1" t="str">
        <f aca="false">Report!X3526</f>
        <v>NF 35160-2 MILKA</v>
      </c>
    </row>
    <row r="2039" customFormat="false" ht="12.75" hidden="false" customHeight="true" outlineLevel="0" collapsed="false">
      <c r="A2039" s="15" t="n">
        <f aca="false">Report!C3527</f>
        <v>46272</v>
      </c>
      <c r="B2039" s="1" t="str">
        <f aca="false">Report!E3527</f>
        <v>VICTORIA COMERCIO INTERNACIONAL DE ALIME</v>
      </c>
      <c r="C2039" s="16" t="n">
        <f aca="false">Report!U3527</f>
        <v>919.34</v>
      </c>
      <c r="D2039" s="1" t="str">
        <f aca="false">Report!X3527</f>
        <v>13480-B/B  NF12863 - MILKA</v>
      </c>
    </row>
    <row r="2040" customFormat="false" ht="12.75" hidden="false" customHeight="true" outlineLevel="0" collapsed="false">
      <c r="A2040" s="15" t="n">
        <f aca="false">Report!C3528</f>
        <v>46272</v>
      </c>
      <c r="B2040" s="1" t="str">
        <f aca="false">Report!E3528</f>
        <v>BF COMERCIO DE ALIMENTOS REPRESENTACAO L</v>
      </c>
      <c r="C2040" s="16" t="n">
        <f aca="false">Report!U3528</f>
        <v>677.64</v>
      </c>
      <c r="D2040" s="1" t="str">
        <f aca="false">Report!X3528</f>
        <v>13724-A/B  NF21280 - MILKA</v>
      </c>
    </row>
    <row r="2041" customFormat="false" ht="12.75" hidden="false" customHeight="true" outlineLevel="0" collapsed="false">
      <c r="A2041" s="15" t="n">
        <f aca="false">Report!C3529</f>
        <v>46272</v>
      </c>
      <c r="B2041" s="1" t="str">
        <f aca="false">Report!E3529</f>
        <v>FUNNY PET DISTRIBUIDORA DE ALIMENTOS PAR</v>
      </c>
      <c r="C2041" s="16" t="n">
        <f aca="false">Report!U3529</f>
        <v>704.9</v>
      </c>
      <c r="D2041" s="1" t="str">
        <f aca="false">Report!X3529</f>
        <v>NF 21714-1 MILKA</v>
      </c>
    </row>
    <row r="2042" customFormat="false" ht="12.75" hidden="false" customHeight="true" outlineLevel="0" collapsed="false">
      <c r="A2042" s="15" t="n">
        <f aca="false">Report!C3530</f>
        <v>46272</v>
      </c>
      <c r="B2042" s="1" t="str">
        <f aca="false">Report!E3530</f>
        <v>DUNORTE DISTRIBUIDORA DE PRODUTOS DE CONSUMO LTDA</v>
      </c>
      <c r="C2042" s="16" t="n">
        <f aca="false">Report!U3530</f>
        <v>594.56</v>
      </c>
      <c r="D2042" s="1" t="str">
        <f aca="false">Report!X3530</f>
        <v>NF 3237635 - MILKA</v>
      </c>
    </row>
    <row r="2043" customFormat="false" ht="12.75" hidden="false" customHeight="true" outlineLevel="0" collapsed="false">
      <c r="A2043" s="15" t="n">
        <f aca="false">Report!C3531</f>
        <v>46272</v>
      </c>
      <c r="B2043" s="1" t="str">
        <f aca="false">Report!E3531</f>
        <v>FENNIX BRASIL DISTRIBUIDORA DE PRODUTOS</v>
      </c>
      <c r="C2043" s="16" t="n">
        <f aca="false">Report!U3531</f>
        <v>989.33</v>
      </c>
      <c r="D2043" s="1" t="str">
        <f aca="false">Report!X3531</f>
        <v>NF 317365-2 MILKA</v>
      </c>
    </row>
    <row r="2044" customFormat="false" ht="12.75" hidden="false" customHeight="true" outlineLevel="0" collapsed="false">
      <c r="A2044" s="15" t="n">
        <f aca="false">Report!C3532</f>
        <v>46272</v>
      </c>
      <c r="B2044" s="1" t="str">
        <f aca="false">Report!E3532</f>
        <v>DURAES DISTRIBUIDORA DE ESTIVAS LTDA</v>
      </c>
      <c r="C2044" s="16" t="n">
        <f aca="false">Report!U3532</f>
        <v>573.72</v>
      </c>
      <c r="D2044" s="1" t="str">
        <f aca="false">Report!X3532</f>
        <v>NF 654912-2 MILKA</v>
      </c>
    </row>
    <row r="2045" customFormat="false" ht="12.75" hidden="false" customHeight="true" outlineLevel="0" collapsed="false">
      <c r="A2045" s="15" t="n">
        <f aca="false">Report!C3533</f>
        <v>46272</v>
      </c>
      <c r="B2045" s="1" t="str">
        <f aca="false">Report!E3533</f>
        <v>PIARARA COMERCIO, IMPORTACAO E EXPORTACAO LTDA</v>
      </c>
      <c r="C2045" s="16" t="n">
        <f aca="false">Report!U3533</f>
        <v>603.55</v>
      </c>
      <c r="D2045" s="1" t="str">
        <f aca="false">Report!X3533</f>
        <v>NF 195799 - MILKA</v>
      </c>
    </row>
    <row r="2046" customFormat="false" ht="12.75" hidden="false" customHeight="true" outlineLevel="0" collapsed="false">
      <c r="A2046" s="15" t="n">
        <f aca="false">Report!C3534</f>
        <v>46272</v>
      </c>
      <c r="B2046" s="1" t="str">
        <f aca="false">Report!E3534</f>
        <v>DURAES DISTRIBUIDORA DE ESTIVAS LTDA</v>
      </c>
      <c r="C2046" s="16" t="n">
        <f aca="false">Report!U3534</f>
        <v>759.74</v>
      </c>
      <c r="D2046" s="1" t="str">
        <f aca="false">Report!X3534</f>
        <v>NF 654913-2  MILKA</v>
      </c>
    </row>
    <row r="2047" customFormat="false" ht="12.75" hidden="false" customHeight="true" outlineLevel="0" collapsed="false">
      <c r="A2047" s="15" t="n">
        <f aca="false">Report!C3535</f>
        <v>46272</v>
      </c>
      <c r="B2047" s="1" t="str">
        <f aca="false">Report!E3535</f>
        <v>FORTVET DISTRIBUIDORA LTDA</v>
      </c>
      <c r="C2047" s="16" t="n">
        <f aca="false">Report!U3535</f>
        <v>733.07</v>
      </c>
      <c r="D2047" s="1" t="str">
        <f aca="false">Report!X3535</f>
        <v>NF3216-1 MILKA</v>
      </c>
    </row>
    <row r="2048" customFormat="false" ht="12.75" hidden="false" customHeight="true" outlineLevel="0" collapsed="false">
      <c r="A2048" s="15" t="n">
        <f aca="false">Report!C3536</f>
        <v>46272</v>
      </c>
      <c r="B2048" s="1" t="str">
        <f aca="false">Report!E3536</f>
        <v>FORTVET DISTRIBUIDORA LTDA</v>
      </c>
      <c r="C2048" s="16" t="n">
        <f aca="false">Report!U3536</f>
        <v>477.65</v>
      </c>
      <c r="D2048" s="1" t="str">
        <f aca="false">Report!X3536</f>
        <v>NF 3215-1 MILKA</v>
      </c>
    </row>
    <row r="2049" customFormat="false" ht="12.75" hidden="false" customHeight="true" outlineLevel="0" collapsed="false">
      <c r="A2049" s="15" t="n">
        <f aca="false">Report!C3537</f>
        <v>46272</v>
      </c>
      <c r="B2049" s="1" t="str">
        <f aca="false">Report!E3537</f>
        <v>SABIA COMERCIO DE COSMETICOS LTDA</v>
      </c>
      <c r="C2049" s="16" t="n">
        <f aca="false">Report!U3537</f>
        <v>614.06</v>
      </c>
      <c r="D2049" s="1" t="str">
        <f aca="false">Report!X3537</f>
        <v>NF 255211-2 MILKA</v>
      </c>
    </row>
    <row r="2050" customFormat="false" ht="12.75" hidden="false" customHeight="true" outlineLevel="0" collapsed="false">
      <c r="A2050" s="15" t="n">
        <f aca="false">Report!C3538</f>
        <v>46272</v>
      </c>
      <c r="B2050" s="1" t="str">
        <f aca="false">Report!E3538</f>
        <v>DINÂMICA SOLUÇÕES EM SUPRIMENTOS E GESTÃ</v>
      </c>
      <c r="C2050" s="16" t="n">
        <f aca="false">Report!U3538</f>
        <v>609.5</v>
      </c>
      <c r="D2050" s="1" t="str">
        <f aca="false">Report!X3538</f>
        <v>NF 764-2 MILKA</v>
      </c>
    </row>
    <row r="2051" customFormat="false" ht="12.75" hidden="false" customHeight="true" outlineLevel="0" collapsed="false">
      <c r="A2051" s="15" t="n">
        <f aca="false">Report!C3539</f>
        <v>46272</v>
      </c>
      <c r="B2051" s="1" t="str">
        <f aca="false">Report!E3539</f>
        <v>NT INDUSTRIA E COMERCIO DE PANIFICACAO L</v>
      </c>
      <c r="C2051" s="16" t="n">
        <f aca="false">Report!U3539</f>
        <v>2054.1</v>
      </c>
      <c r="D2051" s="1" t="str">
        <f aca="false">Report!X3539</f>
        <v>NF 44749 - MILKA</v>
      </c>
    </row>
    <row r="2052" customFormat="false" ht="12.75" hidden="false" customHeight="true" outlineLevel="0" collapsed="false">
      <c r="A2052" s="15" t="n">
        <f aca="false">Report!C3540</f>
        <v>46272</v>
      </c>
      <c r="B2052" s="1" t="str">
        <f aca="false">Report!E3540</f>
        <v>MAXFRI DISTRIUIDORA LTDA</v>
      </c>
      <c r="C2052" s="16" t="n">
        <f aca="false">Report!U3540</f>
        <v>8640.8</v>
      </c>
      <c r="D2052" s="1" t="str">
        <f aca="false">Report!X3540</f>
        <v>NF15226 - MILKA</v>
      </c>
    </row>
    <row r="2053" customFormat="false" ht="12.75" hidden="false" customHeight="true" outlineLevel="0" collapsed="false">
      <c r="A2053" s="15" t="n">
        <f aca="false">Report!C3541</f>
        <v>46272</v>
      </c>
      <c r="B2053" s="1" t="str">
        <f aca="false">Report!E3541</f>
        <v>NOVA FRIOS COMERCIO ATACADISTA DE LATICINIOS LTDA</v>
      </c>
      <c r="C2053" s="16" t="n">
        <f aca="false">Report!U3541</f>
        <v>202.5</v>
      </c>
      <c r="D2053" s="1" t="str">
        <f aca="false">Report!X3541</f>
        <v>NF 4502 BODEGA DO PAO - MILKA</v>
      </c>
    </row>
    <row r="2054" customFormat="false" ht="12.75" hidden="false" customHeight="true" outlineLevel="0" collapsed="false">
      <c r="A2054" s="15" t="n">
        <f aca="false">Report!C3543</f>
        <v>46272</v>
      </c>
      <c r="B2054" s="1" t="str">
        <f aca="false">Report!E3543</f>
        <v>T. M. L. DA SILVA LTDA</v>
      </c>
      <c r="C2054" s="16" t="n">
        <f aca="false">Report!U3543</f>
        <v>780</v>
      </c>
      <c r="D2054" s="1" t="str">
        <f aca="false">Report!X3543</f>
        <v>NF 15318 AMAZONGURT - MILKA</v>
      </c>
    </row>
    <row r="2055" customFormat="false" ht="12.75" hidden="false" customHeight="true" outlineLevel="0" collapsed="false">
      <c r="A2055" s="15" t="n">
        <f aca="false">Report!C3544</f>
        <v>46272</v>
      </c>
      <c r="B2055" s="1" t="str">
        <f aca="false">Report!E3544</f>
        <v>PANIFICADORA E CONFEITARIA REAL MADRI LTDA</v>
      </c>
      <c r="C2055" s="16" t="n">
        <f aca="false">Report!U3544</f>
        <v>199.2</v>
      </c>
      <c r="D2055" s="1" t="str">
        <f aca="false">Report!X3544</f>
        <v>NF 788 - MILKA</v>
      </c>
    </row>
    <row r="2056" customFormat="false" ht="12.75" hidden="false" customHeight="true" outlineLevel="0" collapsed="false">
      <c r="A2056" s="15" t="n">
        <f aca="false">Report!C3545</f>
        <v>46272</v>
      </c>
      <c r="B2056" s="1" t="str">
        <f aca="false">Report!E3545</f>
        <v>PANIFICADORA E CONFEITARIA REAL MADRI LTDA</v>
      </c>
      <c r="C2056" s="16" t="n">
        <f aca="false">Report!U3545</f>
        <v>135</v>
      </c>
      <c r="D2056" s="1" t="str">
        <f aca="false">Report!X3545</f>
        <v>NF 789 - MILKA</v>
      </c>
    </row>
    <row r="2057" customFormat="false" ht="12.75" hidden="false" customHeight="true" outlineLevel="0" collapsed="false">
      <c r="A2057" s="15" t="n">
        <f aca="false">Report!C3546</f>
        <v>46272</v>
      </c>
      <c r="B2057" s="1" t="str">
        <f aca="false">Report!E3546</f>
        <v>PANIFICADORA E CONFEITARIA REAL MADRI LTDA</v>
      </c>
      <c r="C2057" s="16" t="n">
        <f aca="false">Report!U3546</f>
        <v>1120</v>
      </c>
      <c r="D2057" s="1" t="str">
        <f aca="false">Report!X3546</f>
        <v>NF 791 - MILKA</v>
      </c>
    </row>
    <row r="2058" customFormat="false" ht="12.75" hidden="false" customHeight="true" outlineLevel="0" collapsed="false">
      <c r="A2058" s="15" t="n">
        <f aca="false">Report!C3548</f>
        <v>46273</v>
      </c>
      <c r="B2058" s="1" t="str">
        <f aca="false">Report!E3548</f>
        <v>ATACADAO S.A.</v>
      </c>
      <c r="C2058" s="16" t="n">
        <f aca="false">Report!U3548</f>
        <v>2022.5</v>
      </c>
      <c r="D2058" s="1" t="str">
        <f aca="false">Report!X3548</f>
        <v>NF 1915889 - MILKA</v>
      </c>
    </row>
    <row r="2059" customFormat="false" ht="12.75" hidden="false" customHeight="true" outlineLevel="0" collapsed="false">
      <c r="A2059" s="15" t="n">
        <f aca="false">Report!C3549</f>
        <v>46273</v>
      </c>
      <c r="B2059" s="1" t="str">
        <f aca="false">Report!E3549</f>
        <v>ATACADAO S.A.</v>
      </c>
      <c r="C2059" s="16" t="n">
        <f aca="false">Report!U3549</f>
        <v>1795</v>
      </c>
      <c r="D2059" s="1" t="str">
        <f aca="false">Report!X3549</f>
        <v>NF 1915886 - MILKA</v>
      </c>
    </row>
    <row r="2060" customFormat="false" ht="12.75" hidden="false" customHeight="true" outlineLevel="0" collapsed="false">
      <c r="A2060" s="15" t="n">
        <f aca="false">Report!C3550</f>
        <v>46273</v>
      </c>
      <c r="B2060" s="1" t="str">
        <f aca="false">Report!E3550</f>
        <v>ATACADAO S.A.</v>
      </c>
      <c r="C2060" s="16" t="n">
        <f aca="false">Report!U3550</f>
        <v>899.66</v>
      </c>
      <c r="D2060" s="1" t="str">
        <f aca="false">Report!X3550</f>
        <v>NF 1917923 - MILKA</v>
      </c>
    </row>
    <row r="2061" customFormat="false" ht="12.75" hidden="false" customHeight="true" outlineLevel="0" collapsed="false">
      <c r="A2061" s="15" t="n">
        <f aca="false">Report!C3552</f>
        <v>46273</v>
      </c>
      <c r="B2061" s="1" t="str">
        <f aca="false">Report!E3552</f>
        <v>FEMAR IND E COM DE BEBIDAS LTDA</v>
      </c>
      <c r="C2061" s="16" t="n">
        <f aca="false">Report!U3552</f>
        <v>802.03</v>
      </c>
      <c r="D2061" s="1" t="str">
        <f aca="false">Report!X3552</f>
        <v>NF 56171 - MILKA</v>
      </c>
    </row>
    <row r="2062" customFormat="false" ht="12.75" hidden="false" customHeight="true" outlineLevel="0" collapsed="false">
      <c r="A2062" s="15" t="n">
        <f aca="false">Report!C3553</f>
        <v>46273</v>
      </c>
      <c r="B2062" s="1" t="str">
        <f aca="false">Report!E3553</f>
        <v>ATACADAO S.A.</v>
      </c>
      <c r="C2062" s="16" t="n">
        <f aca="false">Report!U3553</f>
        <v>428.17</v>
      </c>
      <c r="D2062" s="1" t="str">
        <f aca="false">Report!X3553</f>
        <v>NF 1917926 - MILKA</v>
      </c>
    </row>
    <row r="2063" customFormat="false" ht="12.75" hidden="false" customHeight="true" outlineLevel="0" collapsed="false">
      <c r="A2063" s="15" t="n">
        <f aca="false">Report!C3554</f>
        <v>46273</v>
      </c>
      <c r="B2063" s="1" t="str">
        <f aca="false">Report!E3554</f>
        <v>ATACADAO S.A.</v>
      </c>
      <c r="C2063" s="16" t="n">
        <f aca="false">Report!U3554</f>
        <v>1812.23</v>
      </c>
      <c r="D2063" s="1" t="str">
        <f aca="false">Report!X3554</f>
        <v>NF 1919060 - MILKA</v>
      </c>
    </row>
    <row r="2064" customFormat="false" ht="12.75" hidden="false" customHeight="true" outlineLevel="0" collapsed="false">
      <c r="A2064" s="15" t="n">
        <f aca="false">Report!C3555</f>
        <v>46273</v>
      </c>
      <c r="B2064" s="1" t="str">
        <f aca="false">Report!E3555</f>
        <v>L S M COMERCIO DE ALIMENTOS E NAVEGACAO</v>
      </c>
      <c r="C2064" s="16" t="n">
        <f aca="false">Report!U3555</f>
        <v>1256.37</v>
      </c>
      <c r="D2064" s="1" t="str">
        <f aca="false">Report!X3555</f>
        <v>NF 311117-2 MILKA</v>
      </c>
    </row>
    <row r="2065" customFormat="false" ht="12.75" hidden="false" customHeight="true" outlineLevel="0" collapsed="false">
      <c r="A2065" s="15" t="n">
        <f aca="false">Report!C3556</f>
        <v>46273</v>
      </c>
      <c r="B2065" s="1" t="str">
        <f aca="false">Report!E3556</f>
        <v>SOUZA CRUZ LTDA.</v>
      </c>
      <c r="C2065" s="16" t="n">
        <f aca="false">Report!U3556</f>
        <v>7010.81</v>
      </c>
      <c r="D2065" s="1" t="str">
        <f aca="false">Report!X3556</f>
        <v>NF 586417 -03 MILKA</v>
      </c>
    </row>
    <row r="2066" customFormat="false" ht="12.75" hidden="false" customHeight="true" outlineLevel="0" collapsed="false">
      <c r="A2066" s="15" t="n">
        <f aca="false">Report!C3557</f>
        <v>46273</v>
      </c>
      <c r="B2066" s="1" t="str">
        <f aca="false">Report!E3557</f>
        <v>ATACADAO S.A.</v>
      </c>
      <c r="C2066" s="16" t="n">
        <f aca="false">Report!U3557</f>
        <v>799.11</v>
      </c>
      <c r="D2066" s="1" t="str">
        <f aca="false">Report!X3557</f>
        <v>NF 1921243 - MILKA</v>
      </c>
    </row>
    <row r="2067" customFormat="false" ht="12.75" hidden="false" customHeight="true" outlineLevel="0" collapsed="false">
      <c r="A2067" s="15" t="n">
        <f aca="false">Report!C3559</f>
        <v>46273</v>
      </c>
      <c r="B2067" s="1" t="str">
        <f aca="false">Report!E3559</f>
        <v>MARCLEY MACHADO CHAVES</v>
      </c>
      <c r="C2067" s="16" t="n">
        <f aca="false">Report!U3559</f>
        <v>651.32</v>
      </c>
      <c r="D2067" s="1" t="str">
        <f aca="false">Report!X3559</f>
        <v>NF 3582 - 1 MILKA</v>
      </c>
    </row>
    <row r="2068" customFormat="false" ht="12.75" hidden="false" customHeight="true" outlineLevel="0" collapsed="false">
      <c r="A2068" s="15" t="n">
        <f aca="false">Report!C3560</f>
        <v>46273</v>
      </c>
      <c r="B2068" s="1" t="str">
        <f aca="false">Report!E3560</f>
        <v>NATUREZA COMERCIO DE DESCARTAVEIS LTDA</v>
      </c>
      <c r="C2068" s="16" t="n">
        <f aca="false">Report!U3560</f>
        <v>983.07</v>
      </c>
      <c r="D2068" s="1" t="str">
        <f aca="false">Report!X3560</f>
        <v>NF750484-2 MILKA</v>
      </c>
    </row>
    <row r="2069" customFormat="false" ht="12.75" hidden="false" customHeight="true" outlineLevel="0" collapsed="false">
      <c r="A2069" s="15" t="n">
        <f aca="false">Report!C3562</f>
        <v>46273</v>
      </c>
      <c r="B2069" s="1" t="str">
        <f aca="false">Report!E3562</f>
        <v>NATUREZA COMERCIO DE DESCARTAVEIS LTDA</v>
      </c>
      <c r="C2069" s="16" t="n">
        <f aca="false">Report!U3562</f>
        <v>806.75</v>
      </c>
      <c r="D2069" s="1" t="str">
        <f aca="false">Report!X3562</f>
        <v>NF 750485 - MILKA</v>
      </c>
    </row>
    <row r="2070" customFormat="false" ht="12.75" hidden="false" customHeight="true" outlineLevel="0" collapsed="false">
      <c r="A2070" s="15" t="n">
        <f aca="false">Report!C3563</f>
        <v>46273</v>
      </c>
      <c r="B2070" s="1" t="str">
        <f aca="false">Report!E3563</f>
        <v>IRMÃOS LIMA  ATACADO  DE ALIMENTOS LTDA</v>
      </c>
      <c r="C2070" s="16" t="n">
        <f aca="false">Report!U3563</f>
        <v>1062.06</v>
      </c>
      <c r="D2070" s="1" t="str">
        <f aca="false">Report!X3563</f>
        <v>378915-B/C  NF297570 - MILKA</v>
      </c>
    </row>
    <row r="2071" customFormat="false" ht="12.75" hidden="false" customHeight="true" outlineLevel="0" collapsed="false">
      <c r="A2071" s="15" t="n">
        <f aca="false">Report!C3564</f>
        <v>46273</v>
      </c>
      <c r="B2071" s="1" t="str">
        <f aca="false">Report!E3564</f>
        <v>DISTRIBUIDORA LOPES LTDA</v>
      </c>
      <c r="C2071" s="16" t="n">
        <f aca="false">Report!U3564</f>
        <v>901.66</v>
      </c>
      <c r="D2071" s="1" t="str">
        <f aca="false">Report!X3564</f>
        <v>NF 1717085-1 MILKA</v>
      </c>
    </row>
    <row r="2072" customFormat="false" ht="12.75" hidden="false" customHeight="true" outlineLevel="0" collapsed="false">
      <c r="A2072" s="15" t="n">
        <f aca="false">Report!C3565</f>
        <v>46273</v>
      </c>
      <c r="B2072" s="1" t="str">
        <f aca="false">Report!E3565</f>
        <v>NATAN CIDADE NOVA</v>
      </c>
      <c r="C2072" s="16" t="n">
        <f aca="false">Report!U3565</f>
        <v>1428.9</v>
      </c>
      <c r="D2072" s="1" t="str">
        <f aca="false">Report!X3565</f>
        <v>NF 37222 - MILKA</v>
      </c>
    </row>
    <row r="2073" customFormat="false" ht="12.75" hidden="false" customHeight="true" outlineLevel="0" collapsed="false">
      <c r="A2073" s="15" t="n">
        <f aca="false">Report!C3566</f>
        <v>46273</v>
      </c>
      <c r="B2073" s="1" t="str">
        <f aca="false">Report!E3566</f>
        <v>CRBS S/A</v>
      </c>
      <c r="C2073" s="16" t="n">
        <f aca="false">Report!U3566</f>
        <v>7824.72</v>
      </c>
      <c r="D2073" s="1" t="str">
        <f aca="false">Report!X3566</f>
        <v>NF 977884 AMBEV - MILKA</v>
      </c>
    </row>
    <row r="2074" customFormat="false" ht="12.75" hidden="false" customHeight="true" outlineLevel="0" collapsed="false">
      <c r="A2074" s="15" t="n">
        <f aca="false">Report!C3567</f>
        <v>46273</v>
      </c>
      <c r="B2074" s="1" t="str">
        <f aca="false">Report!E3567</f>
        <v>MARQUES &amp; MELO LTDA - FILIAL</v>
      </c>
      <c r="C2074" s="16" t="n">
        <f aca="false">Report!U3567</f>
        <v>261.76</v>
      </c>
      <c r="D2074" s="1" t="str">
        <f aca="false">Report!X3567</f>
        <v>NF 510121 - MILKA</v>
      </c>
    </row>
    <row r="2075" customFormat="false" ht="12.75" hidden="false" customHeight="true" outlineLevel="0" collapsed="false">
      <c r="A2075" s="15" t="n">
        <f aca="false">Report!C3569</f>
        <v>46273</v>
      </c>
      <c r="B2075" s="1" t="str">
        <f aca="false">Report!E3569</f>
        <v>SOUZA CRUZ LTDA.</v>
      </c>
      <c r="C2075" s="16" t="n">
        <f aca="false">Report!U3569</f>
        <v>9606.56</v>
      </c>
      <c r="D2075" s="1" t="str">
        <f aca="false">Report!X3569</f>
        <v>NF 572175-01 MILKA</v>
      </c>
    </row>
    <row r="2076" customFormat="false" ht="12.75" hidden="false" customHeight="true" outlineLevel="0" collapsed="false">
      <c r="A2076" s="15" t="n">
        <f aca="false">Report!C3570</f>
        <v>46273</v>
      </c>
      <c r="B2076" s="1" t="str">
        <f aca="false">Report!E3570</f>
        <v>MAXFRI DISTRIUIDORA LTDA</v>
      </c>
      <c r="C2076" s="16" t="n">
        <f aca="false">Report!U3570</f>
        <v>2054.8</v>
      </c>
      <c r="D2076" s="1" t="str">
        <f aca="false">Report!X3570</f>
        <v>NF 15234 - MILKA</v>
      </c>
    </row>
    <row r="2077" customFormat="false" ht="12.75" hidden="false" customHeight="true" outlineLevel="0" collapsed="false">
      <c r="A2077" s="15" t="n">
        <f aca="false">Report!C3571</f>
        <v>46273</v>
      </c>
      <c r="B2077" s="1" t="str">
        <f aca="false">Report!E3571</f>
        <v>CRBS S/A</v>
      </c>
      <c r="C2077" s="16" t="n">
        <f aca="false">Report!U3571</f>
        <v>145.03</v>
      </c>
      <c r="D2077" s="1" t="str">
        <f aca="false">Report!X3571</f>
        <v>NF 983830 - MILKA</v>
      </c>
    </row>
    <row r="2078" customFormat="false" ht="12.75" hidden="false" customHeight="true" outlineLevel="0" collapsed="false">
      <c r="A2078" s="15" t="n">
        <f aca="false">Report!C3572</f>
        <v>46273</v>
      </c>
      <c r="B2078" s="1" t="str">
        <f aca="false">Report!E3572</f>
        <v>C. R. PARENTE ABREU</v>
      </c>
      <c r="C2078" s="16" t="n">
        <f aca="false">Report!U3572</f>
        <v>318.81</v>
      </c>
      <c r="D2078" s="1" t="str">
        <f aca="false">Report!X3572</f>
        <v>NF 11639-2 MILKA</v>
      </c>
    </row>
    <row r="2079" customFormat="false" ht="12.75" hidden="false" customHeight="true" outlineLevel="0" collapsed="false">
      <c r="A2079" s="15" t="n">
        <f aca="false">Report!C3573</f>
        <v>46273</v>
      </c>
      <c r="B2079" s="1" t="str">
        <f aca="false">Report!E3573</f>
        <v>LIMA E BARANDA COMERCIO DE PRODUTOS REGI</v>
      </c>
      <c r="C2079" s="16" t="n">
        <f aca="false">Report!U3573</f>
        <v>363.5</v>
      </c>
      <c r="D2079" s="1" t="str">
        <f aca="false">Report!X3573</f>
        <v>NF 32178 - MILKA</v>
      </c>
    </row>
    <row r="2080" customFormat="false" ht="12.75" hidden="false" customHeight="true" outlineLevel="0" collapsed="false">
      <c r="A2080" s="15" t="n">
        <f aca="false">Report!C3574</f>
        <v>46273</v>
      </c>
      <c r="B2080" s="1" t="str">
        <f aca="false">Report!E3574</f>
        <v>VITAPAN COMERCIO VAREJISTA DE PRODUTOS ALIMENTICIOS LTDA</v>
      </c>
      <c r="C2080" s="16" t="n">
        <f aca="false">Report!U3574</f>
        <v>810</v>
      </c>
      <c r="D2080" s="1" t="str">
        <f aca="false">Report!X3574</f>
        <v>NF 10677 - MILKA</v>
      </c>
    </row>
    <row r="2081" customFormat="false" ht="12.75" hidden="false" customHeight="true" outlineLevel="0" collapsed="false">
      <c r="A2081" s="15" t="n">
        <f aca="false">Report!C3575</f>
        <v>46273</v>
      </c>
      <c r="B2081" s="1" t="str">
        <f aca="false">Report!E3575</f>
        <v>BROTHERS  INDUSTRIA DE ALIMENTOS LTDA</v>
      </c>
      <c r="C2081" s="16" t="n">
        <f aca="false">Report!U3575</f>
        <v>680.75</v>
      </c>
      <c r="D2081" s="1" t="str">
        <f aca="false">Report!X3575</f>
        <v>NF 1039684 - MILKA</v>
      </c>
    </row>
    <row r="2082" customFormat="false" ht="12.75" hidden="false" customHeight="true" outlineLevel="0" collapsed="false">
      <c r="A2082" s="15" t="n">
        <f aca="false">Report!C3576</f>
        <v>46273</v>
      </c>
      <c r="B2082" s="1" t="str">
        <f aca="false">Report!E3576</f>
        <v>FRUTAL INDUSTRIA E COMERCIO LTDA</v>
      </c>
      <c r="C2082" s="16" t="n">
        <f aca="false">Report!U3576</f>
        <v>720.26</v>
      </c>
      <c r="D2082" s="1" t="str">
        <f aca="false">Report!X3576</f>
        <v>NF 230161 - MILKA</v>
      </c>
    </row>
    <row r="2083" customFormat="false" ht="12.75" hidden="false" customHeight="true" outlineLevel="0" collapsed="false">
      <c r="A2083" s="15" t="n">
        <f aca="false">Report!C3577</f>
        <v>46273</v>
      </c>
      <c r="B2083" s="1" t="str">
        <f aca="false">Report!E3577</f>
        <v>NORTELAC DISTRIBUIDORA DE FRIOS LTDA</v>
      </c>
      <c r="C2083" s="16" t="n">
        <f aca="false">Report!U3577</f>
        <v>1840</v>
      </c>
      <c r="D2083" s="1" t="str">
        <f aca="false">Report!X3577</f>
        <v>NF 47142 - MILKA</v>
      </c>
    </row>
    <row r="2084" customFormat="false" ht="12.75" hidden="false" customHeight="true" outlineLevel="0" collapsed="false">
      <c r="A2084" s="15" t="n">
        <f aca="false">Report!C3578</f>
        <v>46273</v>
      </c>
      <c r="B2084" s="1" t="str">
        <f aca="false">Report!E3578</f>
        <v>JAB COMERCIO DE PRODUTOS ALIMENTICIOS LT</v>
      </c>
      <c r="C2084" s="16" t="n">
        <f aca="false">Report!U3578</f>
        <v>345</v>
      </c>
      <c r="D2084" s="1" t="str">
        <f aca="false">Report!X3578</f>
        <v>NF 3849 SANTOPAO - MILKA</v>
      </c>
    </row>
    <row r="2085" customFormat="false" ht="12.75" hidden="false" customHeight="true" outlineLevel="0" collapsed="false">
      <c r="A2085" s="15" t="n">
        <f aca="false">Report!C3579</f>
        <v>46273</v>
      </c>
      <c r="B2085" s="1" t="str">
        <f aca="false">Report!E3579</f>
        <v>C. R. PARENTE ABREU</v>
      </c>
      <c r="C2085" s="16" t="n">
        <f aca="false">Report!U3579</f>
        <v>335.17</v>
      </c>
      <c r="D2085" s="1" t="str">
        <f aca="false">Report!X3579</f>
        <v>NF 11660-1 MILKA</v>
      </c>
    </row>
    <row r="2086" customFormat="false" ht="12.75" hidden="false" customHeight="true" outlineLevel="0" collapsed="false">
      <c r="A2086" s="15" t="n">
        <f aca="false">Report!C3580</f>
        <v>46273</v>
      </c>
      <c r="B2086" s="1" t="str">
        <f aca="false">Report!E3580</f>
        <v>ADICSO FABIAN GONZALEZ MONTILLA 70302186</v>
      </c>
      <c r="C2086" s="16" t="n">
        <f aca="false">Report!U3580</f>
        <v>840</v>
      </c>
      <c r="D2086" s="1" t="str">
        <f aca="false">Report!X3580</f>
        <v>NF  643 BLOOM - MILKA</v>
      </c>
    </row>
    <row r="2087" customFormat="false" ht="12.75" hidden="false" customHeight="true" outlineLevel="0" collapsed="false">
      <c r="A2087" s="15" t="n">
        <f aca="false">Report!C3581</f>
        <v>46274</v>
      </c>
      <c r="B2087" s="1" t="str">
        <f aca="false">Report!E3581</f>
        <v>AGM INDUSTRIA COMERCIO E REPRESENTACAO LTDA</v>
      </c>
      <c r="C2087" s="16" t="n">
        <f aca="false">Report!U3581</f>
        <v>1146</v>
      </c>
      <c r="D2087" s="1" t="str">
        <f aca="false">Report!X3581</f>
        <v>NF 48158 - MILKA</v>
      </c>
    </row>
    <row r="2088" customFormat="false" ht="12.75" hidden="false" customHeight="true" outlineLevel="0" collapsed="false">
      <c r="A2088" s="15" t="n">
        <f aca="false">Report!C3582</f>
        <v>46274</v>
      </c>
      <c r="B2088" s="1" t="str">
        <f aca="false">Report!E3582</f>
        <v>FUNNY PET DISTRIBUIDORA DE ALIMENTOS PAR</v>
      </c>
      <c r="C2088" s="16" t="n">
        <f aca="false">Report!U3582</f>
        <v>2186.19</v>
      </c>
      <c r="D2088" s="1" t="str">
        <f aca="false">Report!X3582</f>
        <v>NF 21047-3 MILKA</v>
      </c>
    </row>
    <row r="2089" customFormat="false" ht="12.75" hidden="false" customHeight="true" outlineLevel="0" collapsed="false">
      <c r="A2089" s="15" t="n">
        <f aca="false">Report!C3583</f>
        <v>46274</v>
      </c>
      <c r="B2089" s="1" t="str">
        <f aca="false">Report!E3583</f>
        <v>RISADINHA LTDA</v>
      </c>
      <c r="C2089" s="16" t="n">
        <f aca="false">Report!U3583</f>
        <v>939.06</v>
      </c>
      <c r="D2089" s="1" t="str">
        <f aca="false">Report!X3583</f>
        <v>NF 667391-3 MILKA</v>
      </c>
    </row>
    <row r="2090" customFormat="false" ht="12.75" hidden="false" customHeight="true" outlineLevel="0" collapsed="false">
      <c r="A2090" s="15" t="n">
        <f aca="false">Report!C3584</f>
        <v>46274</v>
      </c>
      <c r="B2090" s="1" t="str">
        <f aca="false">Report!E3584</f>
        <v>ATACADAO S.A.</v>
      </c>
      <c r="C2090" s="16" t="n">
        <f aca="false">Report!U3584</f>
        <v>1980.22</v>
      </c>
      <c r="D2090" s="1" t="str">
        <f aca="false">Report!X3584</f>
        <v>NF 1916564 - MILKA</v>
      </c>
    </row>
    <row r="2091" customFormat="false" ht="12.75" hidden="false" customHeight="true" outlineLevel="0" collapsed="false">
      <c r="A2091" s="15" t="n">
        <f aca="false">Report!C3585</f>
        <v>46274</v>
      </c>
      <c r="B2091" s="1" t="str">
        <f aca="false">Report!E3585</f>
        <v>CB COMERCIO E DISTRIBUIDORA DE ALIMENTOS</v>
      </c>
      <c r="C2091" s="16" t="n">
        <f aca="false">Report!U3585</f>
        <v>947.56</v>
      </c>
      <c r="D2091" s="1" t="str">
        <f aca="false">Report!X3585</f>
        <v>963323-C/C  NF862283 - MILKA</v>
      </c>
    </row>
    <row r="2092" customFormat="false" ht="12.75" hidden="false" customHeight="true" outlineLevel="0" collapsed="false">
      <c r="A2092" s="15" t="n">
        <f aca="false">Report!C3586</f>
        <v>46274</v>
      </c>
      <c r="B2092" s="1" t="str">
        <f aca="false">Report!E3586</f>
        <v>DISTRIBUIDORA LOPES LTDA</v>
      </c>
      <c r="C2092" s="16" t="n">
        <f aca="false">Report!U3586</f>
        <v>684.25</v>
      </c>
      <c r="D2092" s="1" t="str">
        <f aca="false">Report!X3586</f>
        <v>NF 1709723 -3 MILKA</v>
      </c>
    </row>
    <row r="2093" customFormat="false" ht="12.75" hidden="false" customHeight="true" outlineLevel="0" collapsed="false">
      <c r="A2093" s="15" t="n">
        <f aca="false">Report!C3587</f>
        <v>46274</v>
      </c>
      <c r="B2093" s="1" t="str">
        <f aca="false">Report!E3587</f>
        <v>DUNORTE DISTRIBUIDORA DE PRODUTOS DE CONSUMO LTDA</v>
      </c>
      <c r="C2093" s="16" t="n">
        <f aca="false">Report!U3587</f>
        <v>1264.6</v>
      </c>
      <c r="D2093" s="1" t="str">
        <f aca="false">Report!X3587</f>
        <v>NF 3235765 -3 MILKA</v>
      </c>
    </row>
    <row r="2094" customFormat="false" ht="12.75" hidden="false" customHeight="true" outlineLevel="0" collapsed="false">
      <c r="A2094" s="15" t="n">
        <f aca="false">Report!C3588</f>
        <v>46274</v>
      </c>
      <c r="B2094" s="1" t="str">
        <f aca="false">Report!E3588</f>
        <v>OESA COMERCIO E REPRESENTACOES S/A</v>
      </c>
      <c r="C2094" s="16" t="n">
        <f aca="false">Report!U3588</f>
        <v>836.55</v>
      </c>
      <c r="D2094" s="1" t="str">
        <f aca="false">Report!X3588</f>
        <v>NF 441856 -2 MILKA</v>
      </c>
    </row>
    <row r="2095" customFormat="false" ht="12.75" hidden="false" customHeight="true" outlineLevel="0" collapsed="false">
      <c r="A2095" s="15" t="n">
        <f aca="false">Report!C3589</f>
        <v>46274</v>
      </c>
      <c r="B2095" s="1" t="str">
        <f aca="false">Report!E3589</f>
        <v>VIA CERTA IMPORTACAO E DISTRIBUICAO DE A</v>
      </c>
      <c r="C2095" s="16" t="n">
        <f aca="false">Report!U3589</f>
        <v>591.95</v>
      </c>
      <c r="D2095" s="1" t="str">
        <f aca="false">Report!X3589</f>
        <v>NF 53783-2 MILKA</v>
      </c>
    </row>
    <row r="2096" customFormat="false" ht="12.75" hidden="false" customHeight="true" outlineLevel="0" collapsed="false">
      <c r="A2096" s="15" t="n">
        <f aca="false">Report!C3590</f>
        <v>46274</v>
      </c>
      <c r="B2096" s="1" t="str">
        <f aca="false">Report!E3590</f>
        <v>EMPRESA BRASILEIRA DE DISTRIBUICAO LTDA</v>
      </c>
      <c r="C2096" s="16" t="n">
        <f aca="false">Report!U3590</f>
        <v>1200.77</v>
      </c>
      <c r="D2096" s="1" t="str">
        <f aca="false">Report!X3590</f>
        <v>NF 2309729-2 MILKA</v>
      </c>
    </row>
    <row r="2097" customFormat="false" ht="12.75" hidden="false" customHeight="true" outlineLevel="0" collapsed="false">
      <c r="A2097" s="15" t="n">
        <f aca="false">Report!C3591</f>
        <v>46274</v>
      </c>
      <c r="B2097" s="1" t="str">
        <f aca="false">Report!E3591</f>
        <v>DISTRIBUIDORA LOPES LTDA</v>
      </c>
      <c r="C2097" s="16" t="n">
        <f aca="false">Report!U3591</f>
        <v>932.55</v>
      </c>
      <c r="D2097" s="1" t="str">
        <f aca="false">Report!X3591</f>
        <v>NF 1713960 -2 MILKA</v>
      </c>
    </row>
    <row r="2098" customFormat="false" ht="12.75" hidden="false" customHeight="true" outlineLevel="0" collapsed="false">
      <c r="A2098" s="15" t="n">
        <f aca="false">Report!C3592</f>
        <v>46274</v>
      </c>
      <c r="B2098" s="1" t="str">
        <f aca="false">Report!E3592</f>
        <v>DISTRIBUIDORA LOPES LTDA</v>
      </c>
      <c r="C2098" s="16" t="n">
        <f aca="false">Report!U3592</f>
        <v>952.02</v>
      </c>
      <c r="D2098" s="1" t="str">
        <f aca="false">Report!X3592</f>
        <v>NF 1713862 -2 MILKA</v>
      </c>
    </row>
    <row r="2099" customFormat="false" ht="12.75" hidden="false" customHeight="true" outlineLevel="0" collapsed="false">
      <c r="A2099" s="15" t="n">
        <f aca="false">Report!C3593</f>
        <v>46274</v>
      </c>
      <c r="B2099" s="1" t="str">
        <f aca="false">Report!E3593</f>
        <v>CB COMERCIO E DISTRIBUIDORA DE ALIMENTOS</v>
      </c>
      <c r="C2099" s="16" t="n">
        <f aca="false">Report!U3593</f>
        <v>802.25</v>
      </c>
      <c r="D2099" s="1" t="str">
        <f aca="false">Report!X3593</f>
        <v>NF 864975 - MILKA</v>
      </c>
    </row>
    <row r="2100" customFormat="false" ht="12.75" hidden="false" customHeight="true" outlineLevel="0" collapsed="false">
      <c r="A2100" s="15" t="n">
        <f aca="false">Report!C3594</f>
        <v>46274</v>
      </c>
      <c r="B2100" s="1" t="str">
        <f aca="false">Report!E3594</f>
        <v>L. J. DA SILVA LTDA</v>
      </c>
      <c r="C2100" s="16" t="n">
        <f aca="false">Report!U3594</f>
        <v>1334.15</v>
      </c>
      <c r="D2100" s="1" t="str">
        <f aca="false">Report!X3594</f>
        <v>NF 49329-B/C  NF37328 - MILKA</v>
      </c>
    </row>
    <row r="2101" customFormat="false" ht="12.75" hidden="false" customHeight="true" outlineLevel="0" collapsed="false">
      <c r="A2101" s="15" t="n">
        <f aca="false">Report!C3595</f>
        <v>46274</v>
      </c>
      <c r="B2101" s="1" t="str">
        <f aca="false">Report!E3595</f>
        <v>NESTLÉ BRASIL LTDA.</v>
      </c>
      <c r="C2101" s="16" t="n">
        <f aca="false">Report!U3595</f>
        <v>4825.35</v>
      </c>
      <c r="D2101" s="1" t="str">
        <f aca="false">Report!X3595</f>
        <v>NF 1441035 - MILKA</v>
      </c>
    </row>
    <row r="2102" customFormat="false" ht="12.75" hidden="false" customHeight="true" outlineLevel="0" collapsed="false">
      <c r="A2102" s="15" t="n">
        <f aca="false">Report!C3596</f>
        <v>46274</v>
      </c>
      <c r="B2102" s="1" t="str">
        <f aca="false">Report!E3596</f>
        <v>OCIDENTAL COMERCIO DE FRIOS LTDA</v>
      </c>
      <c r="C2102" s="16" t="n">
        <f aca="false">Report!U3596</f>
        <v>1779.78</v>
      </c>
      <c r="D2102" s="1" t="str">
        <f aca="false">Report!X3596</f>
        <v>NF 1260689 -2/3 MILKA</v>
      </c>
    </row>
    <row r="2103" customFormat="false" ht="12.75" hidden="false" customHeight="true" outlineLevel="0" collapsed="false">
      <c r="A2103" s="15" t="n">
        <f aca="false">Report!C3597</f>
        <v>46274</v>
      </c>
      <c r="B2103" s="1" t="str">
        <f aca="false">Report!E3597</f>
        <v>RISADINHA LTDA</v>
      </c>
      <c r="C2103" s="16" t="n">
        <f aca="false">Report!U3597</f>
        <v>1404.34</v>
      </c>
      <c r="D2103" s="1" t="str">
        <f aca="false">Report!X3597</f>
        <v>NF 669770-1 MILKA</v>
      </c>
    </row>
    <row r="2104" customFormat="false" ht="12.75" hidden="false" customHeight="true" outlineLevel="0" collapsed="false">
      <c r="A2104" s="15" t="n">
        <f aca="false">Report!C3598</f>
        <v>46274</v>
      </c>
      <c r="B2104" s="1" t="str">
        <f aca="false">Report!E3598</f>
        <v>ATACADAO S.A.</v>
      </c>
      <c r="C2104" s="16" t="n">
        <f aca="false">Report!U3598</f>
        <v>1341.5</v>
      </c>
      <c r="D2104" s="1" t="str">
        <f aca="false">Report!X3598</f>
        <v>NF 1923084 - MILKA</v>
      </c>
    </row>
    <row r="2105" customFormat="false" ht="12.75" hidden="false" customHeight="true" outlineLevel="0" collapsed="false">
      <c r="A2105" s="15" t="n">
        <f aca="false">Report!C3599</f>
        <v>46274</v>
      </c>
      <c r="B2105" s="1" t="str">
        <f aca="false">Report!E3599</f>
        <v>ATACADAO S.A.</v>
      </c>
      <c r="C2105" s="16" t="n">
        <f aca="false">Report!U3599</f>
        <v>590.65</v>
      </c>
      <c r="D2105" s="1" t="str">
        <f aca="false">Report!X3599</f>
        <v>NF 1923087 - MILKA</v>
      </c>
    </row>
    <row r="2106" customFormat="false" ht="12.75" hidden="false" customHeight="true" outlineLevel="0" collapsed="false">
      <c r="A2106" s="15" t="n">
        <f aca="false">Report!C3600</f>
        <v>46274</v>
      </c>
      <c r="B2106" s="1" t="str">
        <f aca="false">Report!E3600</f>
        <v>BRF S A</v>
      </c>
      <c r="C2106" s="16" t="n">
        <f aca="false">Report!U3600</f>
        <v>1372.91</v>
      </c>
      <c r="D2106" s="1" t="str">
        <f aca="false">Report!X3600</f>
        <v>NF 1624596-01/02 MILKA</v>
      </c>
    </row>
    <row r="2107" customFormat="false" ht="12.75" hidden="false" customHeight="true" outlineLevel="0" collapsed="false">
      <c r="A2107" s="15" t="n">
        <f aca="false">Report!C3601</f>
        <v>46274</v>
      </c>
      <c r="B2107" s="1" t="str">
        <f aca="false">Report!E3601</f>
        <v>MAXFRI DISTRIUIDORA LTDA</v>
      </c>
      <c r="C2107" s="16" t="n">
        <f aca="false">Report!U3601</f>
        <v>3033.6</v>
      </c>
      <c r="D2107" s="1" t="str">
        <f aca="false">Report!X3601</f>
        <v>NF 15247 - MILKA</v>
      </c>
    </row>
    <row r="2108" customFormat="false" ht="12.75" hidden="false" customHeight="true" outlineLevel="0" collapsed="false">
      <c r="A2108" s="15" t="n">
        <f aca="false">Report!C3602</f>
        <v>46274</v>
      </c>
      <c r="B2108" s="1" t="str">
        <f aca="false">Report!E3602</f>
        <v>SILVA E SANTOS FRIGORIFICO LTDA</v>
      </c>
      <c r="C2108" s="16" t="n">
        <f aca="false">Report!U3602</f>
        <v>4375</v>
      </c>
      <c r="D2108" s="1" t="str">
        <f aca="false">Report!X3602</f>
        <v>NF 32872 - MILKA</v>
      </c>
    </row>
    <row r="2109" customFormat="false" ht="12.75" hidden="false" customHeight="true" outlineLevel="0" collapsed="false">
      <c r="A2109" s="15" t="n">
        <f aca="false">Report!C3603</f>
        <v>46274</v>
      </c>
      <c r="B2109" s="1" t="str">
        <f aca="false">Report!E3603</f>
        <v>SILVA E SANTOS FRIGORIFICO LTDA</v>
      </c>
      <c r="C2109" s="16" t="n">
        <f aca="false">Report!U3603</f>
        <v>732</v>
      </c>
      <c r="D2109" s="1" t="str">
        <f aca="false">Report!X3603</f>
        <v>NF 32873 - MILKA</v>
      </c>
    </row>
    <row r="2110" customFormat="false" ht="12.75" hidden="false" customHeight="true" outlineLevel="0" collapsed="false">
      <c r="A2110" s="15" t="n">
        <f aca="false">Report!C3604</f>
        <v>46274</v>
      </c>
      <c r="B2110" s="1" t="str">
        <f aca="false">Report!E3604</f>
        <v>OESA COMERCIO E REPRESENTACOES S/A</v>
      </c>
      <c r="C2110" s="16" t="n">
        <f aca="false">Report!U3604</f>
        <v>3917.2</v>
      </c>
      <c r="D2110" s="1" t="str">
        <f aca="false">Report!X3604</f>
        <v>NF 450846 -1 MILKA</v>
      </c>
    </row>
    <row r="2111" customFormat="false" ht="12.75" hidden="false" customHeight="true" outlineLevel="0" collapsed="false">
      <c r="A2111" s="15" t="n">
        <f aca="false">Report!C3605</f>
        <v>46274</v>
      </c>
      <c r="B2111" s="1" t="str">
        <f aca="false">Report!E3605</f>
        <v>NSB COMERCIO ATACADISTA E VAREJISTA DE P</v>
      </c>
      <c r="C2111" s="16" t="n">
        <f aca="false">Report!U3605</f>
        <v>323.79</v>
      </c>
      <c r="D2111" s="1" t="str">
        <f aca="false">Report!X3605</f>
        <v>199706961  NF8182 - MILKA</v>
      </c>
    </row>
    <row r="2112" customFormat="false" ht="12.75" hidden="false" customHeight="true" outlineLevel="0" collapsed="false">
      <c r="A2112" s="15" t="n">
        <f aca="false">Report!C3610</f>
        <v>46275</v>
      </c>
      <c r="B2112" s="1" t="str">
        <f aca="false">Report!E3610</f>
        <v>FUNNY PET DISTRIBUIDORA DE ALIMENTOS PAR</v>
      </c>
      <c r="C2112" s="16" t="n">
        <f aca="false">Report!U3610</f>
        <v>1725.68</v>
      </c>
      <c r="D2112" s="1" t="str">
        <f aca="false">Report!X3610</f>
        <v>NF 20459-1 MILKA</v>
      </c>
    </row>
    <row r="2113" customFormat="false" ht="12.75" hidden="false" customHeight="true" outlineLevel="0" collapsed="false">
      <c r="A2113" s="15" t="n">
        <f aca="false">Report!C3619</f>
        <v>46275</v>
      </c>
      <c r="B2113" s="1" t="str">
        <f aca="false">Report!E3619</f>
        <v>SUPERMERCADOS DB LTDA</v>
      </c>
      <c r="C2113" s="16" t="n">
        <f aca="false">Report!U3619</f>
        <v>319.2</v>
      </c>
      <c r="D2113" s="1" t="str">
        <f aca="false">Report!X3619</f>
        <v>NF51412 / PARC. 02/03  - MILKA</v>
      </c>
    </row>
    <row r="2114" customFormat="false" ht="12.75" hidden="false" customHeight="true" outlineLevel="0" collapsed="false">
      <c r="A2114" s="15" t="n">
        <f aca="false">Report!C3623</f>
        <v>46275</v>
      </c>
      <c r="B2114" s="1" t="str">
        <f aca="false">Report!E3623</f>
        <v>FUNNY PET DISTRIBUIDORA DE ALIMENTOS PAR</v>
      </c>
      <c r="C2114" s="16" t="n">
        <f aca="false">Report!U3623</f>
        <v>3429</v>
      </c>
      <c r="D2114" s="1" t="str">
        <f aca="false">Report!X3623</f>
        <v>NF 21578-2 MILKA</v>
      </c>
    </row>
    <row r="2115" customFormat="false" ht="12.75" hidden="false" customHeight="true" outlineLevel="0" collapsed="false">
      <c r="A2115" s="15" t="n">
        <f aca="false">Report!C3627</f>
        <v>46275</v>
      </c>
      <c r="B2115" s="1" t="str">
        <f aca="false">Report!E3627</f>
        <v>ADRIANA DISTRIBUIDORA DE PRODUTOS ALIMEN</v>
      </c>
      <c r="C2115" s="16" t="n">
        <f aca="false">Report!U3627</f>
        <v>345.95</v>
      </c>
      <c r="D2115" s="1" t="str">
        <f aca="false">Report!X3627</f>
        <v>NF 889987-3 MILKA</v>
      </c>
    </row>
    <row r="2116" customFormat="false" ht="12.75" hidden="false" customHeight="true" outlineLevel="0" collapsed="false">
      <c r="A2116" s="15" t="n">
        <f aca="false">Report!C3628</f>
        <v>46275</v>
      </c>
      <c r="B2116" s="1" t="str">
        <f aca="false">Report!E3628</f>
        <v>SMV COMERCIO DE PRODUTOS ALIMENTICIOS LT</v>
      </c>
      <c r="C2116" s="16" t="n">
        <f aca="false">Report!U3628</f>
        <v>463.74</v>
      </c>
      <c r="D2116" s="1" t="str">
        <f aca="false">Report!X3628</f>
        <v>7520-1/3  NF7184 - MILKA</v>
      </c>
    </row>
    <row r="2117" customFormat="false" ht="12.75" hidden="false" customHeight="true" outlineLevel="0" collapsed="false">
      <c r="A2117" s="15" t="n">
        <f aca="false">Report!C3630</f>
        <v>46275</v>
      </c>
      <c r="B2117" s="1" t="str">
        <f aca="false">Report!E3630</f>
        <v>FENNIX BRASIL DISTRIBUIDORA DE PRODUTOS</v>
      </c>
      <c r="C2117" s="16" t="n">
        <f aca="false">Report!U3630</f>
        <v>760.27</v>
      </c>
      <c r="D2117" s="1" t="str">
        <f aca="false">Report!X3630</f>
        <v>NF  398226 -2 MILKA</v>
      </c>
    </row>
    <row r="2118" customFormat="false" ht="12.75" hidden="false" customHeight="true" outlineLevel="0" collapsed="false">
      <c r="A2118" s="15" t="n">
        <f aca="false">Report!C3631</f>
        <v>46275</v>
      </c>
      <c r="B2118" s="1" t="str">
        <f aca="false">Report!E3631</f>
        <v>E. SALES DO NASCIMENTO</v>
      </c>
      <c r="C2118" s="16" t="n">
        <f aca="false">Report!U3631</f>
        <v>507.29</v>
      </c>
      <c r="D2118" s="1" t="str">
        <f aca="false">Report!X3631</f>
        <v>NF 799-03 ARENA  AGROPET - MILKA</v>
      </c>
    </row>
    <row r="2119" customFormat="false" ht="12.75" hidden="false" customHeight="true" outlineLevel="0" collapsed="false">
      <c r="A2119" s="15" t="n">
        <f aca="false">Report!C3632</f>
        <v>46275</v>
      </c>
      <c r="B2119" s="1" t="str">
        <f aca="false">Report!E3632</f>
        <v>SB COMERCIO LTDA</v>
      </c>
      <c r="C2119" s="16" t="n">
        <f aca="false">Report!U3632</f>
        <v>1236.25</v>
      </c>
      <c r="D2119" s="1" t="str">
        <f aca="false">Report!X3632</f>
        <v>NF 1965727 -1 MILKA</v>
      </c>
    </row>
    <row r="2120" customFormat="false" ht="12.75" hidden="false" customHeight="true" outlineLevel="0" collapsed="false">
      <c r="A2120" s="15" t="n">
        <f aca="false">Report!C3634</f>
        <v>46275</v>
      </c>
      <c r="B2120" s="1" t="str">
        <f aca="false">Report!E3634</f>
        <v>TAPAJOS COM DE PERFUMARIA COSMETICOS E G</v>
      </c>
      <c r="C2120" s="16" t="n">
        <f aca="false">Report!U3634</f>
        <v>1586.84</v>
      </c>
      <c r="D2120" s="1" t="str">
        <f aca="false">Report!X3634</f>
        <v>NF 586417-3 C/TARIFA - MILKA</v>
      </c>
    </row>
    <row r="2121" customFormat="false" ht="12.75" hidden="false" customHeight="true" outlineLevel="0" collapsed="false">
      <c r="A2121" s="15" t="n">
        <f aca="false">Report!C3635</f>
        <v>46275</v>
      </c>
      <c r="B2121" s="1" t="str">
        <f aca="false">Report!E3635</f>
        <v>VIA CERTA IMPORTACAO E DISTRIBUICAO DE A</v>
      </c>
      <c r="C2121" s="16" t="n">
        <f aca="false">Report!U3635</f>
        <v>789.33</v>
      </c>
      <c r="D2121" s="1" t="str">
        <f aca="false">Report!X3635</f>
        <v>NF 54213-2 MILKA</v>
      </c>
    </row>
    <row r="2122" customFormat="false" ht="12.75" hidden="false" customHeight="true" outlineLevel="0" collapsed="false">
      <c r="A2122" s="15" t="n">
        <f aca="false">Report!C3636</f>
        <v>46275</v>
      </c>
      <c r="B2122" s="1" t="str">
        <f aca="false">Report!E3636</f>
        <v>DUNORTE DISTRIBUIDORA DE PRODUTOS DE CONSUMO LTDA</v>
      </c>
      <c r="C2122" s="16" t="n">
        <f aca="false">Report!U3636</f>
        <v>1180.7</v>
      </c>
      <c r="D2122" s="1" t="str">
        <f aca="false">Report!X3636</f>
        <v>NF 3239532-2 MILKA</v>
      </c>
    </row>
    <row r="2123" customFormat="false" ht="12.75" hidden="false" customHeight="true" outlineLevel="0" collapsed="false">
      <c r="A2123" s="15" t="n">
        <f aca="false">Report!C3637</f>
        <v>46275</v>
      </c>
      <c r="B2123" s="1" t="str">
        <f aca="false">Report!E3637</f>
        <v>TRES CORACOES ALIMENTOS S.A.</v>
      </c>
      <c r="C2123" s="16" t="n">
        <f aca="false">Report!U3637</f>
        <v>1581.44</v>
      </c>
      <c r="D2123" s="1" t="str">
        <f aca="false">Report!X3637</f>
        <v>NF 357973 -2 MILKA</v>
      </c>
    </row>
    <row r="2124" customFormat="false" ht="12.75" hidden="false" customHeight="true" outlineLevel="0" collapsed="false">
      <c r="A2124" s="15" t="n">
        <f aca="false">Report!C3638</f>
        <v>46275</v>
      </c>
      <c r="B2124" s="1" t="str">
        <f aca="false">Report!E3638</f>
        <v>OCIDENTAL COMERCIO DE FRIOS LTDA</v>
      </c>
      <c r="C2124" s="16" t="n">
        <f aca="false">Report!U3638</f>
        <v>946.39</v>
      </c>
      <c r="D2124" s="1" t="str">
        <f aca="false">Report!X3638</f>
        <v>NF 1261295 - MILKA</v>
      </c>
    </row>
    <row r="2125" customFormat="false" ht="12.75" hidden="false" customHeight="true" outlineLevel="0" collapsed="false">
      <c r="A2125" s="15" t="n">
        <f aca="false">Report!C3639</f>
        <v>46275</v>
      </c>
      <c r="B2125" s="1" t="str">
        <f aca="false">Report!E3639</f>
        <v>DISTRIBUIDORA PRIME LTDA</v>
      </c>
      <c r="C2125" s="16" t="n">
        <f aca="false">Report!U3639</f>
        <v>880.11</v>
      </c>
      <c r="D2125" s="1" t="str">
        <f aca="false">Report!X3639</f>
        <v>NF 136092-1 MILKA</v>
      </c>
    </row>
    <row r="2126" customFormat="false" ht="12.75" hidden="false" customHeight="true" outlineLevel="0" collapsed="false">
      <c r="A2126" s="15" t="n">
        <f aca="false">Report!C3640</f>
        <v>46275</v>
      </c>
      <c r="B2126" s="1" t="str">
        <f aca="false">Report!E3640</f>
        <v>BONNA VITTA INDUSTRIA E COMERCIO LTDA.</v>
      </c>
      <c r="C2126" s="16" t="n">
        <f aca="false">Report!U3640</f>
        <v>1109.93</v>
      </c>
      <c r="D2126" s="1" t="str">
        <f aca="false">Report!X3640</f>
        <v>NF 3956-2 MILKA</v>
      </c>
    </row>
    <row r="2127" customFormat="false" ht="12.75" hidden="false" customHeight="true" outlineLevel="0" collapsed="false">
      <c r="A2127" s="15" t="n">
        <f aca="false">Report!C3641</f>
        <v>46275</v>
      </c>
      <c r="B2127" s="1" t="str">
        <f aca="false">Report!E3641</f>
        <v>OESA COMERCIO E REPRESENTACOES S/A</v>
      </c>
      <c r="C2127" s="16" t="n">
        <f aca="false">Report!U3641</f>
        <v>397.67</v>
      </c>
      <c r="D2127" s="1" t="str">
        <f aca="false">Report!X3641</f>
        <v>NF 445436-1 MILKA</v>
      </c>
    </row>
    <row r="2128" customFormat="false" ht="12.75" hidden="false" customHeight="true" outlineLevel="0" collapsed="false">
      <c r="A2128" s="15" t="n">
        <f aca="false">Report!C3642</f>
        <v>46275</v>
      </c>
      <c r="B2128" s="1" t="str">
        <f aca="false">Report!E3642</f>
        <v>OESA COMERCIO E REPRESENTACOES S/A</v>
      </c>
      <c r="C2128" s="16" t="n">
        <f aca="false">Report!U3642</f>
        <v>347.29</v>
      </c>
      <c r="D2128" s="1" t="str">
        <f aca="false">Report!X3642</f>
        <v>NF 445434-1 MILKA</v>
      </c>
    </row>
    <row r="2129" customFormat="false" ht="12.75" hidden="false" customHeight="true" outlineLevel="0" collapsed="false">
      <c r="A2129" s="15" t="n">
        <f aca="false">Report!C3643</f>
        <v>46275</v>
      </c>
      <c r="B2129" s="1" t="str">
        <f aca="false">Report!E3643</f>
        <v>OESA COMERCIO E REPRESENTACOES S/A</v>
      </c>
      <c r="C2129" s="16" t="n">
        <f aca="false">Report!U3643</f>
        <v>1441.01</v>
      </c>
      <c r="D2129" s="1" t="str">
        <f aca="false">Report!X3643</f>
        <v>NF  445420-1 MILKA</v>
      </c>
    </row>
    <row r="2130" customFormat="false" ht="12.75" hidden="false" customHeight="true" outlineLevel="0" collapsed="false">
      <c r="A2130" s="15" t="n">
        <f aca="false">Report!C3647</f>
        <v>46275</v>
      </c>
      <c r="B2130" s="1" t="str">
        <f aca="false">Report!E3647</f>
        <v>MARE DISTRIBUIDORA DE BEBIDAS E DE PRODUTOS ALIMENTICIOS LTDA</v>
      </c>
      <c r="C2130" s="16" t="n">
        <f aca="false">Report!U3647</f>
        <v>2219.1</v>
      </c>
      <c r="D2130" s="1" t="str">
        <f aca="false">Report!X3647</f>
        <v>NF 1430149 MAGISTRAL - MILKA</v>
      </c>
    </row>
    <row r="2131" customFormat="false" ht="12.75" hidden="false" customHeight="true" outlineLevel="0" collapsed="false">
      <c r="A2131" s="15" t="n">
        <f aca="false">Report!C3648</f>
        <v>46275</v>
      </c>
      <c r="B2131" s="1" t="str">
        <f aca="false">Report!E3648</f>
        <v>NT INDUSTRIA E COMERCIO DE PANIFICACAO L</v>
      </c>
      <c r="C2131" s="16" t="n">
        <f aca="false">Report!U3648</f>
        <v>4225.05</v>
      </c>
      <c r="D2131" s="1" t="str">
        <f aca="false">Report!X3648</f>
        <v>NF 45080 - MILKA</v>
      </c>
    </row>
    <row r="2132" customFormat="false" ht="12.75" hidden="false" customHeight="true" outlineLevel="0" collapsed="false">
      <c r="A2132" s="15" t="n">
        <f aca="false">Report!C3650</f>
        <v>46275</v>
      </c>
      <c r="B2132" s="1" t="str">
        <f aca="false">Report!E3650</f>
        <v>FALCAO INDUSTRIA DE ALIMENTOS LTDA</v>
      </c>
      <c r="C2132" s="16" t="n">
        <f aca="false">Report!U3650</f>
        <v>2297.93</v>
      </c>
      <c r="D2132" s="1" t="str">
        <f aca="false">Report!X3650</f>
        <v>82963/1  NF37981 - MILKA</v>
      </c>
    </row>
    <row r="2133" customFormat="false" ht="12.75" hidden="false" customHeight="true" outlineLevel="0" collapsed="false">
      <c r="A2133" s="15" t="n">
        <f aca="false">Report!C3651</f>
        <v>46275</v>
      </c>
      <c r="B2133" s="1" t="str">
        <f aca="false">Report!E3651</f>
        <v>BOLOS AMAZONICOS LTDA</v>
      </c>
      <c r="C2133" s="16" t="n">
        <f aca="false">Report!U3651</f>
        <v>259</v>
      </c>
      <c r="D2133" s="1" t="str">
        <f aca="false">Report!X3651</f>
        <v>NF 76 PGTO PARA CNPJ - MILKA</v>
      </c>
    </row>
    <row r="2134" customFormat="false" ht="12.75" hidden="false" customHeight="true" outlineLevel="0" collapsed="false">
      <c r="A2134" s="15" t="n">
        <f aca="false">Report!C3652</f>
        <v>46275</v>
      </c>
      <c r="B2134" s="1" t="str">
        <f aca="false">Report!E3652</f>
        <v>SOUZA CRUZ LTDA.</v>
      </c>
      <c r="C2134" s="16" t="n">
        <f aca="false">Report!U3652</f>
        <v>847.01</v>
      </c>
      <c r="D2134" s="1" t="str">
        <f aca="false">Report!X3652</f>
        <v>NF 572549 - MILKA</v>
      </c>
    </row>
    <row r="2135" customFormat="false" ht="12.75" hidden="false" customHeight="true" outlineLevel="0" collapsed="false">
      <c r="A2135" s="15" t="n">
        <f aca="false">Report!C3653</f>
        <v>46275</v>
      </c>
      <c r="B2135" s="1" t="str">
        <f aca="false">Report!E3653</f>
        <v>REAL BEBIDAS DA AMAZONIA LTDA</v>
      </c>
      <c r="C2135" s="16" t="n">
        <f aca="false">Report!U3653</f>
        <v>540</v>
      </c>
      <c r="D2135" s="1" t="str">
        <f aca="false">Report!X3653</f>
        <v>NF 636145 - MILKA</v>
      </c>
    </row>
    <row r="2136" customFormat="false" ht="12.75" hidden="false" customHeight="true" outlineLevel="0" collapsed="false">
      <c r="A2136" s="15" t="n">
        <f aca="false">Report!C3655</f>
        <v>46275</v>
      </c>
      <c r="B2136" s="1" t="str">
        <f aca="false">Report!E3655</f>
        <v>ADRIANO FEITOSA OLIVEIRA LTDA</v>
      </c>
      <c r="C2136" s="16" t="n">
        <f aca="false">Report!U3655</f>
        <v>3225</v>
      </c>
      <c r="D2136" s="1" t="str">
        <f aca="false">Report!X3655</f>
        <v>NF 379 PGTO PARA  ADRIANO - MILKA</v>
      </c>
    </row>
    <row r="2137" customFormat="false" ht="12.75" hidden="false" customHeight="true" outlineLevel="0" collapsed="false">
      <c r="A2137" s="15" t="n">
        <f aca="false">Report!C3658</f>
        <v>46276</v>
      </c>
      <c r="B2137" s="1" t="str">
        <f aca="false">Report!E3658</f>
        <v>FUNNY PET DISTRIBUIDORA DE ALIMENTOS PAR</v>
      </c>
      <c r="C2137" s="16" t="n">
        <f aca="false">Report!U3658</f>
        <v>8427.07</v>
      </c>
      <c r="D2137" s="1" t="str">
        <f aca="false">Report!X3658</f>
        <v>NF 20498-3 MILKA</v>
      </c>
    </row>
    <row r="2138" customFormat="false" ht="12.75" hidden="false" customHeight="true" outlineLevel="0" collapsed="false">
      <c r="A2138" s="15" t="n">
        <f aca="false">Report!C3659</f>
        <v>46276</v>
      </c>
      <c r="B2138" s="1" t="str">
        <f aca="false">Report!E3659</f>
        <v>SMV COMERCIO DE PRODUTOS ALIMENTICIOS LT</v>
      </c>
      <c r="C2138" s="16" t="n">
        <f aca="false">Report!U3659</f>
        <v>548.94</v>
      </c>
      <c r="D2138" s="1" t="str">
        <f aca="false">Report!X3659</f>
        <v>7226-2/2  NF6933 - MILKA</v>
      </c>
    </row>
    <row r="2139" customFormat="false" ht="12.75" hidden="false" customHeight="true" outlineLevel="0" collapsed="false">
      <c r="A2139" s="15" t="n">
        <f aca="false">Report!C3660</f>
        <v>46276</v>
      </c>
      <c r="B2139" s="1" t="str">
        <f aca="false">Report!E3660</f>
        <v>OESA COMERCIO E REPRESENTACOES S/A</v>
      </c>
      <c r="C2139" s="16" t="n">
        <f aca="false">Report!U3660</f>
        <v>1099.43</v>
      </c>
      <c r="D2139" s="1" t="str">
        <f aca="false">Report!X3660</f>
        <v>NF 439388-3 MILKA</v>
      </c>
    </row>
    <row r="2140" customFormat="false" ht="12.75" hidden="false" customHeight="true" outlineLevel="0" collapsed="false">
      <c r="A2140" s="15" t="n">
        <f aca="false">Report!C3661</f>
        <v>46276</v>
      </c>
      <c r="B2140" s="1" t="str">
        <f aca="false">Report!E3661</f>
        <v>FORT COMERCIO DE BEBIDA LTDA</v>
      </c>
      <c r="C2140" s="16" t="n">
        <f aca="false">Report!U3661</f>
        <v>674.5</v>
      </c>
      <c r="D2140" s="1" t="str">
        <f aca="false">Report!X3661</f>
        <v>NF 147863 TOYA - MILKA</v>
      </c>
    </row>
    <row r="2141" customFormat="false" ht="12.75" hidden="false" customHeight="true" outlineLevel="0" collapsed="false">
      <c r="A2141" s="15" t="n">
        <f aca="false">Report!C3662</f>
        <v>46276</v>
      </c>
      <c r="B2141" s="1" t="str">
        <f aca="false">Report!E3662</f>
        <v>DUNORTE DISTRIBUIDORA DE PRODUTOS DE CONSUMO LTDA</v>
      </c>
      <c r="C2141" s="16" t="n">
        <f aca="false">Report!U3662</f>
        <v>808.96</v>
      </c>
      <c r="D2141" s="1" t="str">
        <f aca="false">Report!X3662</f>
        <v>NF 3237032-2 C/TARIFA  MILKA</v>
      </c>
    </row>
    <row r="2142" customFormat="false" ht="12.75" hidden="false" customHeight="true" outlineLevel="0" collapsed="false">
      <c r="A2142" s="15" t="n">
        <f aca="false">Report!C3663</f>
        <v>46276</v>
      </c>
      <c r="B2142" s="1" t="str">
        <f aca="false">Report!E3663</f>
        <v>BRASIL NORTE BEBIDAS S/A</v>
      </c>
      <c r="C2142" s="16" t="n">
        <f aca="false">Report!U3663</f>
        <v>128.51</v>
      </c>
      <c r="D2142" s="1" t="str">
        <f aca="false">Report!X3663</f>
        <v>NF 1250843 COCA - MILKA</v>
      </c>
    </row>
    <row r="2143" customFormat="false" ht="12.75" hidden="false" customHeight="true" outlineLevel="0" collapsed="false">
      <c r="A2143" s="15" t="n">
        <f aca="false">Report!C3664</f>
        <v>46276</v>
      </c>
      <c r="B2143" s="1" t="str">
        <f aca="false">Report!E3664</f>
        <v>PIARARA COMERCIO, IMPORTACAO E EXPORTACAO LTDA</v>
      </c>
      <c r="C2143" s="16" t="n">
        <f aca="false">Report!U3664</f>
        <v>792.22</v>
      </c>
      <c r="D2143" s="1" t="str">
        <f aca="false">Report!X3664</f>
        <v>NF 195456-3 MILKA</v>
      </c>
    </row>
    <row r="2144" customFormat="false" ht="12.75" hidden="false" customHeight="true" outlineLevel="0" collapsed="false">
      <c r="A2144" s="15" t="n">
        <f aca="false">Report!C3665</f>
        <v>46276</v>
      </c>
      <c r="B2144" s="1" t="str">
        <f aca="false">Report!E3665</f>
        <v>L S M COMERCIO DE ALIMENTOS E NAVEGACAO</v>
      </c>
      <c r="C2144" s="16" t="n">
        <f aca="false">Report!U3665</f>
        <v>633</v>
      </c>
      <c r="D2144" s="1" t="str">
        <f aca="false">Report!X3665</f>
        <v>NF 311353-2 MILKA</v>
      </c>
    </row>
    <row r="2145" customFormat="false" ht="12.75" hidden="false" customHeight="true" outlineLevel="0" collapsed="false">
      <c r="A2145" s="15" t="n">
        <f aca="false">Report!C3666</f>
        <v>46276</v>
      </c>
      <c r="B2145" s="1" t="str">
        <f aca="false">Report!E3666</f>
        <v>FH DISTRIBUIDORA DE ALIM. E BEBIDAS LTDA</v>
      </c>
      <c r="C2145" s="16" t="n">
        <f aca="false">Report!U3666</f>
        <v>1232.16</v>
      </c>
      <c r="D2145" s="1" t="str">
        <f aca="false">Report!X3666</f>
        <v>NF 330734-2 MILKA</v>
      </c>
    </row>
    <row r="2146" customFormat="false" ht="12.75" hidden="false" customHeight="true" outlineLevel="0" collapsed="false">
      <c r="A2146" s="15" t="n">
        <f aca="false">Report!C3667</f>
        <v>46276</v>
      </c>
      <c r="B2146" s="1" t="str">
        <f aca="false">Report!E3667</f>
        <v>ADRIANA DISTRIBUIDORA DE PRODUTOS ALIMEN</v>
      </c>
      <c r="C2146" s="16" t="n">
        <f aca="false">Report!U3667</f>
        <v>1167.29</v>
      </c>
      <c r="D2146" s="1" t="str">
        <f aca="false">Report!X3667</f>
        <v>NF 891630-2 MILKA</v>
      </c>
    </row>
    <row r="2147" customFormat="false" ht="12.75" hidden="false" customHeight="true" outlineLevel="0" collapsed="false">
      <c r="A2147" s="15" t="n">
        <f aca="false">Report!C3668</f>
        <v>46276</v>
      </c>
      <c r="B2147" s="1" t="str">
        <f aca="false">Report!E3668</f>
        <v>FENNIX BRASIL DISTRIBUIDORA DE PRODUTOS</v>
      </c>
      <c r="C2147" s="16" t="n">
        <f aca="false">Report!U3668</f>
        <v>684.26</v>
      </c>
      <c r="D2147" s="1" t="str">
        <f aca="false">Report!X3668</f>
        <v>NF 398654 -2 TARIFA INCLUSA - MILKA</v>
      </c>
    </row>
    <row r="2148" customFormat="false" ht="12.75" hidden="false" customHeight="true" outlineLevel="0" collapsed="false">
      <c r="A2148" s="15" t="n">
        <f aca="false">Report!C3669</f>
        <v>46276</v>
      </c>
      <c r="B2148" s="1" t="str">
        <f aca="false">Report!E3669</f>
        <v>EMPRESA BRASILEIRA DE DISTRIBUICAO LTDA</v>
      </c>
      <c r="C2148" s="16" t="n">
        <f aca="false">Report!U3669</f>
        <v>734</v>
      </c>
      <c r="D2148" s="1" t="str">
        <f aca="false">Report!X3669</f>
        <v>NF 2312016 - MILKA</v>
      </c>
    </row>
    <row r="2149" customFormat="false" ht="12.75" hidden="false" customHeight="true" outlineLevel="0" collapsed="false">
      <c r="A2149" s="15" t="n">
        <f aca="false">Report!C3670</f>
        <v>46276</v>
      </c>
      <c r="B2149" s="1" t="str">
        <f aca="false">Report!E3670</f>
        <v>EDMARA COMERCIO DE HIGIENE PESSOAL LTDA</v>
      </c>
      <c r="C2149" s="16" t="n">
        <f aca="false">Report!U3670</f>
        <v>1563.65</v>
      </c>
      <c r="D2149" s="1" t="str">
        <f aca="false">Report!X3670</f>
        <v>5929-A/D  NF8723 - MILKA</v>
      </c>
    </row>
    <row r="2150" customFormat="false" ht="12.75" hidden="false" customHeight="true" outlineLevel="0" collapsed="false">
      <c r="A2150" s="15" t="n">
        <f aca="false">Report!C3671</f>
        <v>46276</v>
      </c>
      <c r="B2150" s="1" t="str">
        <f aca="false">Report!E3671</f>
        <v>J G COMERCIO DE PRODUTOS ALIMENTICIOS LTDA</v>
      </c>
      <c r="C2150" s="16" t="n">
        <f aca="false">Report!U3671</f>
        <v>1453.88</v>
      </c>
      <c r="D2150" s="1" t="str">
        <f aca="false">Report!X3671</f>
        <v>464733-B/C  NF400165 - MILKA</v>
      </c>
    </row>
    <row r="2151" customFormat="false" ht="12.75" hidden="false" customHeight="true" outlineLevel="0" collapsed="false">
      <c r="A2151" s="15" t="n">
        <f aca="false">Report!C3672</f>
        <v>46276</v>
      </c>
      <c r="B2151" s="1" t="str">
        <f aca="false">Report!E3672</f>
        <v>T A DE MATTOS COMIM EIRELI</v>
      </c>
      <c r="C2151" s="16" t="n">
        <f aca="false">Report!U3672</f>
        <v>228</v>
      </c>
      <c r="D2151" s="1" t="str">
        <f aca="false">Report!X3672</f>
        <v>NF 400165  COCADA CASA NOSTRA - MILKA</v>
      </c>
    </row>
    <row r="2152" customFormat="false" ht="12.75" hidden="false" customHeight="true" outlineLevel="0" collapsed="false">
      <c r="A2152" s="15" t="n">
        <f aca="false">Report!C3674</f>
        <v>46276</v>
      </c>
      <c r="B2152" s="1" t="str">
        <f aca="false">Report!E3674</f>
        <v>NT INDUSTRIA E COMERCIO DE PANIFICACAO L</v>
      </c>
      <c r="C2152" s="16" t="n">
        <f aca="false">Report!U3674</f>
        <v>715.4</v>
      </c>
      <c r="D2152" s="1" t="str">
        <f aca="false">Report!X3674</f>
        <v>NF 45228 - MILKA</v>
      </c>
    </row>
    <row r="2153" customFormat="false" ht="12.75" hidden="false" customHeight="true" outlineLevel="0" collapsed="false">
      <c r="A2153" s="15" t="n">
        <f aca="false">Report!C3676</f>
        <v>46276</v>
      </c>
      <c r="B2153" s="1" t="str">
        <f aca="false">Report!E3676</f>
        <v>BROTHERS  INDUSTRIA DE ALIMENTOS LTDA</v>
      </c>
      <c r="C2153" s="16" t="n">
        <f aca="false">Report!U3676</f>
        <v>758.22</v>
      </c>
      <c r="D2153" s="1" t="str">
        <f aca="false">Report!X3676</f>
        <v>NF 1040242 - MILKA</v>
      </c>
    </row>
    <row r="2154" customFormat="false" ht="12.75" hidden="false" customHeight="true" outlineLevel="0" collapsed="false">
      <c r="A2154" s="15" t="n">
        <f aca="false">Report!C3677</f>
        <v>46276</v>
      </c>
      <c r="B2154" s="1" t="str">
        <f aca="false">Report!E3677</f>
        <v>MAXFRI DISTRIUIDORA LTDA</v>
      </c>
      <c r="C2154" s="16" t="n">
        <f aca="false">Report!U3677</f>
        <v>6848.4</v>
      </c>
      <c r="D2154" s="1" t="str">
        <f aca="false">Report!X3677</f>
        <v>NF 15273 - MILKA</v>
      </c>
    </row>
    <row r="2155" customFormat="false" ht="12.75" hidden="false" customHeight="true" outlineLevel="0" collapsed="false">
      <c r="A2155" s="15" t="n">
        <f aca="false">Report!C3678</f>
        <v>46276</v>
      </c>
      <c r="B2155" s="1" t="str">
        <f aca="false">Report!E3678</f>
        <v>J G COMERCIO DE PRODUTOS ALIMENTICIOS LTDA</v>
      </c>
      <c r="C2155" s="16" t="n">
        <f aca="false">Report!U3678</f>
        <v>1133.25</v>
      </c>
      <c r="D2155" s="1" t="str">
        <f aca="false">Report!X3678</f>
        <v>466103-A/C  NF401410 - MILKA</v>
      </c>
    </row>
    <row r="2156" customFormat="false" ht="12.75" hidden="false" customHeight="true" outlineLevel="0" collapsed="false">
      <c r="A2156" s="15" t="n">
        <f aca="false">Report!C3680</f>
        <v>46276</v>
      </c>
      <c r="B2156" s="1" t="str">
        <f aca="false">Report!E3680</f>
        <v>SAO JOSE COMERCIO DE LATICINIOS E FRIOS</v>
      </c>
      <c r="C2156" s="16" t="n">
        <f aca="false">Report!U3680</f>
        <v>2498</v>
      </c>
      <c r="D2156" s="1" t="str">
        <f aca="false">Report!X3680</f>
        <v>NF 3987 SABORE FATIADO - MILKA</v>
      </c>
    </row>
    <row r="2157" customFormat="false" ht="12.75" hidden="false" customHeight="true" outlineLevel="0" collapsed="false">
      <c r="A2157" s="15" t="n">
        <f aca="false">Report!C3681</f>
        <v>46276</v>
      </c>
      <c r="B2157" s="1" t="str">
        <f aca="false">Report!E3681</f>
        <v>VITAPAN COMERCIO VAREJISTA DE PRODUTOS ALIMENTICIOS LTDA</v>
      </c>
      <c r="C2157" s="16" t="n">
        <f aca="false">Report!U3681</f>
        <v>1080</v>
      </c>
      <c r="D2157" s="1" t="str">
        <f aca="false">Report!X3681</f>
        <v>NF 10710 - MILKA</v>
      </c>
    </row>
    <row r="2158" customFormat="false" ht="12.75" hidden="false" customHeight="true" outlineLevel="0" collapsed="false">
      <c r="A2158" s="15" t="n">
        <f aca="false">Report!C3684</f>
        <v>46277</v>
      </c>
      <c r="B2158" s="1" t="str">
        <f aca="false">Report!E3684</f>
        <v>M H DE S COSTA GARCIA EPP</v>
      </c>
      <c r="C2158" s="16" t="n">
        <f aca="false">Report!U3684</f>
        <v>875.7</v>
      </c>
      <c r="D2158" s="1" t="str">
        <f aca="false">Report!X3684</f>
        <v>NF 248020 OURO VERDE - MILKA</v>
      </c>
    </row>
    <row r="2159" customFormat="false" ht="12.75" hidden="false" customHeight="true" outlineLevel="0" collapsed="false">
      <c r="A2159" s="15" t="n">
        <f aca="false">Report!C3685</f>
        <v>46277</v>
      </c>
      <c r="B2159" s="1" t="str">
        <f aca="false">Report!E3685</f>
        <v>DISTRIBUIDORA FARIAS LTDA.</v>
      </c>
      <c r="C2159" s="16" t="n">
        <f aca="false">Report!U3685</f>
        <v>396.53</v>
      </c>
      <c r="D2159" s="1" t="str">
        <f aca="false">Report!X3685</f>
        <v>815076-B/C  NF690674 - MILKA</v>
      </c>
    </row>
    <row r="2160" customFormat="false" ht="12.75" hidden="false" customHeight="true" outlineLevel="0" collapsed="false">
      <c r="A2160" s="15" t="n">
        <f aca="false">Report!C3687</f>
        <v>46278</v>
      </c>
      <c r="B2160" s="1" t="str">
        <f aca="false">Report!E3687</f>
        <v>PRIME PET DISTRIBUIDORA LTDA</v>
      </c>
      <c r="C2160" s="16" t="n">
        <f aca="false">Report!U3687</f>
        <v>1849.44</v>
      </c>
      <c r="D2160" s="1" t="str">
        <f aca="false">Report!X3687</f>
        <v>NF 11002-06/07 MILKA </v>
      </c>
    </row>
    <row r="2161" customFormat="false" ht="12.75" hidden="false" customHeight="true" outlineLevel="0" collapsed="false">
      <c r="A2161" s="15" t="n">
        <f aca="false">Report!C3691</f>
        <v>46278</v>
      </c>
      <c r="B2161" s="1" t="str">
        <f aca="false">Report!E3691</f>
        <v>J. A. F. DE LIMA</v>
      </c>
      <c r="C2161" s="16" t="n">
        <f aca="false">Report!U3691</f>
        <v>1127.55</v>
      </c>
      <c r="D2161" s="1" t="str">
        <f aca="false">Report!X3691</f>
        <v>NF 160299-2 MILKA</v>
      </c>
    </row>
    <row r="2162" customFormat="false" ht="12.75" hidden="false" customHeight="true" outlineLevel="0" collapsed="false">
      <c r="A2162" s="15" t="n">
        <f aca="false">Report!C3692</f>
        <v>46278</v>
      </c>
      <c r="B2162" s="1" t="str">
        <f aca="false">Report!E3692</f>
        <v>ELIEZER DE SOUZA GOMES LTDA</v>
      </c>
      <c r="C2162" s="16" t="n">
        <f aca="false">Report!U3692</f>
        <v>360.82</v>
      </c>
      <c r="D2162" s="1" t="str">
        <f aca="false">Report!X3692</f>
        <v>NF 296-002 MILKA</v>
      </c>
    </row>
    <row r="2163" customFormat="false" ht="12.75" hidden="false" customHeight="true" outlineLevel="0" collapsed="false">
      <c r="A2163" s="15" t="n">
        <f aca="false">Report!C3693</f>
        <v>46278</v>
      </c>
      <c r="B2163" s="1" t="str">
        <f aca="false">Report!E3693</f>
        <v>CHERRYS SEMI JOIAS LTDA</v>
      </c>
      <c r="C2163" s="16" t="n">
        <f aca="false">Report!U3693</f>
        <v>570</v>
      </c>
      <c r="D2163" s="1" t="str">
        <f aca="false">Report!X3693</f>
        <v>NF 504 - MILKA</v>
      </c>
    </row>
    <row r="2164" customFormat="false" ht="12.75" hidden="false" customHeight="true" outlineLevel="0" collapsed="false">
      <c r="A2164" s="15" t="n">
        <f aca="false">Report!C3694</f>
        <v>46279</v>
      </c>
      <c r="B2164" s="1" t="str">
        <f aca="false">Report!E3694</f>
        <v>ATACADAO S.A.</v>
      </c>
      <c r="C2164" s="16" t="n">
        <f aca="false">Report!U3694</f>
        <v>868.6</v>
      </c>
      <c r="D2164" s="1" t="str">
        <f aca="false">Report!X3694</f>
        <v>NF 1917924 - MILKA</v>
      </c>
    </row>
    <row r="2165" customFormat="false" ht="12.75" hidden="false" customHeight="true" outlineLevel="0" collapsed="false">
      <c r="A2165" s="15" t="n">
        <f aca="false">Report!C3695</f>
        <v>46279</v>
      </c>
      <c r="B2165" s="1" t="str">
        <f aca="false">Report!E3695</f>
        <v>ATACADAO S.A.</v>
      </c>
      <c r="C2165" s="16" t="n">
        <f aca="false">Report!U3695</f>
        <v>428.17</v>
      </c>
      <c r="D2165" s="1" t="str">
        <f aca="false">Report!X3695</f>
        <v>NF 1917927 - MILKA</v>
      </c>
    </row>
    <row r="2166" customFormat="false" ht="12.75" hidden="false" customHeight="true" outlineLevel="0" collapsed="false">
      <c r="A2166" s="15" t="n">
        <f aca="false">Report!C3696</f>
        <v>46279</v>
      </c>
      <c r="B2166" s="1" t="str">
        <f aca="false">Report!E3696</f>
        <v>L S M COMERCIO DE ALIMENTOS E NAVEGACAO</v>
      </c>
      <c r="C2166" s="16" t="n">
        <f aca="false">Report!U3696</f>
        <v>1256.36</v>
      </c>
      <c r="D2166" s="1" t="str">
        <f aca="false">Report!X3696</f>
        <v>NF 311117-3 MILKA</v>
      </c>
    </row>
    <row r="2167" customFormat="false" ht="12.75" hidden="false" customHeight="true" outlineLevel="0" collapsed="false">
      <c r="A2167" s="15" t="n">
        <f aca="false">Report!C3697</f>
        <v>46279</v>
      </c>
      <c r="B2167" s="1" t="str">
        <f aca="false">Report!E3697</f>
        <v>BF COMERCIO DE ALIMENTOS REPRESENTACAO L</v>
      </c>
      <c r="C2167" s="16" t="n">
        <f aca="false">Report!U3697</f>
        <v>677.63</v>
      </c>
      <c r="D2167" s="1" t="str">
        <f aca="false">Report!X3697</f>
        <v>13724-B/B  NF21280 - MILKA</v>
      </c>
    </row>
    <row r="2168" customFormat="false" ht="12.75" hidden="false" customHeight="true" outlineLevel="0" collapsed="false">
      <c r="A2168" s="15" t="n">
        <f aca="false">Report!C3698</f>
        <v>46279</v>
      </c>
      <c r="B2168" s="1" t="str">
        <f aca="false">Report!E3698</f>
        <v>ATACADAO S.A.</v>
      </c>
      <c r="C2168" s="16" t="n">
        <f aca="false">Report!U3698</f>
        <v>1096.94</v>
      </c>
      <c r="D2168" s="1" t="str">
        <f aca="false">Report!X3698</f>
        <v>NF 1921244 - MILKA</v>
      </c>
    </row>
    <row r="2169" customFormat="false" ht="12.75" hidden="false" customHeight="true" outlineLevel="0" collapsed="false">
      <c r="A2169" s="15" t="n">
        <f aca="false">Report!C3699</f>
        <v>46279</v>
      </c>
      <c r="B2169" s="1" t="str">
        <f aca="false">Report!E3699</f>
        <v>FENNIX BRASIL DISTRIBUIDORA DE PRODUTOS</v>
      </c>
      <c r="C2169" s="16" t="n">
        <f aca="false">Report!U3699</f>
        <v>989.33</v>
      </c>
      <c r="D2169" s="1" t="str">
        <f aca="false">Report!X3699</f>
        <v>NF 317365-3 MILKA</v>
      </c>
    </row>
    <row r="2170" customFormat="false" ht="12.75" hidden="false" customHeight="true" outlineLevel="0" collapsed="false">
      <c r="A2170" s="15" t="n">
        <f aca="false">Report!C3700</f>
        <v>46279</v>
      </c>
      <c r="B2170" s="1" t="str">
        <f aca="false">Report!E3700</f>
        <v>DURAES DISTRIBUIDORA DE ESTIVAS LTDA</v>
      </c>
      <c r="C2170" s="16" t="n">
        <f aca="false">Report!U3700</f>
        <v>573.72</v>
      </c>
      <c r="D2170" s="1" t="str">
        <f aca="false">Report!X3700</f>
        <v>NF 654912-3 MILKA</v>
      </c>
    </row>
    <row r="2171" customFormat="false" ht="12.75" hidden="false" customHeight="true" outlineLevel="0" collapsed="false">
      <c r="A2171" s="15" t="n">
        <f aca="false">Report!C3701</f>
        <v>46279</v>
      </c>
      <c r="B2171" s="1" t="str">
        <f aca="false">Report!E3701</f>
        <v>DURAES DISTRIBUIDORA DE ESTIVAS LTDA</v>
      </c>
      <c r="C2171" s="16" t="n">
        <f aca="false">Report!U3701</f>
        <v>759.74</v>
      </c>
      <c r="D2171" s="1" t="str">
        <f aca="false">Report!X3701</f>
        <v>NF 654913-3  MILKA</v>
      </c>
    </row>
    <row r="2172" customFormat="false" ht="12.75" hidden="false" customHeight="true" outlineLevel="0" collapsed="false">
      <c r="A2172" s="15" t="n">
        <f aca="false">Report!C3702</f>
        <v>46279</v>
      </c>
      <c r="B2172" s="1" t="str">
        <f aca="false">Report!E3702</f>
        <v>FORTVET DISTRIBUIDORA LTDA</v>
      </c>
      <c r="C2172" s="16" t="n">
        <f aca="false">Report!U3702</f>
        <v>733.07</v>
      </c>
      <c r="D2172" s="1" t="str">
        <f aca="false">Report!X3702</f>
        <v>NF3216-2 MILKA</v>
      </c>
    </row>
    <row r="2173" customFormat="false" ht="12.75" hidden="false" customHeight="true" outlineLevel="0" collapsed="false">
      <c r="A2173" s="15" t="n">
        <f aca="false">Report!C3703</f>
        <v>46279</v>
      </c>
      <c r="B2173" s="1" t="str">
        <f aca="false">Report!E3703</f>
        <v>FORTVET DISTRIBUIDORA LTDA</v>
      </c>
      <c r="C2173" s="16" t="n">
        <f aca="false">Report!U3703</f>
        <v>477.65</v>
      </c>
      <c r="D2173" s="1" t="str">
        <f aca="false">Report!X3703</f>
        <v>NF 3215-2 MILKA</v>
      </c>
    </row>
    <row r="2174" customFormat="false" ht="12.75" hidden="false" customHeight="true" outlineLevel="0" collapsed="false">
      <c r="A2174" s="15" t="n">
        <f aca="false">Report!C3704</f>
        <v>46279</v>
      </c>
      <c r="B2174" s="1" t="str">
        <f aca="false">Report!E3704</f>
        <v>MARCLEY MACHADO CHAVES</v>
      </c>
      <c r="C2174" s="16" t="n">
        <f aca="false">Report!U3704</f>
        <v>651.32</v>
      </c>
      <c r="D2174" s="1" t="str">
        <f aca="false">Report!X3704</f>
        <v>NF 3582 - 2 MILKA</v>
      </c>
    </row>
    <row r="2175" customFormat="false" ht="12.75" hidden="false" customHeight="true" outlineLevel="0" collapsed="false">
      <c r="A2175" s="15" t="n">
        <f aca="false">Report!C3705</f>
        <v>46279</v>
      </c>
      <c r="B2175" s="1" t="str">
        <f aca="false">Report!E3705</f>
        <v>SABIA COMERCIO DE COSMETICOS LTDA</v>
      </c>
      <c r="C2175" s="16" t="n">
        <f aca="false">Report!U3705</f>
        <v>614.06</v>
      </c>
      <c r="D2175" s="1" t="str">
        <f aca="false">Report!X3705</f>
        <v>NF 255211-3 MILKA</v>
      </c>
    </row>
    <row r="2176" customFormat="false" ht="12.75" hidden="false" customHeight="true" outlineLevel="0" collapsed="false">
      <c r="A2176" s="15" t="n">
        <f aca="false">Report!C3706</f>
        <v>46279</v>
      </c>
      <c r="B2176" s="1" t="str">
        <f aca="false">Report!E3706</f>
        <v>ATACADAO S.A.</v>
      </c>
      <c r="C2176" s="16" t="n">
        <f aca="false">Report!U3706</f>
        <v>1138.44</v>
      </c>
      <c r="D2176" s="1" t="str">
        <f aca="false">Report!X3706</f>
        <v>NF 1925330 - MILKA</v>
      </c>
    </row>
    <row r="2177" customFormat="false" ht="12.75" hidden="false" customHeight="true" outlineLevel="0" collapsed="false">
      <c r="A2177" s="15" t="n">
        <f aca="false">Report!C3707</f>
        <v>46279</v>
      </c>
      <c r="B2177" s="1" t="str">
        <f aca="false">Report!E3707</f>
        <v>ATACADAO S.A.</v>
      </c>
      <c r="C2177" s="16" t="n">
        <f aca="false">Report!U3707</f>
        <v>2232.4</v>
      </c>
      <c r="D2177" s="1" t="str">
        <f aca="false">Report!X3707</f>
        <v>NF 1924896 - MILKA</v>
      </c>
    </row>
    <row r="2178" customFormat="false" ht="12.75" hidden="false" customHeight="true" outlineLevel="0" collapsed="false">
      <c r="A2178" s="15" t="n">
        <f aca="false">Report!C3708</f>
        <v>46279</v>
      </c>
      <c r="B2178" s="1" t="str">
        <f aca="false">Report!E3708</f>
        <v>SOUZA CRUZ LTDA.</v>
      </c>
      <c r="C2178" s="16" t="n">
        <f aca="false">Report!U3708</f>
        <v>9606.56</v>
      </c>
      <c r="D2178" s="1" t="str">
        <f aca="false">Report!X3708</f>
        <v>NF 572175-02 MILKA</v>
      </c>
    </row>
    <row r="2179" customFormat="false" ht="12.75" hidden="false" customHeight="true" outlineLevel="0" collapsed="false">
      <c r="A2179" s="15" t="n">
        <f aca="false">Report!C3710</f>
        <v>46279</v>
      </c>
      <c r="B2179" s="1" t="str">
        <f aca="false">Report!E3710</f>
        <v>NT INDUSTRIA E COMERCIO DE PANIFICACAO L</v>
      </c>
      <c r="C2179" s="16" t="n">
        <f aca="false">Report!U3710</f>
        <v>3284.93</v>
      </c>
      <c r="D2179" s="1" t="str">
        <f aca="false">Report!X3710</f>
        <v>NF 45382 -MILKA</v>
      </c>
    </row>
    <row r="2180" customFormat="false" ht="12.75" hidden="false" customHeight="true" outlineLevel="0" collapsed="false">
      <c r="A2180" s="15" t="n">
        <f aca="false">Report!C3711</f>
        <v>46279</v>
      </c>
      <c r="B2180" s="1" t="str">
        <f aca="false">Report!E3711</f>
        <v>CRBS S/A</v>
      </c>
      <c r="C2180" s="16" t="n">
        <f aca="false">Report!U3711</f>
        <v>4511.17</v>
      </c>
      <c r="D2180" s="1" t="str">
        <f aca="false">Report!X3711</f>
        <v>NF 995248 AMBEV - MILKA</v>
      </c>
    </row>
    <row r="2181" customFormat="false" ht="12.75" hidden="false" customHeight="true" outlineLevel="0" collapsed="false">
      <c r="A2181" s="15" t="n">
        <f aca="false">Report!C3712</f>
        <v>46279</v>
      </c>
      <c r="B2181" s="1" t="str">
        <f aca="false">Report!E3712</f>
        <v>C. R. PARENTE ABREU</v>
      </c>
      <c r="C2181" s="16" t="n">
        <f aca="false">Report!U3712</f>
        <v>335.17</v>
      </c>
      <c r="D2181" s="1" t="str">
        <f aca="false">Report!X3712</f>
        <v>NF 11660-2 MILKA</v>
      </c>
    </row>
    <row r="2182" customFormat="false" ht="12.75" hidden="false" customHeight="true" outlineLevel="0" collapsed="false">
      <c r="A2182" s="15" t="n">
        <f aca="false">Report!C3717</f>
        <v>46280</v>
      </c>
      <c r="B2182" s="1" t="str">
        <f aca="false">Report!E3717</f>
        <v>ATACADAO S.A.</v>
      </c>
      <c r="C2182" s="16" t="n">
        <f aca="false">Report!U3717</f>
        <v>1800.08</v>
      </c>
      <c r="D2182" s="1" t="str">
        <f aca="false">Report!X3717</f>
        <v>NF 1919061 - MILKA</v>
      </c>
    </row>
    <row r="2183" customFormat="false" ht="12.75" hidden="false" customHeight="true" outlineLevel="0" collapsed="false">
      <c r="A2183" s="15" t="n">
        <f aca="false">Report!C3718</f>
        <v>46280</v>
      </c>
      <c r="B2183" s="1" t="str">
        <f aca="false">Report!E3718</f>
        <v>NATUREZA COMERCIO DE DESCARTAVEIS LTDA</v>
      </c>
      <c r="C2183" s="16" t="n">
        <f aca="false">Report!U3718</f>
        <v>738.09</v>
      </c>
      <c r="D2183" s="1" t="str">
        <f aca="false">Report!X3718</f>
        <v>NF 30750 - MILKA</v>
      </c>
    </row>
    <row r="2184" customFormat="false" ht="12.75" hidden="false" customHeight="true" outlineLevel="0" collapsed="false">
      <c r="A2184" s="15" t="n">
        <f aca="false">Report!C3719</f>
        <v>46280</v>
      </c>
      <c r="B2184" s="1" t="str">
        <f aca="false">Report!E3719</f>
        <v>NATUREZA COMERCIO DE DESCARTAVEIS LTDA</v>
      </c>
      <c r="C2184" s="16" t="n">
        <f aca="false">Report!U3719</f>
        <v>983.08</v>
      </c>
      <c r="D2184" s="1" t="str">
        <f aca="false">Report!X3719</f>
        <v>NF750484-3 MILKA</v>
      </c>
    </row>
    <row r="2185" customFormat="false" ht="12.75" hidden="false" customHeight="true" outlineLevel="0" collapsed="false">
      <c r="A2185" s="15" t="n">
        <f aca="false">Report!C3721</f>
        <v>46280</v>
      </c>
      <c r="B2185" s="1" t="str">
        <f aca="false">Report!E3721</f>
        <v>IRMÃOS LIMA  ATACADO  DE ALIMENTOS LTDA</v>
      </c>
      <c r="C2185" s="16" t="n">
        <f aca="false">Report!U3721</f>
        <v>1062.06</v>
      </c>
      <c r="D2185" s="1" t="str">
        <f aca="false">Report!X3721</f>
        <v>378915-C/C  NF297570 - MILKA</v>
      </c>
    </row>
    <row r="2186" customFormat="false" ht="12.75" hidden="false" customHeight="true" outlineLevel="0" collapsed="false">
      <c r="A2186" s="15" t="n">
        <f aca="false">Report!C3722</f>
        <v>46280</v>
      </c>
      <c r="B2186" s="1" t="str">
        <f aca="false">Report!E3722</f>
        <v>DISTRIBUIDORA LOPES LTDA</v>
      </c>
      <c r="C2186" s="16" t="n">
        <f aca="false">Report!U3722</f>
        <v>901.66</v>
      </c>
      <c r="D2186" s="1" t="str">
        <f aca="false">Report!X3722</f>
        <v>NF 1717085-2 MILKA</v>
      </c>
    </row>
    <row r="2187" customFormat="false" ht="12.75" hidden="false" customHeight="true" outlineLevel="0" collapsed="false">
      <c r="A2187" s="15" t="n">
        <f aca="false">Report!C3723</f>
        <v>46280</v>
      </c>
      <c r="B2187" s="1" t="str">
        <f aca="false">Report!E3723</f>
        <v>OPPORTUNITY ALIMENTOS PARA ANIMAIS LTDA</v>
      </c>
      <c r="C2187" s="16" t="n">
        <f aca="false">Report!U3723</f>
        <v>3767.77</v>
      </c>
      <c r="D2187" s="1" t="str">
        <f aca="false">Report!X3723</f>
        <v>NF 35265-2 MILKA</v>
      </c>
    </row>
    <row r="2188" customFormat="false" ht="12.75" hidden="false" customHeight="true" outlineLevel="0" collapsed="false">
      <c r="A2188" s="15" t="n">
        <f aca="false">Report!C3725</f>
        <v>46280</v>
      </c>
      <c r="B2188" s="1" t="str">
        <f aca="false">Report!E3725</f>
        <v>BRASIL NORTE BEBIDAS S/A</v>
      </c>
      <c r="C2188" s="16" t="n">
        <f aca="false">Report!U3725</f>
        <v>3342.33</v>
      </c>
      <c r="D2188" s="1" t="str">
        <f aca="false">Report!X3725</f>
        <v>NF 1270830 - MILKA</v>
      </c>
    </row>
    <row r="2189" customFormat="false" ht="12.75" hidden="false" customHeight="true" outlineLevel="0" collapsed="false">
      <c r="A2189" s="15" t="n">
        <f aca="false">Report!C3726</f>
        <v>46280</v>
      </c>
      <c r="B2189" s="1" t="str">
        <f aca="false">Report!E3726</f>
        <v>BRASIL NORTE BEBIDAS S/A</v>
      </c>
      <c r="C2189" s="16" t="n">
        <f aca="false">Report!U3726</f>
        <v>9126.86</v>
      </c>
      <c r="D2189" s="1" t="str">
        <f aca="false">Report!X3726</f>
        <v>NF 2016611 COCA - MILKA</v>
      </c>
    </row>
    <row r="2190" customFormat="false" ht="12.75" hidden="false" customHeight="true" outlineLevel="0" collapsed="false">
      <c r="A2190" s="15" t="n">
        <f aca="false">Report!C3727</f>
        <v>46280</v>
      </c>
      <c r="B2190" s="1" t="str">
        <f aca="false">Report!E3727</f>
        <v>CRBS S/A</v>
      </c>
      <c r="C2190" s="16" t="n">
        <f aca="false">Report!U3727</f>
        <v>376.96</v>
      </c>
      <c r="D2190" s="1" t="str">
        <f aca="false">Report!X3727</f>
        <v>NF 983831 - MILKA</v>
      </c>
    </row>
    <row r="2191" customFormat="false" ht="12.75" hidden="false" customHeight="true" outlineLevel="0" collapsed="false">
      <c r="A2191" s="15" t="n">
        <f aca="false">Report!C3728</f>
        <v>46280</v>
      </c>
      <c r="B2191" s="1" t="str">
        <f aca="false">Report!E3728</f>
        <v>L. J. DA SILVA LTDA</v>
      </c>
      <c r="C2191" s="16" t="n">
        <f aca="false">Report!U3728</f>
        <v>816</v>
      </c>
      <c r="D2191" s="1" t="str">
        <f aca="false">Report!X3728</f>
        <v>NF 37655 - MILKA</v>
      </c>
    </row>
    <row r="2192" customFormat="false" ht="12.75" hidden="false" customHeight="true" outlineLevel="0" collapsed="false">
      <c r="A2192" s="15" t="n">
        <f aca="false">Report!C3729</f>
        <v>46280</v>
      </c>
      <c r="B2192" s="1" t="str">
        <f aca="false">Report!E3729</f>
        <v>EDSON AGUIAR DE SOUZA</v>
      </c>
      <c r="C2192" s="16" t="n">
        <f aca="false">Report!U3729</f>
        <v>156</v>
      </c>
      <c r="D2192" s="1" t="str">
        <f aca="false">Report!X3729</f>
        <v>NF 1674761 - DEBORA</v>
      </c>
    </row>
    <row r="2193" customFormat="false" ht="12.75" hidden="false" customHeight="true" outlineLevel="0" collapsed="false">
      <c r="A2193" s="15" t="n">
        <f aca="false">Report!C3730</f>
        <v>46280</v>
      </c>
      <c r="B2193" s="1" t="str">
        <f aca="false">Report!E3730</f>
        <v>FENNIX BRASIL DISTRIBUIDORA DE PRODUTOS</v>
      </c>
      <c r="C2193" s="16" t="n">
        <f aca="false">Report!U3730</f>
        <v>1405.95</v>
      </c>
      <c r="D2193" s="1" t="str">
        <f aca="false">Report!X3730</f>
        <v>NF 319952-1 MILKA</v>
      </c>
    </row>
    <row r="2194" customFormat="false" ht="12.75" hidden="false" customHeight="true" outlineLevel="0" collapsed="false">
      <c r="A2194" s="15" t="n">
        <f aca="false">Report!C3731</f>
        <v>46280</v>
      </c>
      <c r="B2194" s="1" t="str">
        <f aca="false">Report!E3731</f>
        <v>A K LIMA DE ANDRADE</v>
      </c>
      <c r="C2194" s="16" t="n">
        <f aca="false">Report!U3731</f>
        <v>500</v>
      </c>
      <c r="D2194" s="1" t="str">
        <f aca="false">Report!X3731</f>
        <v>1983/01  NF2765 - MILKA</v>
      </c>
    </row>
    <row r="2195" customFormat="false" ht="12.75" hidden="false" customHeight="true" outlineLevel="0" collapsed="false">
      <c r="A2195" s="15" t="n">
        <f aca="false">Report!C3732</f>
        <v>46281</v>
      </c>
      <c r="B2195" s="1" t="str">
        <f aca="false">Report!E3732</f>
        <v>PRIME PET DISTRIBUIDORA LTDA</v>
      </c>
      <c r="C2195" s="16" t="n">
        <f aca="false">Report!U3732</f>
        <v>911.85</v>
      </c>
      <c r="D2195" s="1" t="str">
        <f aca="false">Report!X3732</f>
        <v>NF 11134 -04/06  MILKA</v>
      </c>
    </row>
    <row r="2196" customFormat="false" ht="12.75" hidden="false" customHeight="true" outlineLevel="0" collapsed="false">
      <c r="A2196" s="15" t="n">
        <f aca="false">Report!C3733</f>
        <v>46281</v>
      </c>
      <c r="B2196" s="1" t="str">
        <f aca="false">Report!E3733</f>
        <v>FUNNY PET DISTRIBUIDORA DE ALIMENTOS PAR</v>
      </c>
      <c r="C2196" s="16" t="n">
        <f aca="false">Report!U3733</f>
        <v>3458.9</v>
      </c>
      <c r="D2196" s="1" t="str">
        <f aca="false">Report!X3733</f>
        <v>NF 21188 -4 MILKA</v>
      </c>
    </row>
    <row r="2197" customFormat="false" ht="12.75" hidden="false" customHeight="false" outlineLevel="0" collapsed="false">
      <c r="A2197" s="15" t="n">
        <f aca="false">Report!C3734</f>
        <v>46281</v>
      </c>
      <c r="B2197" s="1" t="str">
        <f aca="false">Report!E3734</f>
        <v>OESA COMERCIO E REPRESENTACOES S/A</v>
      </c>
      <c r="C2197" s="16" t="n">
        <f aca="false">Report!U3734</f>
        <v>836.55</v>
      </c>
      <c r="D2197" s="1" t="str">
        <f aca="false">Report!X3734</f>
        <v>NF 441856 -3 MILKA</v>
      </c>
    </row>
    <row r="2198" customFormat="false" ht="12.75" hidden="false" customHeight="false" outlineLevel="0" collapsed="false">
      <c r="A2198" s="15" t="n">
        <f aca="false">Report!C3735</f>
        <v>46281</v>
      </c>
      <c r="B2198" s="1" t="str">
        <f aca="false">Report!E3735</f>
        <v>EMPRESA BRASILEIRA DE DISTRIBUICAO LTDA</v>
      </c>
      <c r="C2198" s="16" t="n">
        <f aca="false">Report!U3735</f>
        <v>1200.77</v>
      </c>
      <c r="D2198" s="1" t="str">
        <f aca="false">Report!X3735</f>
        <v>NF 2309729-3 MILKA</v>
      </c>
    </row>
    <row r="2199" customFormat="false" ht="12.75" hidden="false" customHeight="false" outlineLevel="0" collapsed="false">
      <c r="A2199" s="15" t="n">
        <f aca="false">Report!C3736</f>
        <v>46281</v>
      </c>
      <c r="B2199" s="1" t="str">
        <f aca="false">Report!E3736</f>
        <v>MARTINS COM SERV DISTR SA</v>
      </c>
      <c r="C2199" s="16" t="n">
        <f aca="false">Report!U3736</f>
        <v>754.67</v>
      </c>
      <c r="D2199" s="1" t="str">
        <f aca="false">Report!X3736</f>
        <v>18651431  NF1791736/NF1791737 - MILKA</v>
      </c>
    </row>
    <row r="2200" customFormat="false" ht="12.75" hidden="false" customHeight="false" outlineLevel="0" collapsed="false">
      <c r="A2200" s="15" t="n">
        <f aca="false">Report!C3737</f>
        <v>46281</v>
      </c>
      <c r="B2200" s="1" t="str">
        <f aca="false">Report!E3737</f>
        <v>DISTRIBUIDORA LOPES LTDA</v>
      </c>
      <c r="C2200" s="16" t="n">
        <f aca="false">Report!U3737</f>
        <v>932.55</v>
      </c>
      <c r="D2200" s="1" t="str">
        <f aca="false">Report!X3737</f>
        <v>NF 1713960 -3 MILKA</v>
      </c>
    </row>
    <row r="2201" customFormat="false" ht="12.75" hidden="false" customHeight="false" outlineLevel="0" collapsed="false">
      <c r="A2201" s="15" t="n">
        <f aca="false">Report!C3738</f>
        <v>46281</v>
      </c>
      <c r="B2201" s="1" t="str">
        <f aca="false">Report!E3738</f>
        <v>DISTRIBUIDORA LOPES LTDA</v>
      </c>
      <c r="C2201" s="16" t="n">
        <f aca="false">Report!U3738</f>
        <v>952.02</v>
      </c>
      <c r="D2201" s="1" t="str">
        <f aca="false">Report!X3738</f>
        <v>NF 1713862 -3 MILKA</v>
      </c>
    </row>
    <row r="2202" customFormat="false" ht="12.75" hidden="false" customHeight="false" outlineLevel="0" collapsed="false">
      <c r="A2202" s="15" t="n">
        <f aca="false">Report!C3739</f>
        <v>46281</v>
      </c>
      <c r="B2202" s="1" t="str">
        <f aca="false">Report!E3739</f>
        <v>BRASIL NORTE BEBIDAS S/A</v>
      </c>
      <c r="C2202" s="16" t="n">
        <f aca="false">Report!U3739</f>
        <v>39.76</v>
      </c>
      <c r="D2202" s="1" t="str">
        <f aca="false">Report!X3739</f>
        <v>NF 1255654 COCA - MILKA</v>
      </c>
    </row>
    <row r="2203" customFormat="false" ht="12.75" hidden="false" customHeight="false" outlineLevel="0" collapsed="false">
      <c r="A2203" s="15" t="n">
        <f aca="false">Report!C3740</f>
        <v>46281</v>
      </c>
      <c r="B2203" s="1" t="str">
        <f aca="false">Report!E3740</f>
        <v>CIMED &amp; CO. S.A.</v>
      </c>
      <c r="C2203" s="16" t="n">
        <f aca="false">Report!U3740</f>
        <v>360.48</v>
      </c>
      <c r="D2203" s="1" t="str">
        <f aca="false">Report!X3740</f>
        <v>NF 57187 - MILKA</v>
      </c>
    </row>
    <row r="2204" customFormat="false" ht="12.75" hidden="false" customHeight="false" outlineLevel="0" collapsed="false">
      <c r="A2204" s="15" t="n">
        <f aca="false">Report!C3741</f>
        <v>46281</v>
      </c>
      <c r="B2204" s="1" t="str">
        <f aca="false">Report!E3741</f>
        <v>L. J. DA SILVA LTDA</v>
      </c>
      <c r="C2204" s="16" t="n">
        <f aca="false">Report!U3741</f>
        <v>1334.14</v>
      </c>
      <c r="D2204" s="1" t="str">
        <f aca="false">Report!X3741</f>
        <v>NF 49329-C/C  NF37328 - MILKA</v>
      </c>
    </row>
    <row r="2205" customFormat="false" ht="12.75" hidden="false" customHeight="false" outlineLevel="0" collapsed="false">
      <c r="A2205" s="15" t="n">
        <f aca="false">Report!C3742</f>
        <v>46281</v>
      </c>
      <c r="B2205" s="1" t="str">
        <f aca="false">Report!E3742</f>
        <v>PRIME PET DISTRIBUIDORA LTDA</v>
      </c>
      <c r="C2205" s="16" t="n">
        <f aca="false">Report!U3742</f>
        <v>1969.17</v>
      </c>
      <c r="D2205" s="1" t="str">
        <f aca="false">Report!X3742</f>
        <v>NF 11473 -01/11 - MILKA</v>
      </c>
    </row>
    <row r="2206" customFormat="false" ht="12.75" hidden="false" customHeight="false" outlineLevel="0" collapsed="false">
      <c r="A2206" s="15" t="n">
        <f aca="false">Report!C3743</f>
        <v>46281</v>
      </c>
      <c r="B2206" s="1" t="str">
        <f aca="false">Report!E3743</f>
        <v>OCIDENTAL COMERCIO DE FRIOS LTDA</v>
      </c>
      <c r="C2206" s="16" t="n">
        <f aca="false">Report!U3743</f>
        <v>1779.78</v>
      </c>
      <c r="D2206" s="1" t="str">
        <f aca="false">Report!X3743</f>
        <v>NF 1260689 -3/3 MILKA</v>
      </c>
    </row>
    <row r="2207" customFormat="false" ht="12.75" hidden="false" customHeight="false" outlineLevel="0" collapsed="false">
      <c r="A2207" s="15" t="n">
        <f aca="false">Report!C3744</f>
        <v>46281</v>
      </c>
      <c r="B2207" s="1" t="str">
        <f aca="false">Report!E3744</f>
        <v>RISADINHA LTDA</v>
      </c>
      <c r="C2207" s="16" t="n">
        <f aca="false">Report!U3744</f>
        <v>1404.33</v>
      </c>
      <c r="D2207" s="1" t="str">
        <f aca="false">Report!X3744</f>
        <v>NF 669770-2 MILKA</v>
      </c>
    </row>
    <row r="2208" customFormat="false" ht="12.75" hidden="false" customHeight="false" outlineLevel="0" collapsed="false">
      <c r="A2208" s="15" t="n">
        <f aca="false">Report!C3745</f>
        <v>46281</v>
      </c>
      <c r="B2208" s="1" t="str">
        <f aca="false">Report!E3745</f>
        <v>ATACADAO S.A.</v>
      </c>
      <c r="C2208" s="16" t="n">
        <f aca="false">Report!U3745</f>
        <v>1341.5</v>
      </c>
      <c r="D2208" s="1" t="str">
        <f aca="false">Report!X3745</f>
        <v>NF 1923085 - MILKA</v>
      </c>
    </row>
    <row r="2209" customFormat="false" ht="12.75" hidden="false" customHeight="false" outlineLevel="0" collapsed="false">
      <c r="A2209" s="15" t="n">
        <f aca="false">Report!C3746</f>
        <v>46281</v>
      </c>
      <c r="B2209" s="1" t="str">
        <f aca="false">Report!E3746</f>
        <v>ATACADAO S.A.</v>
      </c>
      <c r="C2209" s="16" t="n">
        <f aca="false">Report!U3746</f>
        <v>777.13</v>
      </c>
      <c r="D2209" s="1" t="str">
        <f aca="false">Report!X3746</f>
        <v>NF 1923088 - MILKA</v>
      </c>
    </row>
    <row r="2210" customFormat="false" ht="12.75" hidden="false" customHeight="false" outlineLevel="0" collapsed="false">
      <c r="A2210" s="15" t="n">
        <f aca="false">Report!C3748</f>
        <v>46281</v>
      </c>
      <c r="B2210" s="1" t="str">
        <f aca="false">Report!E3748</f>
        <v>FUNNY PET DISTRIBUIDORA DE ALIMENTOS PAR</v>
      </c>
      <c r="C2210" s="16" t="n">
        <f aca="false">Report!U3748</f>
        <v>4154.03</v>
      </c>
      <c r="D2210" s="1" t="str">
        <f aca="false">Report!X3748</f>
        <v>NF 21856 -2 MILKA</v>
      </c>
    </row>
    <row r="2211" customFormat="false" ht="12.75" hidden="false" customHeight="false" outlineLevel="0" collapsed="false">
      <c r="A2211" s="15" t="n">
        <f aca="false">Report!C3749</f>
        <v>46281</v>
      </c>
      <c r="B2211" s="1" t="str">
        <f aca="false">Report!E3749</f>
        <v>TAPAJOS COM DE PERFUMARIA COSMETICOS E G</v>
      </c>
      <c r="C2211" s="16" t="n">
        <f aca="false">Report!U3749</f>
        <v>540.59</v>
      </c>
      <c r="D2211" s="1" t="str">
        <f aca="false">Report!X3749</f>
        <v>NF 587748 -1 MILKA</v>
      </c>
    </row>
    <row r="2212" customFormat="false" ht="12.75" hidden="false" customHeight="false" outlineLevel="0" collapsed="false">
      <c r="A2212" s="15" t="n">
        <f aca="false">Report!C3750</f>
        <v>46281</v>
      </c>
      <c r="B2212" s="1" t="str">
        <f aca="false">Report!E3750</f>
        <v>BRF S A</v>
      </c>
      <c r="C2212" s="16" t="n">
        <f aca="false">Report!U3750</f>
        <v>1372.9</v>
      </c>
      <c r="D2212" s="1" t="str">
        <f aca="false">Report!X3750</f>
        <v>NF 1624596-02/02 MILKA</v>
      </c>
    </row>
    <row r="2213" customFormat="false" ht="12.75" hidden="false" customHeight="false" outlineLevel="0" collapsed="false">
      <c r="A2213" s="15" t="n">
        <f aca="false">Report!C3751</f>
        <v>46281</v>
      </c>
      <c r="B2213" s="1" t="str">
        <f aca="false">Report!E3751</f>
        <v>OESA COMERCIO E REPRESENTACOES S/A</v>
      </c>
      <c r="C2213" s="16" t="n">
        <f aca="false">Report!U3751</f>
        <v>3917.2</v>
      </c>
      <c r="D2213" s="1" t="str">
        <f aca="false">Report!X3751</f>
        <v>NF 450846 -2 MILKA</v>
      </c>
    </row>
    <row r="2214" customFormat="false" ht="12.75" hidden="false" customHeight="false" outlineLevel="0" collapsed="false">
      <c r="A2214" s="15" t="n">
        <f aca="false">Report!C3752</f>
        <v>46281</v>
      </c>
      <c r="B2214" s="1" t="str">
        <f aca="false">Report!E3752</f>
        <v>NSB COMERCIO ATACADISTA E VAREJISTA DE P</v>
      </c>
      <c r="C2214" s="16" t="n">
        <f aca="false">Report!U3752</f>
        <v>323.77</v>
      </c>
      <c r="D2214" s="1" t="str">
        <f aca="false">Report!X3752</f>
        <v>199706962  NF8182 - MILKA</v>
      </c>
    </row>
    <row r="2215" customFormat="false" ht="12.75" hidden="false" customHeight="false" outlineLevel="0" collapsed="false">
      <c r="A2215" s="15" t="n">
        <f aca="false">Report!C3753</f>
        <v>46281</v>
      </c>
      <c r="B2215" s="1" t="str">
        <f aca="false">Report!E3753</f>
        <v>BRF S A</v>
      </c>
      <c r="C2215" s="16" t="n">
        <f aca="false">Report!U3753</f>
        <v>3908.73</v>
      </c>
      <c r="D2215" s="1" t="str">
        <f aca="false">Report!X3753</f>
        <v>NF 1627263-01/02 MILKA</v>
      </c>
    </row>
    <row r="2216" customFormat="false" ht="12.75" hidden="false" customHeight="false" outlineLevel="0" collapsed="false">
      <c r="A2216" s="15" t="n">
        <f aca="false">Report!C3755</f>
        <v>46282</v>
      </c>
      <c r="B2216" s="1" t="str">
        <f aca="false">Report!E3755</f>
        <v>SMV COMERCIO DE PRODUTOS ALIMENTICIOS LT</v>
      </c>
      <c r="C2216" s="16" t="n">
        <f aca="false">Report!U3755</f>
        <v>463.72</v>
      </c>
      <c r="D2216" s="1" t="str">
        <f aca="false">Report!X3755</f>
        <v>7520-2/3  NF7184 - MILKA</v>
      </c>
    </row>
    <row r="2217" customFormat="false" ht="12.75" hidden="false" customHeight="false" outlineLevel="0" collapsed="false">
      <c r="A2217" s="15" t="n">
        <f aca="false">Report!C3756</f>
        <v>46282</v>
      </c>
      <c r="B2217" s="1" t="str">
        <f aca="false">Report!E3756</f>
        <v>E. SALES DO NASCIMENTO</v>
      </c>
      <c r="C2217" s="16" t="n">
        <f aca="false">Report!U3756</f>
        <v>507.29</v>
      </c>
      <c r="D2217" s="1" t="str">
        <f aca="false">Report!X3756</f>
        <v>NF 799-04 ARENA  AGROPET - MILKA</v>
      </c>
    </row>
    <row r="2218" customFormat="false" ht="12.75" hidden="false" customHeight="false" outlineLevel="0" collapsed="false">
      <c r="A2218" s="15" t="n">
        <f aca="false">Report!C3757</f>
        <v>46282</v>
      </c>
      <c r="B2218" s="1" t="str">
        <f aca="false">Report!E3757</f>
        <v>SB COMERCIO LTDA</v>
      </c>
      <c r="C2218" s="16" t="n">
        <f aca="false">Report!U3757</f>
        <v>1236.25</v>
      </c>
      <c r="D2218" s="1" t="str">
        <f aca="false">Report!X3757</f>
        <v>NF 1965727 -2 MILKA</v>
      </c>
    </row>
    <row r="2219" customFormat="false" ht="12.75" hidden="false" customHeight="false" outlineLevel="0" collapsed="false">
      <c r="A2219" s="15" t="n">
        <f aca="false">Report!C3758</f>
        <v>46282</v>
      </c>
      <c r="B2219" s="1" t="str">
        <f aca="false">Report!E3758</f>
        <v>OPPORTUNITY ALIMENTOS PARA ANIMAIS LTDA</v>
      </c>
      <c r="C2219" s="16" t="n">
        <f aca="false">Report!U3758</f>
        <v>2836.78</v>
      </c>
      <c r="D2219" s="1" t="str">
        <f aca="false">Report!X3758</f>
        <v>NF 35160-3 MILKA</v>
      </c>
    </row>
    <row r="2220" customFormat="false" ht="12.75" hidden="false" customHeight="false" outlineLevel="0" collapsed="false">
      <c r="A2220" s="15" t="n">
        <f aca="false">Report!C3759</f>
        <v>46282</v>
      </c>
      <c r="B2220" s="1" t="str">
        <f aca="false">Report!E3759</f>
        <v>TAPAJOS COM DE PERFUMARIA COSMETICOS E G</v>
      </c>
      <c r="C2220" s="16" t="n">
        <f aca="false">Report!U3759</f>
        <v>1586.84</v>
      </c>
      <c r="D2220" s="1" t="str">
        <f aca="false">Report!X3759</f>
        <v>NF 586417-4 C/TARIFA - MILKA</v>
      </c>
    </row>
    <row r="2221" customFormat="false" ht="12.75" hidden="false" customHeight="false" outlineLevel="0" collapsed="false">
      <c r="A2221" s="15" t="n">
        <f aca="false">Report!C3761</f>
        <v>46282</v>
      </c>
      <c r="B2221" s="1" t="str">
        <f aca="false">Report!E3761</f>
        <v>FUNNY PET DISTRIBUIDORA DE ALIMENTOS PAR</v>
      </c>
      <c r="C2221" s="16" t="n">
        <f aca="false">Report!U3761</f>
        <v>704.89</v>
      </c>
      <c r="D2221" s="1" t="str">
        <f aca="false">Report!X3761</f>
        <v>NF 21714-2 MILKA</v>
      </c>
    </row>
    <row r="2222" customFormat="false" ht="12.75" hidden="false" customHeight="false" outlineLevel="0" collapsed="false">
      <c r="A2222" s="15" t="n">
        <f aca="false">Report!C3762</f>
        <v>46282</v>
      </c>
      <c r="B2222" s="1" t="str">
        <f aca="false">Report!E3762</f>
        <v>VIA CERTA IMPORTACAO E DISTRIBUICAO DE A</v>
      </c>
      <c r="C2222" s="16" t="n">
        <f aca="false">Report!U3762</f>
        <v>789.33</v>
      </c>
      <c r="D2222" s="1" t="str">
        <f aca="false">Report!X3762</f>
        <v>NF 54213-3 MILKA</v>
      </c>
    </row>
    <row r="2223" customFormat="false" ht="12.75" hidden="false" customHeight="false" outlineLevel="0" collapsed="false">
      <c r="A2223" s="15" t="n">
        <f aca="false">Report!C3763</f>
        <v>46282</v>
      </c>
      <c r="B2223" s="1" t="str">
        <f aca="false">Report!E3763</f>
        <v>L S M COMERCIO DE ALIMENTOS E NAVEGACAO</v>
      </c>
      <c r="C2223" s="16" t="n">
        <f aca="false">Report!U3763</f>
        <v>633</v>
      </c>
      <c r="D2223" s="1" t="str">
        <f aca="false">Report!X3763</f>
        <v>NF 311353-3 MILKA</v>
      </c>
    </row>
    <row r="2224" customFormat="false" ht="12.75" hidden="false" customHeight="false" outlineLevel="0" collapsed="false">
      <c r="A2224" s="15" t="n">
        <f aca="false">Report!C3764</f>
        <v>46282</v>
      </c>
      <c r="B2224" s="1" t="str">
        <f aca="false">Report!E3764</f>
        <v>DUNORTE DISTRIBUIDORA DE PRODUTOS DE CONSUMO LTDA</v>
      </c>
      <c r="C2224" s="16" t="n">
        <f aca="false">Report!U3764</f>
        <v>1180.7</v>
      </c>
      <c r="D2224" s="1" t="str">
        <f aca="false">Report!X3764</f>
        <v>NF 3239532-3 MILKA</v>
      </c>
    </row>
    <row r="2225" customFormat="false" ht="12.75" hidden="false" customHeight="false" outlineLevel="0" collapsed="false">
      <c r="A2225" s="15" t="n">
        <f aca="false">Report!C3765</f>
        <v>46282</v>
      </c>
      <c r="B2225" s="1" t="str">
        <f aca="false">Report!E3765</f>
        <v>TRES CORACOES ALIMENTOS S.A.</v>
      </c>
      <c r="C2225" s="16" t="n">
        <f aca="false">Report!U3765</f>
        <v>1581.49</v>
      </c>
      <c r="D2225" s="1" t="str">
        <f aca="false">Report!X3765</f>
        <v>NF 357973 -3 MILKA</v>
      </c>
    </row>
    <row r="2226" customFormat="false" ht="12.75" hidden="false" customHeight="false" outlineLevel="0" collapsed="false">
      <c r="A2226" s="15" t="n">
        <f aca="false">Report!C3766</f>
        <v>46282</v>
      </c>
      <c r="B2226" s="1" t="str">
        <f aca="false">Report!E3766</f>
        <v>DISTRIBUIDORA PRIME LTDA</v>
      </c>
      <c r="C2226" s="16" t="n">
        <f aca="false">Report!U3766</f>
        <v>880.11</v>
      </c>
      <c r="D2226" s="1" t="str">
        <f aca="false">Report!X3766</f>
        <v>NF 136092-2 MILKA</v>
      </c>
    </row>
    <row r="2227" customFormat="false" ht="12.75" hidden="false" customHeight="false" outlineLevel="0" collapsed="false">
      <c r="A2227" s="15" t="n">
        <f aca="false">Report!C3767</f>
        <v>46282</v>
      </c>
      <c r="B2227" s="1" t="str">
        <f aca="false">Report!E3767</f>
        <v>OESA COMERCIO E REPRESENTACOES S/A</v>
      </c>
      <c r="C2227" s="16" t="n">
        <f aca="false">Report!U3767</f>
        <v>397.66</v>
      </c>
      <c r="D2227" s="1" t="str">
        <f aca="false">Report!X3767</f>
        <v>NF 445436-2 MILKA</v>
      </c>
    </row>
    <row r="2228" customFormat="false" ht="12.75" hidden="false" customHeight="false" outlineLevel="0" collapsed="false">
      <c r="A2228" s="15" t="n">
        <f aca="false">Report!C3768</f>
        <v>46282</v>
      </c>
      <c r="B2228" s="1" t="str">
        <f aca="false">Report!E3768</f>
        <v>OESA COMERCIO E REPRESENTACOES S/A</v>
      </c>
      <c r="C2228" s="16" t="n">
        <f aca="false">Report!U3768</f>
        <v>347.29</v>
      </c>
      <c r="D2228" s="1" t="str">
        <f aca="false">Report!X3768</f>
        <v>NF 445434-2 MILKA</v>
      </c>
    </row>
    <row r="2229" customFormat="false" ht="12.75" hidden="false" customHeight="false" outlineLevel="0" collapsed="false">
      <c r="A2229" s="15" t="n">
        <f aca="false">Report!C3769</f>
        <v>46282</v>
      </c>
      <c r="B2229" s="1" t="str">
        <f aca="false">Report!E3769</f>
        <v>OESA COMERCIO E REPRESENTACOES S/A</v>
      </c>
      <c r="C2229" s="16" t="n">
        <f aca="false">Report!U3769</f>
        <v>1441</v>
      </c>
      <c r="D2229" s="1" t="str">
        <f aca="false">Report!X3769</f>
        <v>NF  445420-2 MILKA</v>
      </c>
    </row>
    <row r="2230" customFormat="false" ht="12.75" hidden="false" customHeight="false" outlineLevel="0" collapsed="false">
      <c r="A2230" s="15" t="n">
        <f aca="false">Report!C3770</f>
        <v>46282</v>
      </c>
      <c r="B2230" s="1" t="str">
        <f aca="false">Report!E3770</f>
        <v>ATACADAO S.A.</v>
      </c>
      <c r="C2230" s="16" t="n">
        <f aca="false">Report!U3770</f>
        <v>2038.7</v>
      </c>
      <c r="D2230" s="1" t="str">
        <f aca="false">Report!X3770</f>
        <v>NF 1926310 - MILKA</v>
      </c>
    </row>
    <row r="2231" customFormat="false" ht="12.75" hidden="false" customHeight="false" outlineLevel="0" collapsed="false">
      <c r="A2231" s="15" t="n">
        <f aca="false">Report!C3771</f>
        <v>46282</v>
      </c>
      <c r="B2231" s="1" t="str">
        <f aca="false">Report!E3771</f>
        <v>OCIDENTAL COMERCIO DE FRIOS LTDA</v>
      </c>
      <c r="C2231" s="16" t="n">
        <f aca="false">Report!U3771</f>
        <v>867.27</v>
      </c>
      <c r="D2231" s="1" t="str">
        <f aca="false">Report!X3771</f>
        <v>NF 1263810 - MILKA</v>
      </c>
    </row>
    <row r="2232" customFormat="false" ht="12.75" hidden="false" customHeight="false" outlineLevel="0" collapsed="false">
      <c r="A2232" s="15" t="n">
        <f aca="false">Report!C3772</f>
        <v>46282</v>
      </c>
      <c r="B2232" s="1" t="str">
        <f aca="false">Report!E3772</f>
        <v>L S M COMERCIO DE ALIMENTOS E NAVEGACAO</v>
      </c>
      <c r="C2232" s="16" t="n">
        <f aca="false">Report!U3772</f>
        <v>844.8</v>
      </c>
      <c r="D2232" s="1" t="str">
        <f aca="false">Report!X3772</f>
        <v>NF 312938 -1 MILKA</v>
      </c>
    </row>
    <row r="2233" customFormat="false" ht="12.75" hidden="false" customHeight="false" outlineLevel="0" collapsed="false">
      <c r="A2233" s="15" t="n">
        <f aca="false">Report!C3773</f>
        <v>46282</v>
      </c>
      <c r="B2233" s="1" t="str">
        <f aca="false">Report!E3773</f>
        <v>FH DISTRIBUIDORA DE ALIM. E BEBIDAS LTDA</v>
      </c>
      <c r="C2233" s="16" t="n">
        <f aca="false">Report!U3773</f>
        <v>757.69</v>
      </c>
      <c r="D2233" s="1" t="str">
        <f aca="false">Report!X3773</f>
        <v>NF 331504 -1 MILKA</v>
      </c>
    </row>
    <row r="2234" customFormat="false" ht="12.75" hidden="false" customHeight="false" outlineLevel="0" collapsed="false">
      <c r="A2234" s="15" t="n">
        <f aca="false">Report!C3774</f>
        <v>46282</v>
      </c>
      <c r="B2234" s="1" t="str">
        <f aca="false">Report!E3774</f>
        <v>FALCAO INDUSTRIA DE ALIMENTOS LTDA</v>
      </c>
      <c r="C2234" s="16" t="n">
        <f aca="false">Report!U3774</f>
        <v>2297.92</v>
      </c>
      <c r="D2234" s="1" t="str">
        <f aca="false">Report!X3774</f>
        <v>82963/2  NF37981 - MILKA</v>
      </c>
    </row>
    <row r="2235" customFormat="false" ht="12.75" hidden="false" customHeight="false" outlineLevel="0" collapsed="false">
      <c r="A2235" s="15" t="n">
        <f aca="false">Report!C3775</f>
        <v>46282</v>
      </c>
      <c r="B2235" s="1" t="str">
        <f aca="false">Report!E3775</f>
        <v>DISTRIBUIDORA LOPES LTDA</v>
      </c>
      <c r="C2235" s="16" t="n">
        <f aca="false">Report!U3775</f>
        <v>1229</v>
      </c>
      <c r="D2235" s="1" t="str">
        <f aca="false">Report!X3775</f>
        <v>NF 1723603 -1 MILKA</v>
      </c>
    </row>
    <row r="2236" customFormat="false" ht="12.75" hidden="false" customHeight="false" outlineLevel="0" collapsed="false">
      <c r="A2236" s="15" t="n">
        <f aca="false">Report!C3779</f>
        <v>46283</v>
      </c>
      <c r="B2236" s="1" t="str">
        <f aca="false">Report!E3779</f>
        <v>DUNORTE DISTRIBUIDORA DE PRODUTOS DE CONSUMO LTDA</v>
      </c>
      <c r="C2236" s="16" t="n">
        <f aca="false">Report!U3779</f>
        <v>808.96</v>
      </c>
      <c r="D2236" s="1" t="str">
        <f aca="false">Report!X3779</f>
        <v>NF 3237032-3 C/TARIFA MILKA</v>
      </c>
    </row>
    <row r="2237" customFormat="false" ht="12.75" hidden="false" customHeight="false" outlineLevel="0" collapsed="false">
      <c r="A2237" s="15" t="n">
        <f aca="false">Report!C3780</f>
        <v>46283</v>
      </c>
      <c r="B2237" s="1" t="str">
        <f aca="false">Report!E3780</f>
        <v>FH DISTRIBUIDORA DE ALIM. E BEBIDAS LTDA</v>
      </c>
      <c r="C2237" s="16" t="n">
        <f aca="false">Report!U3780</f>
        <v>1232.16</v>
      </c>
      <c r="D2237" s="1" t="str">
        <f aca="false">Report!X3780</f>
        <v>NF 330734-3 MILKA</v>
      </c>
    </row>
    <row r="2238" customFormat="false" ht="12.75" hidden="false" customHeight="false" outlineLevel="0" collapsed="false">
      <c r="A2238" s="15" t="n">
        <f aca="false">Report!C3781</f>
        <v>46283</v>
      </c>
      <c r="B2238" s="1" t="str">
        <f aca="false">Report!E3781</f>
        <v>ADRIANA DISTRIBUIDORA DE PRODUTOS ALIMEN</v>
      </c>
      <c r="C2238" s="16" t="n">
        <f aca="false">Report!U3781</f>
        <v>1167.29</v>
      </c>
      <c r="D2238" s="1" t="str">
        <f aca="false">Report!X3781</f>
        <v>NF 891630-3 MILKA</v>
      </c>
    </row>
    <row r="2239" customFormat="false" ht="12.75" hidden="false" customHeight="false" outlineLevel="0" collapsed="false">
      <c r="A2239" s="15" t="n">
        <f aca="false">Report!C3782</f>
        <v>46283</v>
      </c>
      <c r="B2239" s="1" t="str">
        <f aca="false">Report!E3782</f>
        <v>FENNIX BRASIL DISTRIBUIDORA DE PRODUTOS</v>
      </c>
      <c r="C2239" s="16" t="n">
        <f aca="false">Report!U3782</f>
        <v>684.26</v>
      </c>
      <c r="D2239" s="1" t="str">
        <f aca="false">Report!X3782</f>
        <v>NF 398654 -3 TARIFA INCLUSA - MILKA</v>
      </c>
    </row>
    <row r="2240" customFormat="false" ht="12.75" hidden="false" customHeight="false" outlineLevel="0" collapsed="false">
      <c r="A2240" s="15" t="n">
        <f aca="false">Report!C3783</f>
        <v>46283</v>
      </c>
      <c r="B2240" s="1" t="str">
        <f aca="false">Report!E3783</f>
        <v>EDMARA COMERCIO DE HIGIENE PESSOAL LTDA</v>
      </c>
      <c r="C2240" s="16" t="n">
        <f aca="false">Report!U3783</f>
        <v>1563.65</v>
      </c>
      <c r="D2240" s="1" t="str">
        <f aca="false">Report!X3783</f>
        <v>5929-B/D  NF8723 - MILKA</v>
      </c>
    </row>
    <row r="2241" customFormat="false" ht="12.75" hidden="false" customHeight="false" outlineLevel="0" collapsed="false">
      <c r="A2241" s="15" t="n">
        <f aca="false">Report!C3784</f>
        <v>46283</v>
      </c>
      <c r="B2241" s="1" t="str">
        <f aca="false">Report!E3784</f>
        <v>L S M COMERCIO DE ALIMENTOS E NAVEGACAO</v>
      </c>
      <c r="C2241" s="16" t="n">
        <f aca="false">Report!U3784</f>
        <v>1328.95</v>
      </c>
      <c r="D2241" s="1" t="str">
        <f aca="false">Report!X3784</f>
        <v>NF 312406 -1 MILKA</v>
      </c>
    </row>
    <row r="2242" customFormat="false" ht="12.75" hidden="false" customHeight="false" outlineLevel="0" collapsed="false">
      <c r="A2242" s="15" t="n">
        <f aca="false">Report!C3785</f>
        <v>46283</v>
      </c>
      <c r="B2242" s="1" t="str">
        <f aca="false">Report!E3785</f>
        <v>J G COMERCIO DE PRODUTOS ALIMENTICIOS LTDA</v>
      </c>
      <c r="C2242" s="16" t="n">
        <f aca="false">Report!U3785</f>
        <v>1453.87</v>
      </c>
      <c r="D2242" s="1" t="str">
        <f aca="false">Report!X3785</f>
        <v>464733-C/C  NF400165 - MILKA</v>
      </c>
    </row>
    <row r="2243" customFormat="false" ht="12.75" hidden="false" customHeight="false" outlineLevel="0" collapsed="false">
      <c r="A2243" s="15" t="n">
        <f aca="false">Report!C3786</f>
        <v>46283</v>
      </c>
      <c r="B2243" s="1" t="str">
        <f aca="false">Report!E3786</f>
        <v>DISTRIBUIDORA LOPES LTDA</v>
      </c>
      <c r="C2243" s="16" t="n">
        <f aca="false">Report!U3786</f>
        <v>1591.91</v>
      </c>
      <c r="D2243" s="1" t="str">
        <f aca="false">Report!X3786</f>
        <v>NF 1720336 - MILKA</v>
      </c>
    </row>
    <row r="2244" customFormat="false" ht="12.75" hidden="false" customHeight="false" outlineLevel="0" collapsed="false">
      <c r="A2244" s="15" t="n">
        <f aca="false">Report!C3787</f>
        <v>46283</v>
      </c>
      <c r="B2244" s="1" t="str">
        <f aca="false">Report!E3787</f>
        <v>J. S. MOREIRA ALVES LTDA</v>
      </c>
      <c r="C2244" s="16" t="n">
        <f aca="false">Report!U3787</f>
        <v>567.5</v>
      </c>
      <c r="D2244" s="1" t="str">
        <f aca="false">Report!X3787</f>
        <v>NF 2892 MESA FARTA - MILKA</v>
      </c>
    </row>
    <row r="2245" customFormat="false" ht="12.75" hidden="false" customHeight="false" outlineLevel="0" collapsed="false">
      <c r="A2245" s="15" t="n">
        <f aca="false">Report!C3788</f>
        <v>46283</v>
      </c>
      <c r="B2245" s="1" t="str">
        <f aca="false">Report!E3788</f>
        <v>NT INDUSTRIA E COMERCIO DE PANIFICACAO L</v>
      </c>
      <c r="C2245" s="16" t="n">
        <f aca="false">Report!U3788</f>
        <v>2689.39</v>
      </c>
      <c r="D2245" s="1" t="str">
        <f aca="false">Report!X3788</f>
        <v>NF 45826 - MILKA</v>
      </c>
    </row>
    <row r="2246" customFormat="false" ht="12.75" hidden="false" customHeight="false" outlineLevel="0" collapsed="false">
      <c r="A2246" s="15" t="n">
        <f aca="false">Report!C3789</f>
        <v>46283</v>
      </c>
      <c r="B2246" s="1" t="str">
        <f aca="false">Report!E3789</f>
        <v>BRASIL NORTE BEBIDAS S/A</v>
      </c>
      <c r="C2246" s="16" t="n">
        <f aca="false">Report!U3789</f>
        <v>299.76</v>
      </c>
      <c r="D2246" s="1" t="str">
        <f aca="false">Report!X3789</f>
        <v>NF 1277478 COCA - MILKA</v>
      </c>
    </row>
    <row r="2247" customFormat="false" ht="12.75" hidden="false" customHeight="false" outlineLevel="0" collapsed="false">
      <c r="A2247" s="15" t="n">
        <f aca="false">Report!C3790</f>
        <v>46283</v>
      </c>
      <c r="B2247" s="1" t="str">
        <f aca="false">Report!E3790</f>
        <v>BRASIL NORTE BEBIDAS S/A</v>
      </c>
      <c r="C2247" s="16" t="n">
        <f aca="false">Report!U3790</f>
        <v>5174.56</v>
      </c>
      <c r="D2247" s="1" t="str">
        <f aca="false">Report!X3790</f>
        <v>NF 2024835 - MILKA</v>
      </c>
    </row>
    <row r="2248" customFormat="false" ht="12.75" hidden="false" customHeight="false" outlineLevel="0" collapsed="false">
      <c r="A2248" s="15" t="n">
        <f aca="false">Report!C3791</f>
        <v>46283</v>
      </c>
      <c r="B2248" s="1" t="str">
        <f aca="false">Report!E3791</f>
        <v>OCIDENTAL COMERCIO DE FRIOS LTDA</v>
      </c>
      <c r="C2248" s="16" t="n">
        <f aca="false">Report!U3791</f>
        <v>460.06</v>
      </c>
      <c r="D2248" s="1" t="str">
        <f aca="false">Report!X3791</f>
        <v>NF 1266968 -1/3 MILKA</v>
      </c>
    </row>
    <row r="2249" customFormat="false" ht="12.75" hidden="false" customHeight="false" outlineLevel="0" collapsed="false">
      <c r="A2249" s="15" t="n">
        <f aca="false">Report!C3792</f>
        <v>46283</v>
      </c>
      <c r="B2249" s="1" t="str">
        <f aca="false">Report!E3792</f>
        <v>DA FRUTA DISTRIBUIDORA LTDA</v>
      </c>
      <c r="C2249" s="16" t="n">
        <f aca="false">Report!U3792</f>
        <v>692.61</v>
      </c>
      <c r="D2249" s="1" t="str">
        <f aca="false">Report!X3792</f>
        <v>NF 198228 - MILKA</v>
      </c>
    </row>
    <row r="2250" customFormat="false" ht="12.75" hidden="false" customHeight="false" outlineLevel="0" collapsed="false">
      <c r="A2250" s="15" t="n">
        <f aca="false">Report!C3794</f>
        <v>46283</v>
      </c>
      <c r="B2250" s="1" t="str">
        <f aca="false">Report!E3794</f>
        <v>J G COMERCIO DE PRODUTOS ALIMENTICIOS LTDA</v>
      </c>
      <c r="C2250" s="16" t="n">
        <f aca="false">Report!U3794</f>
        <v>1133.25</v>
      </c>
      <c r="D2250" s="1" t="str">
        <f aca="false">Report!X3794</f>
        <v>466103-B/C  NF401410 - MILKA</v>
      </c>
    </row>
    <row r="2251" customFormat="false" ht="12.75" hidden="false" customHeight="false" outlineLevel="0" collapsed="false">
      <c r="A2251" s="15" t="n">
        <f aca="false">Report!C3795</f>
        <v>46284</v>
      </c>
      <c r="B2251" s="1" t="str">
        <f aca="false">Report!E3795</f>
        <v>DISTRIBUIDORA FARIAS LTDA.</v>
      </c>
      <c r="C2251" s="16" t="n">
        <f aca="false">Report!U3795</f>
        <v>396.52</v>
      </c>
      <c r="D2251" s="1" t="str">
        <f aca="false">Report!X3795</f>
        <v>815076-C/C  NF690674 - MILKA</v>
      </c>
    </row>
    <row r="2252" customFormat="false" ht="12.75" hidden="false" customHeight="false" outlineLevel="0" collapsed="false">
      <c r="A2252" s="15" t="n">
        <f aca="false">Report!C3796</f>
        <v>46284</v>
      </c>
      <c r="B2252" s="1" t="str">
        <f aca="false">Report!E3796</f>
        <v>TAPAJOS COM DE PERFUMARIA COSMETICOS E G</v>
      </c>
      <c r="C2252" s="16" t="n">
        <f aca="false">Report!U3796</f>
        <v>427.47</v>
      </c>
      <c r="D2252" s="1" t="str">
        <f aca="false">Report!X3796</f>
        <v>NF 588259 - MILKA</v>
      </c>
    </row>
    <row r="2253" customFormat="false" ht="12.75" hidden="false" customHeight="false" outlineLevel="0" collapsed="false">
      <c r="A2253" s="15" t="n">
        <f aca="false">Report!C3797</f>
        <v>46284</v>
      </c>
      <c r="B2253" s="1" t="str">
        <f aca="false">Report!E3797</f>
        <v>ADRIANA DISTRIBUIDORA DE PRODUTOS ALIMEN</v>
      </c>
      <c r="C2253" s="16" t="n">
        <f aca="false">Report!U3797</f>
        <v>772.98</v>
      </c>
      <c r="D2253" s="1" t="str">
        <f aca="false">Report!X3797</f>
        <v>NF 894543 -1 MILKA</v>
      </c>
    </row>
    <row r="2254" customFormat="false" ht="12.75" hidden="false" customHeight="false" outlineLevel="0" collapsed="false">
      <c r="A2254" s="15" t="n">
        <f aca="false">Report!C3798</f>
        <v>46284</v>
      </c>
      <c r="B2254" s="1" t="str">
        <f aca="false">Report!E3798</f>
        <v>NT INDUSTRIA E COMERCIO DE PANIFICACAO L</v>
      </c>
      <c r="C2254" s="16" t="n">
        <f aca="false">Report!U3798</f>
        <v>813</v>
      </c>
      <c r="D2254" s="1" t="str">
        <f aca="false">Report!X3798</f>
        <v>NF 9827 - MILKA</v>
      </c>
    </row>
    <row r="2255" customFormat="false" ht="12.75" hidden="false" customHeight="false" outlineLevel="0" collapsed="false">
      <c r="A2255" s="15" t="n">
        <f aca="false">Report!C3803</f>
        <v>46285</v>
      </c>
      <c r="B2255" s="1" t="str">
        <f aca="false">Report!E3803</f>
        <v>FUNNY PET DISTRIBUIDORA DE ALIMENTOS PAR</v>
      </c>
      <c r="C2255" s="16" t="n">
        <f aca="false">Report!U3803</f>
        <v>3429</v>
      </c>
      <c r="D2255" s="1" t="str">
        <f aca="false">Report!X3803</f>
        <v>NF 21578-3 MILKA</v>
      </c>
    </row>
    <row r="2256" customFormat="false" ht="12.75" hidden="false" customHeight="false" outlineLevel="0" collapsed="false">
      <c r="A2256" s="15" t="n">
        <f aca="false">Report!C3805</f>
        <v>46285</v>
      </c>
      <c r="B2256" s="1" t="str">
        <f aca="false">Report!E3805</f>
        <v>J. A. F. DE LIMA</v>
      </c>
      <c r="C2256" s="16" t="n">
        <f aca="false">Report!U3805</f>
        <v>1127.55</v>
      </c>
      <c r="D2256" s="1" t="str">
        <f aca="false">Report!X3805</f>
        <v>NF 160299-3 MILKA</v>
      </c>
    </row>
    <row r="2257" customFormat="false" ht="12.75" hidden="false" customHeight="false" outlineLevel="0" collapsed="false">
      <c r="A2257" s="15" t="n">
        <f aca="false">Report!C3806</f>
        <v>46285</v>
      </c>
      <c r="B2257" s="1" t="str">
        <f aca="false">Report!E3806</f>
        <v>ELIEZER DE SOUZA GOMES LTDA</v>
      </c>
      <c r="C2257" s="16" t="n">
        <f aca="false">Report!U3806</f>
        <v>360.82</v>
      </c>
      <c r="D2257" s="1" t="str">
        <f aca="false">Report!X3806</f>
        <v>NF 296-003 MILKA</v>
      </c>
    </row>
    <row r="2258" customFormat="false" ht="12.75" hidden="false" customHeight="false" outlineLevel="0" collapsed="false">
      <c r="A2258" s="15" t="n">
        <f aca="false">Report!C3807</f>
        <v>46285</v>
      </c>
      <c r="B2258" s="1" t="str">
        <f aca="false">Report!E3807</f>
        <v>AMAZONIA INDUSTRIA E COMERCIO DE POLPAS</v>
      </c>
      <c r="C2258" s="16" t="n">
        <f aca="false">Report!U3807</f>
        <v>804</v>
      </c>
      <c r="D2258" s="1" t="str">
        <f aca="false">Report!X3807</f>
        <v>NF 273141 - MILKA</v>
      </c>
    </row>
    <row r="2259" customFormat="false" ht="12.75" hidden="false" customHeight="false" outlineLevel="0" collapsed="false">
      <c r="A2259" s="15" t="n">
        <f aca="false">Report!C3808</f>
        <v>46286</v>
      </c>
      <c r="B2259" s="1" t="str">
        <f aca="false">Report!E3808</f>
        <v>NORTE DISTRIBUIDORA DE ACUMULADORES E AC</v>
      </c>
      <c r="C2259" s="16" t="n">
        <f aca="false">Report!U3808</f>
        <v>306.06</v>
      </c>
      <c r="D2259" s="1" t="str">
        <f aca="false">Report!X3808</f>
        <v>NF 105914 -3/3 MOURA -  MILKA</v>
      </c>
    </row>
    <row r="2260" customFormat="false" ht="12.75" hidden="false" customHeight="false" outlineLevel="0" collapsed="false">
      <c r="A2260" s="15" t="n">
        <f aca="false">Report!C3809</f>
        <v>46286</v>
      </c>
      <c r="B2260" s="1" t="str">
        <f aca="false">Report!E3809</f>
        <v>ATACADAO S.A.</v>
      </c>
      <c r="C2260" s="16" t="n">
        <f aca="false">Report!U3809</f>
        <v>602.64</v>
      </c>
      <c r="D2260" s="1" t="str">
        <f aca="false">Report!X3809</f>
        <v>NF1921245 - MILKA</v>
      </c>
    </row>
    <row r="2261" customFormat="false" ht="12.75" hidden="false" customHeight="false" outlineLevel="0" collapsed="false">
      <c r="A2261" s="15" t="n">
        <f aca="false">Report!C3812</f>
        <v>46286</v>
      </c>
      <c r="B2261" s="1" t="str">
        <f aca="false">Report!E3812</f>
        <v>FORTVET DISTRIBUIDORA LTDA</v>
      </c>
      <c r="C2261" s="16" t="n">
        <f aca="false">Report!U3812</f>
        <v>733.06</v>
      </c>
      <c r="D2261" s="1" t="str">
        <f aca="false">Report!X3812</f>
        <v>NF3216-3 MILKA</v>
      </c>
    </row>
    <row r="2262" customFormat="false" ht="12.75" hidden="false" customHeight="false" outlineLevel="0" collapsed="false">
      <c r="A2262" s="15" t="n">
        <f aca="false">Report!C3813</f>
        <v>46286</v>
      </c>
      <c r="B2262" s="1" t="str">
        <f aca="false">Report!E3813</f>
        <v>NESTLÉ BRASIL LTDA.</v>
      </c>
      <c r="C2262" s="16" t="n">
        <f aca="false">Report!U3813</f>
        <v>387.22</v>
      </c>
      <c r="D2262" s="1" t="str">
        <f aca="false">Report!X3813</f>
        <v>NF 1441760 - MILKA</v>
      </c>
    </row>
    <row r="2263" customFormat="false" ht="12.75" hidden="false" customHeight="false" outlineLevel="0" collapsed="false">
      <c r="A2263" s="15" t="n">
        <f aca="false">Report!C3814</f>
        <v>46286</v>
      </c>
      <c r="B2263" s="1" t="str">
        <f aca="false">Report!E3814</f>
        <v>ATACADAO S.A.</v>
      </c>
      <c r="C2263" s="16" t="n">
        <f aca="false">Report!U3814</f>
        <v>1117.02</v>
      </c>
      <c r="D2263" s="1" t="str">
        <f aca="false">Report!X3814</f>
        <v>NF 1924899 - MILKA</v>
      </c>
    </row>
    <row r="2264" customFormat="false" ht="12.75" hidden="false" customHeight="false" outlineLevel="0" collapsed="false">
      <c r="A2264" s="15" t="n">
        <f aca="false">Report!C3815</f>
        <v>46286</v>
      </c>
      <c r="B2264" s="1" t="str">
        <f aca="false">Report!E3815</f>
        <v>ATACADAO S.A.</v>
      </c>
      <c r="C2264" s="16" t="n">
        <f aca="false">Report!U3815</f>
        <v>1138.44</v>
      </c>
      <c r="D2264" s="1" t="str">
        <f aca="false">Report!X3815</f>
        <v>NF 1925331 - MILKA</v>
      </c>
    </row>
    <row r="2265" customFormat="false" ht="12.75" hidden="false" customHeight="false" outlineLevel="0" collapsed="false">
      <c r="A2265" s="15" t="n">
        <f aca="false">Report!C3816</f>
        <v>46286</v>
      </c>
      <c r="B2265" s="1" t="str">
        <f aca="false">Report!E3816</f>
        <v>ATACADAO S.A.</v>
      </c>
      <c r="C2265" s="16" t="n">
        <f aca="false">Report!U3816</f>
        <v>1995.58</v>
      </c>
      <c r="D2265" s="1" t="str">
        <f aca="false">Report!X3816</f>
        <v>NF 1924897 - MILKA</v>
      </c>
    </row>
    <row r="2266" customFormat="false" ht="12.75" hidden="false" customHeight="false" outlineLevel="0" collapsed="false">
      <c r="A2266" s="15" t="n">
        <f aca="false">Report!C3817</f>
        <v>46286</v>
      </c>
      <c r="B2266" s="1" t="str">
        <f aca="false">Report!E3817</f>
        <v>NESTLÉ BRASIL LTDA.</v>
      </c>
      <c r="C2266" s="16" t="n">
        <f aca="false">Report!U3817</f>
        <v>10.04</v>
      </c>
      <c r="D2266" s="1" t="str">
        <f aca="false">Report!X3817</f>
        <v>NF 1441761 - MILKA</v>
      </c>
    </row>
    <row r="2267" customFormat="false" ht="12.75" hidden="false" customHeight="false" outlineLevel="0" collapsed="false">
      <c r="A2267" s="15" t="n">
        <f aca="false">Report!C3818</f>
        <v>46286</v>
      </c>
      <c r="B2267" s="1" t="str">
        <f aca="false">Report!E3818</f>
        <v>NESTLÉ BRASIL LTDA.</v>
      </c>
      <c r="C2267" s="16" t="n">
        <f aca="false">Report!U3818</f>
        <v>396.35</v>
      </c>
      <c r="D2267" s="1" t="str">
        <f aca="false">Report!X3818</f>
        <v>NF 1446404 - MILKA</v>
      </c>
    </row>
    <row r="2268" customFormat="false" ht="12.75" hidden="false" customHeight="false" outlineLevel="0" collapsed="false">
      <c r="A2268" s="15" t="n">
        <f aca="false">Report!C3819</f>
        <v>46287</v>
      </c>
      <c r="B2268" s="1" t="str">
        <f aca="false">Report!E3819</f>
        <v>DISTRIBUIDORA LOPES LTDA</v>
      </c>
      <c r="C2268" s="16" t="n">
        <f aca="false">Report!U3819</f>
        <v>901.66</v>
      </c>
      <c r="D2268" s="1" t="str">
        <f aca="false">Report!X3819</f>
        <v>NF 1717085-3 MILKA</v>
      </c>
    </row>
    <row r="2269" customFormat="false" ht="12.75" hidden="false" customHeight="false" outlineLevel="0" collapsed="false">
      <c r="A2269" s="15" t="n">
        <f aca="false">Report!C3822</f>
        <v>46287</v>
      </c>
      <c r="B2269" s="1" t="str">
        <f aca="false">Report!E3822</f>
        <v>FENNIX BRASIL DISTRIBUIDORA DE PRODUTOS</v>
      </c>
      <c r="C2269" s="16" t="n">
        <f aca="false">Report!U3822</f>
        <v>1405.95</v>
      </c>
      <c r="D2269" s="1" t="str">
        <f aca="false">Report!X3822</f>
        <v>NF 319952-2 MILKA</v>
      </c>
    </row>
    <row r="2270" customFormat="false" ht="12.75" hidden="false" customHeight="false" outlineLevel="0" collapsed="false">
      <c r="A2270" s="15" t="n">
        <f aca="false">Report!C3823</f>
        <v>46287</v>
      </c>
      <c r="B2270" s="1" t="str">
        <f aca="false">Report!E3823</f>
        <v>MARE DISTRIBUIDORA DE BEBIDAS E DE PRODUTOS ALIMENTICIOS LTDA</v>
      </c>
      <c r="C2270" s="16" t="n">
        <f aca="false">Report!U3823</f>
        <v>3113.7</v>
      </c>
      <c r="D2270" s="1" t="str">
        <f aca="false">Report!X3823</f>
        <v>NF 1440542 MAGISTRAL - MILKA</v>
      </c>
    </row>
    <row r="2271" customFormat="false" ht="12.75" hidden="false" customHeight="false" outlineLevel="0" collapsed="false">
      <c r="A2271" s="15" t="n">
        <f aca="false">Report!C3824</f>
        <v>46287</v>
      </c>
      <c r="B2271" s="1" t="str">
        <f aca="false">Report!E3824</f>
        <v>A K LIMA DE ANDRADE</v>
      </c>
      <c r="C2271" s="16" t="n">
        <f aca="false">Report!U3824</f>
        <v>500</v>
      </c>
      <c r="D2271" s="1" t="str">
        <f aca="false">Report!X3824</f>
        <v>1983/02  NF2765 - MILKA</v>
      </c>
    </row>
    <row r="2272" customFormat="false" ht="12.75" hidden="false" customHeight="false" outlineLevel="0" collapsed="false">
      <c r="A2272" s="15" t="n">
        <f aca="false">Report!C3826</f>
        <v>46288</v>
      </c>
      <c r="B2272" s="1" t="str">
        <f aca="false">Report!E3826</f>
        <v>PRIME PET DISTRIBUIDORA LTDA</v>
      </c>
      <c r="C2272" s="16" t="n">
        <f aca="false">Report!U3826</f>
        <v>1849.45</v>
      </c>
      <c r="D2272" s="1" t="str">
        <f aca="false">Report!X3826</f>
        <v>NF 11002-07/07 MILKA </v>
      </c>
    </row>
    <row r="2273" customFormat="false" ht="12.75" hidden="false" customHeight="false" outlineLevel="0" collapsed="false">
      <c r="A2273" s="15" t="n">
        <f aca="false">Report!C3827</f>
        <v>46288</v>
      </c>
      <c r="B2273" s="1" t="str">
        <f aca="false">Report!E3827</f>
        <v>RISADINHA LTDA</v>
      </c>
      <c r="C2273" s="16" t="n">
        <f aca="false">Report!U3827</f>
        <v>1404.33</v>
      </c>
      <c r="D2273" s="1" t="str">
        <f aca="false">Report!X3827</f>
        <v>NF 669770-3 MILKA</v>
      </c>
    </row>
    <row r="2274" customFormat="false" ht="12.75" hidden="false" customHeight="false" outlineLevel="0" collapsed="false">
      <c r="A2274" s="15" t="n">
        <f aca="false">Report!C3828</f>
        <v>46288</v>
      </c>
      <c r="B2274" s="1" t="str">
        <f aca="false">Report!E3828</f>
        <v>TAPAJOS COM DE PERFUMARIA COSMETICOS E G</v>
      </c>
      <c r="C2274" s="16" t="n">
        <f aca="false">Report!U3828</f>
        <v>542.59</v>
      </c>
      <c r="D2274" s="1" t="str">
        <f aca="false">Report!X3828</f>
        <v>NF 587748 -2 MILKA</v>
      </c>
    </row>
    <row r="2275" customFormat="false" ht="12.75" hidden="false" customHeight="false" outlineLevel="0" collapsed="false">
      <c r="A2275" s="15" t="n">
        <f aca="false">Report!C3829</f>
        <v>46288</v>
      </c>
      <c r="B2275" s="1" t="str">
        <f aca="false">Report!E3829</f>
        <v>OESA COMERCIO E REPRESENTACOES S/A</v>
      </c>
      <c r="C2275" s="16" t="n">
        <f aca="false">Report!U3829</f>
        <v>3917.2</v>
      </c>
      <c r="D2275" s="1" t="str">
        <f aca="false">Report!X3829</f>
        <v>NF 450846 -3 MILKA</v>
      </c>
    </row>
    <row r="2276" customFormat="false" ht="12.75" hidden="false" customHeight="false" outlineLevel="0" collapsed="false">
      <c r="A2276" s="15" t="n">
        <f aca="false">Report!C3830</f>
        <v>46288</v>
      </c>
      <c r="B2276" s="1" t="str">
        <f aca="false">Report!E3830</f>
        <v>NSB COMERCIO ATACADISTA E VAREJISTA DE P</v>
      </c>
      <c r="C2276" s="16" t="n">
        <f aca="false">Report!U3830</f>
        <v>323.77</v>
      </c>
      <c r="D2276" s="1" t="str">
        <f aca="false">Report!X3830</f>
        <v>199706964  NF8182 - MILKA</v>
      </c>
    </row>
    <row r="2277" customFormat="false" ht="12.75" hidden="false" customHeight="false" outlineLevel="0" collapsed="false">
      <c r="A2277" s="15" t="n">
        <f aca="false">Report!C3831</f>
        <v>46288</v>
      </c>
      <c r="B2277" s="1" t="str">
        <f aca="false">Report!E3831</f>
        <v>BRF S A</v>
      </c>
      <c r="C2277" s="16" t="n">
        <f aca="false">Report!U3831</f>
        <v>3908.73</v>
      </c>
      <c r="D2277" s="1" t="str">
        <f aca="false">Report!X3831</f>
        <v>NF 1627263-02/02 MILKA</v>
      </c>
    </row>
    <row r="2278" customFormat="false" ht="12.75" hidden="false" customHeight="false" outlineLevel="0" collapsed="false">
      <c r="A2278" s="15" t="n">
        <f aca="false">Report!C3832</f>
        <v>46289</v>
      </c>
      <c r="B2278" s="1" t="str">
        <f aca="false">Report!E3832</f>
        <v>SMV COMERCIO DE PRODUTOS ALIMENTICIOS LT</v>
      </c>
      <c r="C2278" s="16" t="n">
        <f aca="false">Report!U3832</f>
        <v>463.72</v>
      </c>
      <c r="D2278" s="1" t="str">
        <f aca="false">Report!X3832</f>
        <v>7520-3/3  NF7184 - MILKA</v>
      </c>
    </row>
    <row r="2279" customFormat="false" ht="12.75" hidden="false" customHeight="false" outlineLevel="0" collapsed="false">
      <c r="A2279" s="15" t="n">
        <f aca="false">Report!C3833</f>
        <v>46289</v>
      </c>
      <c r="B2279" s="1" t="str">
        <f aca="false">Report!E3833</f>
        <v>SB COMERCIO LTDA</v>
      </c>
      <c r="C2279" s="16" t="n">
        <f aca="false">Report!U3833</f>
        <v>1236.62</v>
      </c>
      <c r="D2279" s="1" t="str">
        <f aca="false">Report!X3833</f>
        <v>NF 1965727 -3 MILKA</v>
      </c>
    </row>
    <row r="2280" customFormat="false" ht="12.75" hidden="false" customHeight="false" outlineLevel="0" collapsed="false">
      <c r="A2280" s="15" t="n">
        <f aca="false">Report!C3834</f>
        <v>46289</v>
      </c>
      <c r="B2280" s="1" t="str">
        <f aca="false">Report!E3834</f>
        <v>OESA COMERCIO E REPRESENTACOES S/A</v>
      </c>
      <c r="C2280" s="16" t="n">
        <f aca="false">Report!U3834</f>
        <v>397.69</v>
      </c>
      <c r="D2280" s="1" t="str">
        <f aca="false">Report!X3834</f>
        <v>NF 445436-3 MILKA</v>
      </c>
    </row>
    <row r="2281" customFormat="false" ht="12.75" hidden="false" customHeight="false" outlineLevel="0" collapsed="false">
      <c r="A2281" s="15" t="n">
        <f aca="false">Report!C3835</f>
        <v>46289</v>
      </c>
      <c r="B2281" s="1" t="str">
        <f aca="false">Report!E3835</f>
        <v>OESA COMERCIO E REPRESENTACOES S/A</v>
      </c>
      <c r="C2281" s="16" t="n">
        <f aca="false">Report!U3835</f>
        <v>347.29</v>
      </c>
      <c r="D2281" s="1" t="str">
        <f aca="false">Report!X3835</f>
        <v>NF 445434-3 MILKA</v>
      </c>
    </row>
    <row r="2282" customFormat="false" ht="12.75" hidden="false" customHeight="false" outlineLevel="0" collapsed="false">
      <c r="A2282" s="15" t="n">
        <f aca="false">Report!C3836</f>
        <v>46289</v>
      </c>
      <c r="B2282" s="1" t="str">
        <f aca="false">Report!E3836</f>
        <v>OESA COMERCIO E REPRESENTACOES S/A</v>
      </c>
      <c r="C2282" s="16" t="n">
        <f aca="false">Report!U3836</f>
        <v>1441</v>
      </c>
      <c r="D2282" s="1" t="str">
        <f aca="false">Report!X3836</f>
        <v>NF  445420-3 MILKA</v>
      </c>
    </row>
    <row r="2283" customFormat="false" ht="12.75" hidden="false" customHeight="false" outlineLevel="0" collapsed="false">
      <c r="A2283" s="15" t="n">
        <f aca="false">Report!C3837</f>
        <v>46289</v>
      </c>
      <c r="B2283" s="1" t="str">
        <f aca="false">Report!E3837</f>
        <v>ATACADAO S.A.</v>
      </c>
      <c r="C2283" s="16" t="n">
        <f aca="false">Report!U3837</f>
        <v>514.8</v>
      </c>
      <c r="D2283" s="1" t="str">
        <f aca="false">Report!X3837</f>
        <v>NF 1926309 - MILKA</v>
      </c>
    </row>
    <row r="2284" customFormat="false" ht="12.75" hidden="false" customHeight="false" outlineLevel="0" collapsed="false">
      <c r="A2284" s="15" t="n">
        <f aca="false">Report!C3838</f>
        <v>46289</v>
      </c>
      <c r="B2284" s="1" t="str">
        <f aca="false">Report!E3838</f>
        <v>L. J. DA SILVA LTDA</v>
      </c>
      <c r="C2284" s="16" t="n">
        <f aca="false">Report!U3838</f>
        <v>993</v>
      </c>
      <c r="D2284" s="1" t="str">
        <f aca="false">Report!X3838</f>
        <v>NF 37820 - MILKA</v>
      </c>
    </row>
    <row r="2285" customFormat="false" ht="12.75" hidden="false" customHeight="false" outlineLevel="0" collapsed="false">
      <c r="A2285" s="15" t="n">
        <f aca="false">Report!C3839</f>
        <v>46289</v>
      </c>
      <c r="B2285" s="1" t="str">
        <f aca="false">Report!E3839</f>
        <v>L S M COMERCIO DE ALIMENTOS E NAVEGACAO</v>
      </c>
      <c r="C2285" s="16" t="n">
        <f aca="false">Report!U3839</f>
        <v>844.8</v>
      </c>
      <c r="D2285" s="1" t="str">
        <f aca="false">Report!X3839</f>
        <v>NF 312938 -2 MILKA</v>
      </c>
    </row>
    <row r="2286" customFormat="false" ht="12.75" hidden="false" customHeight="false" outlineLevel="0" collapsed="false">
      <c r="A2286" s="15" t="n">
        <f aca="false">Report!C3840</f>
        <v>46289</v>
      </c>
      <c r="B2286" s="1" t="str">
        <f aca="false">Report!E3840</f>
        <v>FH DISTRIBUIDORA DE ALIM. E BEBIDAS LTDA</v>
      </c>
      <c r="C2286" s="16" t="n">
        <f aca="false">Report!U3840</f>
        <v>757.68</v>
      </c>
      <c r="D2286" s="1" t="str">
        <f aca="false">Report!X3840</f>
        <v>NF 331504 -2 MILKA</v>
      </c>
    </row>
    <row r="2287" customFormat="false" ht="12.75" hidden="false" customHeight="false" outlineLevel="0" collapsed="false">
      <c r="A2287" s="15" t="n">
        <f aca="false">Report!C3841</f>
        <v>46289</v>
      </c>
      <c r="B2287" s="1" t="str">
        <f aca="false">Report!E3841</f>
        <v>DISTRIBUIDORA LOPES LTDA</v>
      </c>
      <c r="C2287" s="16" t="n">
        <f aca="false">Report!U3841</f>
        <v>1229.01</v>
      </c>
      <c r="D2287" s="1" t="str">
        <f aca="false">Report!X3841</f>
        <v>NF 1723603 -2 MILKA</v>
      </c>
    </row>
    <row r="2288" customFormat="false" ht="12.75" hidden="false" customHeight="false" outlineLevel="0" collapsed="false">
      <c r="A2288" s="15" t="n">
        <f aca="false">Report!C3844</f>
        <v>46290</v>
      </c>
      <c r="B2288" s="1" t="str">
        <f aca="false">Report!E3844</f>
        <v>M.R.G COMERCIO DE MAQUINAS EIRELI.</v>
      </c>
      <c r="C2288" s="16" t="n">
        <f aca="false">Report!U3844</f>
        <v>233.35</v>
      </c>
      <c r="D2288" s="1" t="str">
        <f aca="false">Report!X3844</f>
        <v>NF 14298 / 6PARC / REFORMA PADARIA - MILKA</v>
      </c>
    </row>
    <row r="2289" customFormat="false" ht="12.75" hidden="false" customHeight="false" outlineLevel="0" collapsed="false">
      <c r="A2289" s="15" t="n">
        <f aca="false">Report!C3848</f>
        <v>46290</v>
      </c>
      <c r="B2289" s="1" t="str">
        <f aca="false">Report!E3848</f>
        <v>A M A DE LIMA INDUSTRIA E COMERCIO DE PRODUTOS ALIMENTICIOS LTDA</v>
      </c>
      <c r="C2289" s="16" t="n">
        <f aca="false">Report!U3848</f>
        <v>164.7</v>
      </c>
      <c r="D2289" s="1" t="str">
        <f aca="false">Report!X3848</f>
        <v>NF1141 /COMPRA DO PAO REAL - MILKA</v>
      </c>
    </row>
    <row r="2290" customFormat="false" ht="12.75" hidden="false" customHeight="false" outlineLevel="0" collapsed="false">
      <c r="A2290" s="15" t="n">
        <f aca="false">Report!C3850</f>
        <v>46290</v>
      </c>
      <c r="B2290" s="1" t="str">
        <f aca="false">Report!E3850</f>
        <v>A M A DE LIMA INDUSTRIA E COMERCIO DE PRODUTOS ALIMENTICIOS LTDA</v>
      </c>
      <c r="C2290" s="16" t="n">
        <f aca="false">Report!U3850</f>
        <v>288.5</v>
      </c>
      <c r="D2290" s="1" t="str">
        <f aca="false">Report!X3850</f>
        <v>NF 1197 REAL PAES - MILKA</v>
      </c>
    </row>
    <row r="2291" customFormat="false" ht="12.75" hidden="false" customHeight="false" outlineLevel="0" collapsed="false">
      <c r="A2291" s="15" t="n">
        <f aca="false">Report!C3851</f>
        <v>46290</v>
      </c>
      <c r="B2291" s="1" t="str">
        <f aca="false">Report!E3851</f>
        <v>A M A DE LIMA INDUSTRIA E COMERCIO DE PRODUTOS ALIMENTICIOS LTDA</v>
      </c>
      <c r="C2291" s="16" t="n">
        <f aca="false">Report!U3851</f>
        <v>288.5</v>
      </c>
      <c r="D2291" s="1" t="str">
        <f aca="false">Report!X3851</f>
        <v>NF 1210 REAL PAES - MILKA</v>
      </c>
    </row>
    <row r="2292" customFormat="false" ht="12.75" hidden="false" customHeight="false" outlineLevel="0" collapsed="false">
      <c r="A2292" s="15" t="n">
        <f aca="false">Report!C3852</f>
        <v>46290</v>
      </c>
      <c r="B2292" s="1" t="str">
        <f aca="false">Report!E3852</f>
        <v>A M A DE LIMA INDUSTRIA E COMERCIO DE PRODUTOS ALIMENTICIOS LTDA</v>
      </c>
      <c r="C2292" s="16" t="n">
        <f aca="false">Report!U3852</f>
        <v>187.15</v>
      </c>
      <c r="D2292" s="1" t="str">
        <f aca="false">Report!X3852</f>
        <v>NF 1211 REAL PAES - MILKA</v>
      </c>
    </row>
    <row r="2293" customFormat="false" ht="12.75" hidden="false" customHeight="false" outlineLevel="0" collapsed="false">
      <c r="A2293" s="15" t="n">
        <f aca="false">Report!C3853</f>
        <v>46290</v>
      </c>
      <c r="B2293" s="1" t="str">
        <f aca="false">Report!E3853</f>
        <v>A M A DE LIMA INDUSTRIA E COMERCIO DE PRODUTOS ALIMENTICIOS LTDA</v>
      </c>
      <c r="C2293" s="16" t="n">
        <f aca="false">Report!U3853</f>
        <v>144.25</v>
      </c>
      <c r="D2293" s="1" t="str">
        <f aca="false">Report!X3853</f>
        <v>NF 1213 REAL PAES - MILKA</v>
      </c>
    </row>
    <row r="2294" customFormat="false" ht="12.75" hidden="false" customHeight="false" outlineLevel="0" collapsed="false">
      <c r="A2294" s="15" t="n">
        <f aca="false">Report!C3854</f>
        <v>46290</v>
      </c>
      <c r="B2294" s="1" t="str">
        <f aca="false">Report!E3854</f>
        <v>A M A DE LIMA INDUSTRIA E COMERCIO DE PRODUTOS ALIMENTICIOS LTDA</v>
      </c>
      <c r="C2294" s="16" t="n">
        <f aca="false">Report!U3854</f>
        <v>132.71</v>
      </c>
      <c r="D2294" s="1" t="str">
        <f aca="false">Report!X3854</f>
        <v>NF 1214 REAL PAES - MILKA</v>
      </c>
    </row>
    <row r="2295" customFormat="false" ht="12.75" hidden="false" customHeight="false" outlineLevel="0" collapsed="false">
      <c r="A2295" s="15" t="n">
        <f aca="false">Report!C3855</f>
        <v>46290</v>
      </c>
      <c r="B2295" s="1" t="str">
        <f aca="false">Report!E3855</f>
        <v>A M A DE LIMA INDUSTRIA E COMERCIO DE PRODUTOS ALIMENTICIOS LTDA</v>
      </c>
      <c r="C2295" s="16" t="n">
        <f aca="false">Report!U3855</f>
        <v>1359.7</v>
      </c>
      <c r="D2295" s="1" t="str">
        <f aca="false">Report!X3855</f>
        <v>NF1228 REAL PAES - MILKA</v>
      </c>
    </row>
    <row r="2296" customFormat="false" ht="12.75" hidden="false" customHeight="false" outlineLevel="0" collapsed="false">
      <c r="A2296" s="15" t="n">
        <f aca="false">Report!C3857</f>
        <v>46290</v>
      </c>
      <c r="B2296" s="1" t="str">
        <f aca="false">Report!E3857</f>
        <v>OPPORTUNITY ALIMENTOS PARA ANIMAIS LTDA</v>
      </c>
      <c r="C2296" s="16" t="n">
        <f aca="false">Report!U3857</f>
        <v>3767.77</v>
      </c>
      <c r="D2296" s="1" t="str">
        <f aca="false">Report!X3857</f>
        <v>NF 35265-3 MILKA</v>
      </c>
    </row>
    <row r="2297" customFormat="false" ht="12.75" hidden="false" customHeight="false" outlineLevel="0" collapsed="false">
      <c r="A2297" s="15" t="n">
        <f aca="false">Report!C3858</f>
        <v>46290</v>
      </c>
      <c r="B2297" s="1" t="str">
        <f aca="false">Report!E3858</f>
        <v>A M A DE LIMA INDUSTRIA E COMERCIO DE PRODUTOS ALIMENTICIOS LTDA</v>
      </c>
      <c r="C2297" s="16" t="n">
        <f aca="false">Report!U3858</f>
        <v>934.94</v>
      </c>
      <c r="D2297" s="1" t="str">
        <f aca="false">Report!X3858</f>
        <v>NF 1234 - MILKA</v>
      </c>
    </row>
    <row r="2298" customFormat="false" ht="12.75" hidden="false" customHeight="false" outlineLevel="0" collapsed="false">
      <c r="A2298" s="15" t="n">
        <f aca="false">Report!C3859</f>
        <v>46290</v>
      </c>
      <c r="B2298" s="1" t="str">
        <f aca="false">Report!E3859</f>
        <v>A M A DE LIMA INDUSTRIA E COMERCIO DE PRODUTOS ALIMENTICIOS LTDA</v>
      </c>
      <c r="C2298" s="16" t="n">
        <f aca="false">Report!U3859</f>
        <v>226.6</v>
      </c>
      <c r="D2298" s="1" t="str">
        <f aca="false">Report!X3859</f>
        <v>NF 1249 REAL PAES - MILKA</v>
      </c>
    </row>
    <row r="2299" customFormat="false" ht="12.75" hidden="false" customHeight="false" outlineLevel="0" collapsed="false">
      <c r="A2299" s="15" t="n">
        <f aca="false">Report!C3861</f>
        <v>46290</v>
      </c>
      <c r="B2299" s="1" t="str">
        <f aca="false">Report!E3861</f>
        <v>A M A DE LIMA INDUSTRIA E COMERCIO DE PRODUTOS ALIMENTICIOS LTDA</v>
      </c>
      <c r="C2299" s="16" t="n">
        <f aca="false">Report!U3861</f>
        <v>199.15</v>
      </c>
      <c r="D2299" s="1" t="str">
        <f aca="false">Report!X3861</f>
        <v>NF 1256 REAL PAES - MILKA</v>
      </c>
    </row>
    <row r="2300" customFormat="false" ht="12.75" hidden="false" customHeight="false" outlineLevel="0" collapsed="false">
      <c r="A2300" s="15" t="n">
        <f aca="false">Report!C3862</f>
        <v>46290</v>
      </c>
      <c r="B2300" s="1" t="str">
        <f aca="false">Report!E3862</f>
        <v>A M A DE LIMA INDUSTRIA E COMERCIO DE PRODUTOS ALIMENTICIOS LTDA</v>
      </c>
      <c r="C2300" s="16" t="n">
        <f aca="false">Report!U3862</f>
        <v>244.6</v>
      </c>
      <c r="D2300" s="1" t="str">
        <f aca="false">Report!X3862</f>
        <v>NF 1258 REAL PAES - MILKA</v>
      </c>
    </row>
    <row r="2301" customFormat="false" ht="12.75" hidden="false" customHeight="false" outlineLevel="0" collapsed="false">
      <c r="A2301" s="15" t="n">
        <f aca="false">Report!C3863</f>
        <v>46290</v>
      </c>
      <c r="B2301" s="1" t="str">
        <f aca="false">Report!E3863</f>
        <v>EDMARA COMERCIO DE HIGIENE PESSOAL LTDA</v>
      </c>
      <c r="C2301" s="16" t="n">
        <f aca="false">Report!U3863</f>
        <v>1563.65</v>
      </c>
      <c r="D2301" s="1" t="str">
        <f aca="false">Report!X3863</f>
        <v>5929-C/D  NF8723 - MILKA</v>
      </c>
    </row>
    <row r="2302" customFormat="false" ht="12.75" hidden="false" customHeight="false" outlineLevel="0" collapsed="false">
      <c r="A2302" s="15" t="n">
        <f aca="false">Report!C3864</f>
        <v>46290</v>
      </c>
      <c r="B2302" s="1" t="str">
        <f aca="false">Report!E3864</f>
        <v>L S M COMERCIO DE ALIMENTOS E NAVEGACAO</v>
      </c>
      <c r="C2302" s="16" t="n">
        <f aca="false">Report!U3864</f>
        <v>1328.95</v>
      </c>
      <c r="D2302" s="1" t="str">
        <f aca="false">Report!X3864</f>
        <v>NF 312406 -2 MILKA</v>
      </c>
    </row>
    <row r="2303" customFormat="false" ht="12.75" hidden="false" customHeight="false" outlineLevel="0" collapsed="false">
      <c r="A2303" s="15" t="n">
        <f aca="false">Report!C3865</f>
        <v>46290</v>
      </c>
      <c r="B2303" s="1" t="str">
        <f aca="false">Report!E3865</f>
        <v>A M A DE LIMA INDUSTRIA E COMERCIO DE PRODUTOS ALIMENTICIOS LTDA</v>
      </c>
      <c r="C2303" s="16" t="n">
        <f aca="false">Report!U3865</f>
        <v>226.94</v>
      </c>
      <c r="D2303" s="1" t="str">
        <f aca="false">Report!X3865</f>
        <v>NF 1275 REAL PAES - MILKA</v>
      </c>
    </row>
    <row r="2304" customFormat="false" ht="12.75" hidden="false" customHeight="false" outlineLevel="0" collapsed="false">
      <c r="A2304" s="15" t="n">
        <f aca="false">Report!C3866</f>
        <v>46290</v>
      </c>
      <c r="B2304" s="1" t="str">
        <f aca="false">Report!E3866</f>
        <v>A M A DE LIMA INDUSTRIA E COMERCIO DE PRODUTOS ALIMENTICIOS LTDA</v>
      </c>
      <c r="C2304" s="16" t="n">
        <f aca="false">Report!U3866</f>
        <v>244.6</v>
      </c>
      <c r="D2304" s="1" t="str">
        <f aca="false">Report!X3866</f>
        <v>NF 1280 REAL PAES - MILKA</v>
      </c>
    </row>
    <row r="2305" customFormat="false" ht="12.75" hidden="false" customHeight="false" outlineLevel="0" collapsed="false">
      <c r="A2305" s="15" t="n">
        <f aca="false">Report!C3867</f>
        <v>46290</v>
      </c>
      <c r="B2305" s="1" t="str">
        <f aca="false">Report!E3867</f>
        <v>A M A DE LIMA INDUSTRIA E COMERCIO DE PRODUTOS ALIMENTICIOS LTDA</v>
      </c>
      <c r="C2305" s="16" t="n">
        <f aca="false">Report!U3867</f>
        <v>109.9</v>
      </c>
      <c r="D2305" s="1" t="str">
        <f aca="false">Report!X3867</f>
        <v>NF 1276 CANUDINHO - MILKA</v>
      </c>
    </row>
    <row r="2306" customFormat="false" ht="12.75" hidden="false" customHeight="false" outlineLevel="0" collapsed="false">
      <c r="A2306" s="15" t="n">
        <f aca="false">Report!C3868</f>
        <v>46290</v>
      </c>
      <c r="B2306" s="1" t="str">
        <f aca="false">Report!E3868</f>
        <v>OCIDENTAL COMERCIO DE FRIOS LTDA</v>
      </c>
      <c r="C2306" s="16" t="n">
        <f aca="false">Report!U3868</f>
        <v>460.06</v>
      </c>
      <c r="D2306" s="1" t="str">
        <f aca="false">Report!X3868</f>
        <v>NF 1266968 -2/3 MILKA</v>
      </c>
    </row>
    <row r="2307" customFormat="false" ht="12.75" hidden="false" customHeight="false" outlineLevel="0" collapsed="false">
      <c r="A2307" s="15" t="n">
        <f aca="false">Report!C3869</f>
        <v>46290</v>
      </c>
      <c r="B2307" s="1" t="str">
        <f aca="false">Report!E3869</f>
        <v>DISTRIBUIDORA LOPES LTDA</v>
      </c>
      <c r="C2307" s="16" t="n">
        <f aca="false">Report!U3869</f>
        <v>2618.14</v>
      </c>
      <c r="D2307" s="1" t="str">
        <f aca="false">Report!X3869</f>
        <v>NF 1724526 - MILKA</v>
      </c>
    </row>
    <row r="2308" customFormat="false" ht="12.75" hidden="false" customHeight="false" outlineLevel="0" collapsed="false">
      <c r="A2308" s="15" t="n">
        <f aca="false">Report!C3870</f>
        <v>46290</v>
      </c>
      <c r="B2308" s="1" t="str">
        <f aca="false">Report!E3870</f>
        <v>J G COMERCIO DE PRODUTOS ALIMENTICIOS LTDA</v>
      </c>
      <c r="C2308" s="16" t="n">
        <f aca="false">Report!U3870</f>
        <v>1133.25</v>
      </c>
      <c r="D2308" s="1" t="str">
        <f aca="false">Report!X3870</f>
        <v>466103-C/C  NF401410 - MILKA</v>
      </c>
    </row>
    <row r="2309" customFormat="false" ht="12.75" hidden="false" customHeight="false" outlineLevel="0" collapsed="false">
      <c r="A2309" s="15" t="n">
        <f aca="false">Report!C3871</f>
        <v>46291</v>
      </c>
      <c r="B2309" s="1" t="str">
        <f aca="false">Report!E3871</f>
        <v>PRIME PET DISTRIBUIDORA LTDA</v>
      </c>
      <c r="C2309" s="16" t="n">
        <f aca="false">Report!U3871</f>
        <v>911.8</v>
      </c>
      <c r="D2309" s="1" t="str">
        <f aca="false">Report!X3871</f>
        <v>NF 11134 -05/06  MILKA</v>
      </c>
    </row>
    <row r="2310" customFormat="false" ht="12.75" hidden="false" customHeight="false" outlineLevel="0" collapsed="false">
      <c r="A2310" s="15" t="n">
        <f aca="false">Report!C3872</f>
        <v>46291</v>
      </c>
      <c r="B2310" s="1" t="str">
        <f aca="false">Report!E3872</f>
        <v>PRIME PET DISTRIBUIDORA LTDA</v>
      </c>
      <c r="C2310" s="16" t="n">
        <f aca="false">Report!U3872</f>
        <v>1969.17</v>
      </c>
      <c r="D2310" s="1" t="str">
        <f aca="false">Report!X3872</f>
        <v>NF 11473 -02/11 - MILKA</v>
      </c>
    </row>
    <row r="2311" customFormat="false" ht="12.75" hidden="false" customHeight="false" outlineLevel="0" collapsed="false">
      <c r="A2311" s="15" t="n">
        <f aca="false">Report!C3873</f>
        <v>46291</v>
      </c>
      <c r="B2311" s="1" t="str">
        <f aca="false">Report!E3873</f>
        <v>FUNNY PET DISTRIBUIDORA DE ALIMENTOS PAR</v>
      </c>
      <c r="C2311" s="16" t="n">
        <f aca="false">Report!U3873</f>
        <v>4154.03</v>
      </c>
      <c r="D2311" s="1" t="str">
        <f aca="false">Report!X3873</f>
        <v>NF 21856 -3 MILKA</v>
      </c>
    </row>
    <row r="2312" customFormat="false" ht="12.75" hidden="false" customHeight="false" outlineLevel="0" collapsed="false">
      <c r="A2312" s="15" t="n">
        <f aca="false">Report!C3874</f>
        <v>46291</v>
      </c>
      <c r="B2312" s="1" t="str">
        <f aca="false">Report!E3874</f>
        <v>ADRIANA DISTRIBUIDORA DE PRODUTOS ALIMEN</v>
      </c>
      <c r="C2312" s="16" t="n">
        <f aca="false">Report!U3874</f>
        <v>772.97</v>
      </c>
      <c r="D2312" s="1" t="str">
        <f aca="false">Report!X3874</f>
        <v>NF 894543 -2 MILKA</v>
      </c>
    </row>
    <row r="2313" customFormat="false" ht="12.75" hidden="false" customHeight="false" outlineLevel="0" collapsed="false">
      <c r="A2313" s="15" t="n">
        <f aca="false">Report!C3875</f>
        <v>46292</v>
      </c>
      <c r="B2313" s="1" t="str">
        <f aca="false">Report!E3875</f>
        <v>OPPORTUNITY ALIMENTOS PARA ANIMAIS LTDA</v>
      </c>
      <c r="C2313" s="16" t="n">
        <f aca="false">Report!U3875</f>
        <v>2836.78</v>
      </c>
      <c r="D2313" s="1" t="str">
        <f aca="false">Report!X3875</f>
        <v>NF 35160-4 MILKA</v>
      </c>
    </row>
    <row r="2314" customFormat="false" ht="12.75" hidden="false" customHeight="false" outlineLevel="0" collapsed="false">
      <c r="A2314" s="15" t="n">
        <f aca="false">Report!C3876</f>
        <v>46292</v>
      </c>
      <c r="B2314" s="1" t="str">
        <f aca="false">Report!E3876</f>
        <v>FUNNY PET DISTRIBUIDORA DE ALIMENTOS PAR</v>
      </c>
      <c r="C2314" s="16" t="n">
        <f aca="false">Report!U3876</f>
        <v>704.89</v>
      </c>
      <c r="D2314" s="1" t="str">
        <f aca="false">Report!X3876</f>
        <v>NF 21714-3 MILKA</v>
      </c>
    </row>
    <row r="2315" customFormat="false" ht="12.75" hidden="false" customHeight="false" outlineLevel="0" collapsed="false">
      <c r="A2315" s="15" t="n">
        <f aca="false">Report!C3877</f>
        <v>46292</v>
      </c>
      <c r="B2315" s="1" t="str">
        <f aca="false">Report!E3877</f>
        <v>J. A. F. DE LIMA</v>
      </c>
      <c r="C2315" s="16" t="n">
        <f aca="false">Report!U3877</f>
        <v>1127.55</v>
      </c>
      <c r="D2315" s="1" t="str">
        <f aca="false">Report!X3877</f>
        <v>NF 160299-4 MILKA</v>
      </c>
    </row>
    <row r="2316" customFormat="false" ht="12.75" hidden="false" customHeight="false" outlineLevel="0" collapsed="false">
      <c r="A2316" s="15" t="n">
        <f aca="false">Report!C3879</f>
        <v>46293</v>
      </c>
      <c r="B2316" s="1" t="str">
        <f aca="false">Report!E3879</f>
        <v>ATACADAO S.A.</v>
      </c>
      <c r="C2316" s="16" t="n">
        <f aca="false">Report!U3879</f>
        <v>1996.08</v>
      </c>
      <c r="D2316" s="1" t="str">
        <f aca="false">Report!X3879</f>
        <v>NF 1924898 - MILKA</v>
      </c>
    </row>
    <row r="2317" customFormat="false" ht="12.75" hidden="false" customHeight="false" outlineLevel="0" collapsed="false">
      <c r="A2317" s="15" t="n">
        <f aca="false">Report!C3880</f>
        <v>46293</v>
      </c>
      <c r="B2317" s="1" t="str">
        <f aca="false">Report!E3880</f>
        <v>ATACADAO S.A.</v>
      </c>
      <c r="C2317" s="16" t="n">
        <f aca="false">Report!U3880</f>
        <v>657.56</v>
      </c>
      <c r="D2317" s="1" t="str">
        <f aca="false">Report!X3880</f>
        <v>NF 1928765 - MILKA</v>
      </c>
    </row>
    <row r="2318" customFormat="false" ht="12.75" hidden="false" customHeight="false" outlineLevel="0" collapsed="false">
      <c r="A2318" s="15" t="n">
        <f aca="false">Report!C3881</f>
        <v>46294</v>
      </c>
      <c r="B2318" s="1" t="str">
        <f aca="false">Report!E3881</f>
        <v>FENNIX BRASIL DISTRIBUIDORA DE PRODUTOS</v>
      </c>
      <c r="C2318" s="16" t="n">
        <f aca="false">Report!U3881</f>
        <v>1405.95</v>
      </c>
      <c r="D2318" s="1" t="str">
        <f aca="false">Report!X3881</f>
        <v>NF 319952-3 MILKA</v>
      </c>
    </row>
    <row r="2319" customFormat="false" ht="12.75" hidden="false" customHeight="false" outlineLevel="0" collapsed="false">
      <c r="A2319" s="15" t="n">
        <f aca="false">Report!C3884</f>
        <v>46295</v>
      </c>
      <c r="B2319" s="1" t="str">
        <f aca="false">Report!E3884</f>
        <v>VOVO DIZA COMERCIO VAREJISTA DE HORTALICAS LTDA</v>
      </c>
      <c r="C2319" s="16" t="n">
        <f aca="false">Report!U3884</f>
        <v>200</v>
      </c>
      <c r="D2319" s="1" t="str">
        <f aca="false">Report!X3884</f>
        <v>NF 4237 - DEBORA</v>
      </c>
    </row>
    <row r="2320" customFormat="false" ht="12.75" hidden="false" customHeight="false" outlineLevel="0" collapsed="false">
      <c r="A2320" s="15" t="n">
        <f aca="false">Report!C3885</f>
        <v>46295</v>
      </c>
      <c r="B2320" s="1" t="str">
        <f aca="false">Report!E3885</f>
        <v>NSB COMERCIO ATACADISTA E VAREJISTA DE P</v>
      </c>
      <c r="C2320" s="16" t="n">
        <f aca="false">Report!U3885</f>
        <v>323.77</v>
      </c>
      <c r="D2320" s="1" t="str">
        <f aca="false">Report!X3885</f>
        <v>199706965  NF8182 - MILKA</v>
      </c>
    </row>
    <row r="2321" customFormat="false" ht="12.75" hidden="false" customHeight="false" outlineLevel="0" collapsed="false">
      <c r="A2321" s="15" t="n">
        <f aca="false">Report!C3886</f>
        <v>46296</v>
      </c>
      <c r="B2321" s="1" t="str">
        <f aca="false">Report!E3886</f>
        <v>L S M COMERCIO DE ALIMENTOS E NAVEGACAO</v>
      </c>
      <c r="C2321" s="16" t="n">
        <f aca="false">Report!U3886</f>
        <v>844.8</v>
      </c>
      <c r="D2321" s="1" t="str">
        <f aca="false">Report!X3886</f>
        <v>NF 312938 -3 MILKA</v>
      </c>
    </row>
    <row r="2322" customFormat="false" ht="12.75" hidden="false" customHeight="false" outlineLevel="0" collapsed="false">
      <c r="A2322" s="15" t="n">
        <f aca="false">Report!C3887</f>
        <v>46296</v>
      </c>
      <c r="B2322" s="1" t="str">
        <f aca="false">Report!E3887</f>
        <v>FH DISTRIBUIDORA DE ALIM. E BEBIDAS LTDA</v>
      </c>
      <c r="C2322" s="16" t="n">
        <f aca="false">Report!U3887</f>
        <v>757.68</v>
      </c>
      <c r="D2322" s="1" t="str">
        <f aca="false">Report!X3887</f>
        <v>NF 331504 -3 MILKA</v>
      </c>
    </row>
    <row r="2323" customFormat="false" ht="12.75" hidden="false" customHeight="false" outlineLevel="0" collapsed="false">
      <c r="A2323" s="15" t="n">
        <f aca="false">Report!C3889</f>
        <v>46296</v>
      </c>
      <c r="B2323" s="1" t="str">
        <f aca="false">Report!E3889</f>
        <v>DISTRIBUIDORA LOPES LTDA</v>
      </c>
      <c r="C2323" s="16" t="n">
        <f aca="false">Report!U3889</f>
        <v>1229.01</v>
      </c>
      <c r="D2323" s="1" t="str">
        <f aca="false">Report!X3889</f>
        <v>NF 1723603 -3 MILKA</v>
      </c>
    </row>
    <row r="2324" customFormat="false" ht="12.75" hidden="false" customHeight="false" outlineLevel="0" collapsed="false">
      <c r="A2324" s="15" t="n">
        <f aca="false">Report!C3890</f>
        <v>46297</v>
      </c>
      <c r="B2324" s="1" t="str">
        <f aca="false">Report!E3890</f>
        <v>EDMARA COMERCIO DE HIGIENE PESSOAL LTDA</v>
      </c>
      <c r="C2324" s="16" t="n">
        <f aca="false">Report!U3890</f>
        <v>1563.64</v>
      </c>
      <c r="D2324" s="1" t="str">
        <f aca="false">Report!X3890</f>
        <v>5929-D/D  NF8723 - MILKA</v>
      </c>
    </row>
    <row r="2325" customFormat="false" ht="12.75" hidden="false" customHeight="false" outlineLevel="0" collapsed="false">
      <c r="A2325" s="15" t="n">
        <f aca="false">Report!C3891</f>
        <v>46297</v>
      </c>
      <c r="B2325" s="1" t="str">
        <f aca="false">Report!E3891</f>
        <v>OCIDENTAL COMERCIO DE FRIOS LTDA</v>
      </c>
      <c r="C2325" s="16" t="n">
        <f aca="false">Report!U3891</f>
        <v>460.06</v>
      </c>
      <c r="D2325" s="1" t="str">
        <f aca="false">Report!X3891</f>
        <v>NF 1266968 -3/3 MILKA</v>
      </c>
    </row>
    <row r="2326" customFormat="false" ht="12.75" hidden="false" customHeight="false" outlineLevel="0" collapsed="false">
      <c r="A2326" s="15" t="n">
        <f aca="false">Report!C3893</f>
        <v>46298</v>
      </c>
      <c r="B2326" s="1" t="str">
        <f aca="false">Report!E3893</f>
        <v>ADRIANA DISTRIBUIDORA DE PRODUTOS ALIMEN</v>
      </c>
      <c r="C2326" s="16" t="n">
        <f aca="false">Report!U3893</f>
        <v>772.97</v>
      </c>
      <c r="D2326" s="1" t="str">
        <f aca="false">Report!X3893</f>
        <v>NF 894543 -3 MILKA</v>
      </c>
    </row>
    <row r="2327" customFormat="false" ht="12.75" hidden="false" customHeight="false" outlineLevel="0" collapsed="false">
      <c r="A2327" s="15" t="n">
        <f aca="false">Report!C3900</f>
        <v>46300</v>
      </c>
      <c r="B2327" s="1" t="str">
        <f aca="false">Report!E3900</f>
        <v>FUNNY PET DISTRIBUIDORA DE ALIMENTOS PAR</v>
      </c>
      <c r="C2327" s="16" t="n">
        <f aca="false">Report!U3900</f>
        <v>3429</v>
      </c>
      <c r="D2327" s="1" t="str">
        <f aca="false">Report!X3900</f>
        <v>NF 21578-4 MILKA</v>
      </c>
    </row>
    <row r="2328" customFormat="false" ht="12.75" hidden="false" customHeight="false" outlineLevel="0" collapsed="false">
      <c r="A2328" s="15" t="n">
        <f aca="false">Report!C3904</f>
        <v>46300</v>
      </c>
      <c r="B2328" s="1" t="str">
        <f aca="false">Report!E3904</f>
        <v>OPPORTUNITY ALIMENTOS PARA ANIMAIS LTDA</v>
      </c>
      <c r="C2328" s="16" t="n">
        <f aca="false">Report!U3904</f>
        <v>3767.77</v>
      </c>
      <c r="D2328" s="1" t="str">
        <f aca="false">Report!X3904</f>
        <v>NF 35265-4 MILKA</v>
      </c>
    </row>
    <row r="2329" customFormat="false" ht="12.75" hidden="false" customHeight="false" outlineLevel="0" collapsed="false">
      <c r="A2329" s="15" t="n">
        <f aca="false">Report!C3906</f>
        <v>46301</v>
      </c>
      <c r="B2329" s="1" t="str">
        <f aca="false">Report!E3906</f>
        <v>PRIME PET DISTRIBUIDORA LTDA</v>
      </c>
      <c r="C2329" s="16" t="n">
        <f aca="false">Report!U3906</f>
        <v>911.8</v>
      </c>
      <c r="D2329" s="1" t="str">
        <f aca="false">Report!X3906</f>
        <v>NF 11134 -06/06  MILKA</v>
      </c>
    </row>
    <row r="2330" customFormat="false" ht="12.75" hidden="false" customHeight="false" outlineLevel="0" collapsed="false">
      <c r="A2330" s="15" t="n">
        <f aca="false">Report!C3908</f>
        <v>46301</v>
      </c>
      <c r="B2330" s="1" t="str">
        <f aca="false">Report!E3908</f>
        <v>PRIME PET DISTRIBUIDORA LTDA</v>
      </c>
      <c r="C2330" s="16" t="n">
        <f aca="false">Report!U3908</f>
        <v>1969.17</v>
      </c>
      <c r="D2330" s="1" t="str">
        <f aca="false">Report!X3908</f>
        <v>NF 11473 -03/11 - MILKA</v>
      </c>
    </row>
    <row r="2331" customFormat="false" ht="12.75" hidden="false" customHeight="false" outlineLevel="0" collapsed="false">
      <c r="A2331" s="15" t="n">
        <f aca="false">Report!C3909</f>
        <v>46301</v>
      </c>
      <c r="B2331" s="1" t="str">
        <f aca="false">Report!E3909</f>
        <v>FUNNY PET DISTRIBUIDORA DE ALIMENTOS PAR</v>
      </c>
      <c r="C2331" s="16" t="n">
        <f aca="false">Report!U3909</f>
        <v>4154.03</v>
      </c>
      <c r="D2331" s="1" t="str">
        <f aca="false">Report!X3909</f>
        <v>NF 21856 -4 MILKA</v>
      </c>
    </row>
    <row r="2332" customFormat="false" ht="12.75" hidden="false" customHeight="false" outlineLevel="0" collapsed="false">
      <c r="A2332" s="15" t="n">
        <f aca="false">Report!C3917</f>
        <v>46305</v>
      </c>
      <c r="B2332" s="1" t="str">
        <f aca="false">Report!E3917</f>
        <v>SUPERMERCADOS DB LTDA</v>
      </c>
      <c r="C2332" s="16" t="n">
        <f aca="false">Report!U3917</f>
        <v>319.2</v>
      </c>
      <c r="D2332" s="1" t="str">
        <f aca="false">Report!X3917</f>
        <v>NF51412 / PARC. 03/03  - MILKA</v>
      </c>
    </row>
    <row r="2333" customFormat="false" ht="12.75" hidden="false" customHeight="false" outlineLevel="0" collapsed="false">
      <c r="A2333" s="15" t="n">
        <f aca="false">Report!C3926</f>
        <v>46307</v>
      </c>
      <c r="B2333" s="1" t="str">
        <f aca="false">Report!E3926</f>
        <v>OPPORTUNITY ALIMENTOS PARA ANIMAIS LTDA</v>
      </c>
      <c r="C2333" s="16" t="n">
        <f aca="false">Report!U3926</f>
        <v>2836.78</v>
      </c>
      <c r="D2333" s="1" t="str">
        <f aca="false">Report!X3926</f>
        <v>NF 35160-5 MILKA</v>
      </c>
    </row>
    <row r="2334" customFormat="false" ht="12.75" hidden="false" customHeight="false" outlineLevel="0" collapsed="false">
      <c r="A2334" s="15" t="n">
        <f aca="false">Report!C3932</f>
        <v>46311</v>
      </c>
      <c r="B2334" s="1" t="str">
        <f aca="false">Report!E3932</f>
        <v>PRIME PET DISTRIBUIDORA LTDA</v>
      </c>
      <c r="C2334" s="16" t="n">
        <f aca="false">Report!U3932</f>
        <v>1969.17</v>
      </c>
      <c r="D2334" s="1" t="str">
        <f aca="false">Report!X3932</f>
        <v>NF 11473 -04/11 - MILKA</v>
      </c>
    </row>
    <row r="2335" customFormat="false" ht="12.75" hidden="false" customHeight="false" outlineLevel="0" collapsed="false">
      <c r="A2335" s="15" t="n">
        <f aca="false">Report!C3940</f>
        <v>46315</v>
      </c>
      <c r="B2335" s="1" t="str">
        <f aca="false">Report!E3940</f>
        <v>OPPORTUNITY ALIMENTOS PARA ANIMAIS LTDA</v>
      </c>
      <c r="C2335" s="16" t="n">
        <f aca="false">Report!U3940</f>
        <v>3767.77</v>
      </c>
      <c r="D2335" s="1" t="str">
        <f aca="false">Report!X3940</f>
        <v>NF 35265-5 MILKA</v>
      </c>
    </row>
    <row r="2336" customFormat="false" ht="12.75" hidden="false" customHeight="false" outlineLevel="0" collapsed="false">
      <c r="A2336" s="15" t="n">
        <f aca="false">Report!C3941</f>
        <v>46316</v>
      </c>
      <c r="B2336" s="1" t="str">
        <f aca="false">Report!E3941</f>
        <v>FUNNY PET DISTRIBUIDORA DE ALIMENTOS PAR</v>
      </c>
      <c r="C2336" s="16" t="n">
        <f aca="false">Report!U3941</f>
        <v>4154.03</v>
      </c>
      <c r="D2336" s="1" t="str">
        <f aca="false">Report!X3941</f>
        <v>NF 21856 -5 MILKA</v>
      </c>
    </row>
    <row r="2337" customFormat="false" ht="12.75" hidden="false" customHeight="false" outlineLevel="0" collapsed="false">
      <c r="A2337" s="15" t="n">
        <f aca="false">Report!C3948</f>
        <v>46321</v>
      </c>
      <c r="B2337" s="1" t="str">
        <f aca="false">Report!E3948</f>
        <v>PRIME PET DISTRIBUIDORA LTDA</v>
      </c>
      <c r="C2337" s="16" t="n">
        <f aca="false">Report!U3948</f>
        <v>1969.17</v>
      </c>
      <c r="D2337" s="1" t="str">
        <f aca="false">Report!X3948</f>
        <v>NF 11473 -05/11 - MILKA</v>
      </c>
    </row>
    <row r="2338" customFormat="false" ht="12.75" hidden="false" customHeight="false" outlineLevel="0" collapsed="false">
      <c r="A2338" s="15" t="n">
        <f aca="false">Report!C3951</f>
        <v>46330</v>
      </c>
      <c r="B2338" s="1" t="str">
        <f aca="false">Report!E3951</f>
        <v>OPPORTUNITY ALIMENTOS PARA ANIMAIS LTDA</v>
      </c>
      <c r="C2338" s="16" t="n">
        <f aca="false">Report!U3951</f>
        <v>3767.77</v>
      </c>
      <c r="D2338" s="1" t="str">
        <f aca="false">Report!X3951</f>
        <v>NF 35265-6 MILKA</v>
      </c>
    </row>
    <row r="2339" customFormat="false" ht="12.75" hidden="false" customHeight="false" outlineLevel="0" collapsed="false">
      <c r="A2339" s="15" t="n">
        <f aca="false">Report!C3958</f>
        <v>46331</v>
      </c>
      <c r="B2339" s="1" t="str">
        <f aca="false">Report!E3958</f>
        <v>PRIME PET DISTRIBUIDORA LTDA</v>
      </c>
      <c r="C2339" s="16" t="n">
        <f aca="false">Report!U3958</f>
        <v>1969.17</v>
      </c>
      <c r="D2339" s="1" t="str">
        <f aca="false">Report!X3958</f>
        <v>NF 11473 -06/11 - MILKA</v>
      </c>
    </row>
    <row r="2340" customFormat="false" ht="12.75" hidden="false" customHeight="false" outlineLevel="0" collapsed="false">
      <c r="A2340" s="15" t="n">
        <f aca="false">Report!C3959</f>
        <v>46331</v>
      </c>
      <c r="B2340" s="1" t="str">
        <f aca="false">Report!E3959</f>
        <v>FUNNY PET DISTRIBUIDORA DE ALIMENTOS PAR</v>
      </c>
      <c r="C2340" s="16" t="n">
        <f aca="false">Report!U3959</f>
        <v>4154.03</v>
      </c>
      <c r="D2340" s="1" t="str">
        <f aca="false">Report!X3959</f>
        <v>NF 21856 -6 MILKA</v>
      </c>
    </row>
    <row r="2341" customFormat="false" ht="12.75" hidden="false" customHeight="false" outlineLevel="0" collapsed="false">
      <c r="A2341" s="15" t="n">
        <f aca="false">Report!C3975</f>
        <v>46341</v>
      </c>
      <c r="B2341" s="1" t="str">
        <f aca="false">Report!E3975</f>
        <v>PRIME PET DISTRIBUIDORA LTDA</v>
      </c>
      <c r="C2341" s="16" t="n">
        <f aca="false">Report!U3975</f>
        <v>1969.17</v>
      </c>
      <c r="D2341" s="1" t="str">
        <f aca="false">Report!X3975</f>
        <v>NF 11473 -07/11 - MILKA</v>
      </c>
    </row>
    <row r="2342" customFormat="false" ht="12.75" hidden="false" customHeight="false" outlineLevel="0" collapsed="false">
      <c r="A2342" s="15" t="n">
        <f aca="false">Report!C3981</f>
        <v>46345</v>
      </c>
      <c r="B2342" s="1" t="str">
        <f aca="false">Report!E3981</f>
        <v>OPPORTUNITY ALIMENTOS PARA ANIMAIS LTDA</v>
      </c>
      <c r="C2342" s="16" t="n">
        <f aca="false">Report!U3981</f>
        <v>3767.77</v>
      </c>
      <c r="D2342" s="1" t="str">
        <f aca="false">Report!X3981</f>
        <v>NF 35265-7 MILKA</v>
      </c>
    </row>
    <row r="2343" customFormat="false" ht="12.75" hidden="false" customHeight="false" outlineLevel="0" collapsed="false">
      <c r="A2343" s="15" t="n">
        <f aca="false">Report!C3987</f>
        <v>46351</v>
      </c>
      <c r="B2343" s="1" t="str">
        <f aca="false">Report!E3987</f>
        <v>PRIME PET DISTRIBUIDORA LTDA</v>
      </c>
      <c r="C2343" s="16" t="n">
        <f aca="false">Report!U3987</f>
        <v>1969.17</v>
      </c>
      <c r="D2343" s="1" t="str">
        <f aca="false">Report!X3987</f>
        <v>NF 11473 -08/11 - MILKA</v>
      </c>
    </row>
    <row r="2344" customFormat="false" ht="12.75" hidden="false" customHeight="false" outlineLevel="0" collapsed="false">
      <c r="A2344" s="15" t="n">
        <f aca="false">Report!C3996</f>
        <v>46361</v>
      </c>
      <c r="B2344" s="1" t="str">
        <f aca="false">Report!E3996</f>
        <v>PRIME PET DISTRIBUIDORA LTDA</v>
      </c>
      <c r="C2344" s="16" t="n">
        <f aca="false">Report!U3996</f>
        <v>1969.17</v>
      </c>
      <c r="D2344" s="1" t="str">
        <f aca="false">Report!X3996</f>
        <v>NF 11473 -09/11 - MILKA</v>
      </c>
    </row>
    <row r="2345" customFormat="false" ht="12.75" hidden="false" customHeight="false" outlineLevel="0" collapsed="false">
      <c r="A2345" s="15" t="n">
        <f aca="false">Report!C4009</f>
        <v>46371</v>
      </c>
      <c r="B2345" s="1" t="str">
        <f aca="false">Report!E4009</f>
        <v>PRIME PET DISTRIBUIDORA LTDA</v>
      </c>
      <c r="C2345" s="16" t="n">
        <f aca="false">Report!U4009</f>
        <v>1969.17</v>
      </c>
      <c r="D2345" s="1" t="str">
        <f aca="false">Report!X4009</f>
        <v>NF 11473 -10/11 - MILKA</v>
      </c>
    </row>
    <row r="2346" customFormat="false" ht="12.75" hidden="false" customHeight="false" outlineLevel="0" collapsed="false">
      <c r="A2346" s="15" t="n">
        <f aca="false">Report!C4019</f>
        <v>46381</v>
      </c>
      <c r="B2346" s="1" t="str">
        <f aca="false">Report!E4019</f>
        <v>PRIME PET DISTRIBUIDORA LTDA</v>
      </c>
      <c r="C2346" s="16" t="n">
        <f aca="false">Report!U4019</f>
        <v>1968.99</v>
      </c>
      <c r="D2346" s="1" t="str">
        <f aca="false">Report!X4019</f>
        <v>NF 11473 -11/11 -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3" t="s">
        <v>3575</v>
      </c>
      <c r="B1" s="21" t="s">
        <v>3576</v>
      </c>
      <c r="C1" s="21" t="s">
        <v>3577</v>
      </c>
      <c r="D1" s="21" t="s">
        <v>3578</v>
      </c>
    </row>
    <row r="2" customFormat="false" ht="12.75" hidden="false" customHeight="true" outlineLevel="0" collapsed="false">
      <c r="A2" s="22" t="s">
        <v>3579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3580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3581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3582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3583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3584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2" t="s">
        <v>3585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2" t="s">
        <v>3586</v>
      </c>
      <c r="B9" s="16" t="n">
        <f aca="false">SUMIFS(Report!$U:$U,Report!$T:$T,"&lt;&gt;"&amp;"MERCADORIAS P/REVENDA",Report!$AA:$AA,"SIM",Report!$C:$C,"&gt;="&amp;DATE(2026,8,1),Report!$C:$C,"&lt;="&amp;DATE(2026,8,31))</f>
        <v>408944.86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1261632.21</v>
      </c>
    </row>
    <row r="10" customFormat="false" ht="12.75" hidden="false" customHeight="true" outlineLevel="0" collapsed="false">
      <c r="A10" s="22" t="s">
        <v>3587</v>
      </c>
      <c r="B10" s="16" t="n">
        <f aca="false">SUMIFS(Report!$U:$U,Report!$T:$T,"&lt;&gt;"&amp;"MERCADORIAS P/REVENDA",Report!$AA:$AA,"SIM",Report!$C:$C,"&gt;="&amp;DATE(2026,9,1),Report!$C:$C,"&lt;="&amp;DATE(2026,9,30))</f>
        <v>323755.96</v>
      </c>
      <c r="C10" s="16" t="n">
        <f aca="false">SUMIFS(Report!$U:$U,Report!$T:$T,"MERCADORIAS P/REVENDA",Report!$AA:$AA,"SIM",Report!$C:$C,"&gt;="&amp;DATE(2026,9,1),Report!$C:$C,"&lt;="&amp;DATE(2026,9,30))</f>
        <v>556478.5</v>
      </c>
      <c r="D10" s="16" t="n">
        <f aca="false">B10+C10</f>
        <v>880234.46</v>
      </c>
    </row>
    <row r="11" customFormat="false" ht="12.75" hidden="false" customHeight="true" outlineLevel="0" collapsed="false">
      <c r="A11" s="22" t="s">
        <v>3588</v>
      </c>
      <c r="B11" s="16" t="n">
        <f aca="false">SUMIFS(Report!$U:$U,Report!$T:$T,"&lt;&gt;"&amp;"MERCADORIAS P/REVENDA",Report!$AA:$AA,"SIM",Report!$C:$C,"&gt;="&amp;DATE(2026,10,1),Report!$C:$C,"&lt;="&amp;DATE(2026,10,31))</f>
        <v>75874.8</v>
      </c>
      <c r="C11" s="16" t="n">
        <f aca="false">SUMIFS(Report!$U:$U,Report!$T:$T,"MERCADORIAS P/REVENDA",Report!$AA:$AA,"SIM",Report!$C:$C,"&gt;="&amp;DATE(2026,10,1),Report!$C:$C,"&lt;="&amp;DATE(2026,10,31))</f>
        <v>34876.05</v>
      </c>
      <c r="D11" s="16" t="n">
        <f aca="false">B11+C11</f>
        <v>110750.85</v>
      </c>
    </row>
    <row r="12" customFormat="false" ht="12.75" hidden="false" customHeight="true" outlineLevel="0" collapsed="false">
      <c r="A12" s="22" t="s">
        <v>3589</v>
      </c>
      <c r="B12" s="16" t="n">
        <f aca="false">SUMIFS(Report!$U:$U,Report!$T:$T,"&lt;&gt;"&amp;"MERCADORIAS P/REVENDA",Report!$AA:$AA,"SIM",Report!$C:$C,"&gt;="&amp;DATE(2026,11,1),Report!$C:$C,"&lt;="&amp;DATE(2026,11,30))</f>
        <v>61631.93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79229.01</v>
      </c>
    </row>
    <row r="13" customFormat="false" ht="12.75" hidden="false" customHeight="true" outlineLevel="0" collapsed="false">
      <c r="A13" s="22" t="s">
        <v>3590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2" t="s">
        <v>3591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3592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3593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3594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3595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3596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3597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3598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3599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3600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3601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3602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3603</v>
      </c>
      <c r="B26" s="25" t="n">
        <f aca="false">SUM(B2:B25)</f>
        <v>1769991.32</v>
      </c>
      <c r="C26" s="25" t="n">
        <f aca="false">SUM(C2:C25)</f>
        <v>3225522.9</v>
      </c>
      <c r="D26" s="25" t="n">
        <f aca="false">SUM(D2:D25)</f>
        <v>4995514.22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3604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3578</v>
      </c>
      <c r="AA2" s="27"/>
      <c r="AB2" s="28" t="s">
        <v>3605</v>
      </c>
      <c r="AC2" s="28" t="s">
        <v>3606</v>
      </c>
      <c r="AE2" s="28" t="s">
        <v>3607</v>
      </c>
    </row>
    <row r="3" customFormat="false" ht="12.75" hidden="false" customHeight="true" outlineLevel="0" collapsed="false">
      <c r="A3" s="29" t="s">
        <v>3608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1287820.65</v>
      </c>
      <c r="H3" s="25" t="n">
        <f aca="false">SUMIFS(Report!$U:$U,Report!$AA:$AA,"SIM",Report!$C:$C,"&gt;="&amp;DATE(2026,7,1),Report!$C:$C,"&lt;="&amp;DATE(2026,7,31))</f>
        <v>1328879.64</v>
      </c>
      <c r="I3" s="25" t="n">
        <f aca="false">SUMIFS(Report!$U:$U,Report!$AA:$AA,"SIM",Report!$C:$C,"&gt;="&amp;DATE(2026,8,1),Report!$C:$C,"&lt;="&amp;DATE(2026,8,31))</f>
        <v>1261632.21</v>
      </c>
      <c r="J3" s="25" t="n">
        <f aca="false">SUMIFS(Report!$U:$U,Report!$AA:$AA,"SIM",Report!$C:$C,"&gt;="&amp;DATE(2026,9,1),Report!$C:$C,"&lt;="&amp;DATE(2026,9,30))</f>
        <v>880234.46</v>
      </c>
      <c r="K3" s="25" t="n">
        <f aca="false">SUMIFS(Report!$U:$U,Report!$AA:$AA,"SIM",Report!$C:$C,"&gt;="&amp;DATE(2026,10,1),Report!$C:$C,"&lt;="&amp;DATE(2026,10,31))</f>
        <v>110750.85</v>
      </c>
      <c r="L3" s="25" t="n">
        <f aca="false">SUMIFS(Report!$U:$U,Report!$AA:$AA,"SIM",Report!$C:$C,"&gt;="&amp;DATE(2026,11,1),Report!$C:$C,"&lt;="&amp;DATE(2026,11,30))</f>
        <v>79229.01</v>
      </c>
      <c r="M3" s="25" t="n">
        <f aca="false">SUMIFS(Report!$U:$U,Report!$AA:$AA,"SIM",Report!$C:$C,"&gt;="&amp;DATE(2026,12,1),Report!$C:$C,"&lt;="&amp;DATE(2026,12,31))</f>
        <v>46967.4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4995514.22</v>
      </c>
      <c r="AB3" s="1" t="s">
        <v>305</v>
      </c>
      <c r="AC3" s="1" t="s">
        <v>3609</v>
      </c>
      <c r="AE3" s="1" t="s">
        <v>3462</v>
      </c>
    </row>
    <row r="4" customFormat="false" ht="12.75" hidden="false" customHeight="true" outlineLevel="0" collapsed="false">
      <c r="A4" s="1" t="s">
        <v>3610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3609</v>
      </c>
    </row>
    <row r="5" customFormat="false" ht="12.75" hidden="false" customHeight="true" outlineLevel="0" collapsed="false">
      <c r="A5" s="1" t="s">
        <v>3609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86948.5</v>
      </c>
      <c r="J5" s="16" t="n">
        <f aca="false">SUMIFS(Report!$U:$U,Report!$Z:$Z,"Despesa",Report!$AA:$AA,"SIM",Report!$C:$C,"&gt;="&amp;DATE(2026,9,1),Report!$C:$C,"&lt;="&amp;DATE(2026,9,30))</f>
        <v>41331.06</v>
      </c>
      <c r="K5" s="16" t="n">
        <f aca="false">SUMIFS(Report!$U:$U,Report!$Z:$Z,"Despesa",Report!$AA:$AA,"SIM",Report!$C:$C,"&gt;="&amp;DATE(2026,10,1),Report!$C:$C,"&lt;="&amp;DATE(2026,10,31))</f>
        <v>18472.89</v>
      </c>
      <c r="L5" s="16" t="n">
        <f aca="false">SUMIFS(Report!$U:$U,Report!$Z:$Z,"Despesa",Report!$AA:$AA,"SIM",Report!$C:$C,"&gt;="&amp;DATE(2026,11,1),Report!$C:$C,"&lt;="&amp;DATE(2026,11,30))</f>
        <v>12853.1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411011.13</v>
      </c>
      <c r="AB5" s="1" t="s">
        <v>329</v>
      </c>
      <c r="AC5" s="1" t="s">
        <v>3609</v>
      </c>
    </row>
    <row r="6" customFormat="false" ht="12.75" hidden="false" customHeight="true" outlineLevel="0" collapsed="false">
      <c r="A6" s="1" t="s">
        <v>3611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3609</v>
      </c>
    </row>
    <row r="7" customFormat="false" ht="12.75" hidden="false" customHeight="true" outlineLevel="0" collapsed="false">
      <c r="A7" s="1" t="s">
        <v>3612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3613</v>
      </c>
      <c r="AC7" s="1" t="s">
        <v>3610</v>
      </c>
    </row>
    <row r="8" customFormat="false" ht="12.75" hidden="false" customHeight="true" outlineLevel="0" collapsed="false">
      <c r="A8" s="1" t="s">
        <v>3614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556478.5</v>
      </c>
      <c r="K8" s="16" t="n">
        <f aca="false">SUMIFS(Report!$U:$U,Report!$Z:$Z,"Mercadoria",Report!$AA:$AA,"SIM",Report!$C:$C,"&gt;="&amp;DATE(2026,10,1),Report!$C:$C,"&lt;="&amp;DATE(2026,10,31))</f>
        <v>34876.05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3225522.9</v>
      </c>
      <c r="AB8" s="1" t="s">
        <v>703</v>
      </c>
      <c r="AC8" s="1" t="s">
        <v>3615</v>
      </c>
    </row>
    <row r="9" customFormat="false" ht="12.75" hidden="false" customHeight="true" outlineLevel="0" collapsed="false">
      <c r="A9" s="1" t="s">
        <v>3616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40926.87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573761.52</v>
      </c>
      <c r="AB9" s="1" t="s">
        <v>127</v>
      </c>
      <c r="AC9" s="1" t="s">
        <v>3609</v>
      </c>
    </row>
    <row r="10" customFormat="false" ht="12.75" hidden="false" customHeight="true" outlineLevel="0" collapsed="false">
      <c r="A10" s="1" t="s">
        <v>3615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74079.94</v>
      </c>
      <c r="J10" s="16" t="n">
        <f aca="false">SUMIFS(Report!$U:$U,Report!$Z:$Z,"Salários",Report!$AA:$AA,"SIM",Report!$C:$C,"&gt;="&amp;DATE(2026,9,1),Report!$C:$C,"&lt;="&amp;DATE(2026,9,30))</f>
        <v>40628.65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252584.28</v>
      </c>
      <c r="AB10" s="1" t="s">
        <v>1525</v>
      </c>
      <c r="AC10" s="1" t="s">
        <v>3609</v>
      </c>
    </row>
    <row r="11" customFormat="false" ht="12.75" hidden="false" customHeight="true" outlineLevel="0" collapsed="false">
      <c r="A11" s="29" t="s">
        <v>3617</v>
      </c>
      <c r="B11" s="25" t="n">
        <f aca="false">B3-SUM(B4:B10)</f>
        <v>0</v>
      </c>
      <c r="C11" s="25" t="n">
        <f aca="false">C3-SUM(C4:C10)</f>
        <v>0</v>
      </c>
      <c r="D11" s="25" t="n">
        <f aca="false">D3-SUM(D4:D10)</f>
        <v>0</v>
      </c>
      <c r="E11" s="25" t="n">
        <f aca="false">E3-SUM(E4:E10)</f>
        <v>0</v>
      </c>
      <c r="F11" s="25" t="n">
        <f aca="false">F3-SUM(F4:F10)</f>
        <v>0</v>
      </c>
      <c r="G11" s="25" t="n">
        <f aca="false">G3-SUM(G4:G10)</f>
        <v>0</v>
      </c>
      <c r="H11" s="25" t="n">
        <f aca="false">H3-SUM(H4:H10)</f>
        <v>0</v>
      </c>
      <c r="I11" s="25" t="n">
        <f aca="false">I3-SUM(I4:I10)</f>
        <v>0</v>
      </c>
      <c r="J11" s="25" t="n">
        <f aca="false">J3-SUM(J4:J10)</f>
        <v>0</v>
      </c>
      <c r="K11" s="25" t="n">
        <f aca="false">K3-SUM(K4:K10)</f>
        <v>0</v>
      </c>
      <c r="L11" s="25" t="n">
        <f aca="false">L3-SUM(L4:L10)</f>
        <v>0</v>
      </c>
      <c r="M11" s="25" t="n">
        <f aca="false">M3-SUM(M4:M10)</f>
        <v>0</v>
      </c>
      <c r="N11" s="25" t="n">
        <f aca="false">N3-SUM(N4:N10)</f>
        <v>0</v>
      </c>
      <c r="O11" s="25" t="n">
        <f aca="false">O3-SUM(O4:O10)</f>
        <v>0</v>
      </c>
      <c r="P11" s="25" t="n">
        <f aca="false">P3-SUM(P4:P10)</f>
        <v>0</v>
      </c>
      <c r="Q11" s="25" t="n">
        <f aca="false">Q3-SUM(Q4:Q10)</f>
        <v>0</v>
      </c>
      <c r="R11" s="25" t="n">
        <f aca="false">R3-SUM(R4:R10)</f>
        <v>0</v>
      </c>
      <c r="S11" s="25" t="n">
        <f aca="false">S3-SUM(S4:S10)</f>
        <v>0</v>
      </c>
      <c r="T11" s="25" t="n">
        <f aca="false">T3-SUM(T4:T10)</f>
        <v>0</v>
      </c>
      <c r="U11" s="25" t="n">
        <f aca="false">U3-SUM(U4:U10)</f>
        <v>0</v>
      </c>
      <c r="V11" s="25" t="n">
        <f aca="false">V3-SUM(V4:V10)</f>
        <v>0</v>
      </c>
      <c r="W11" s="25" t="n">
        <f aca="false">W3-SUM(W4:W10)</f>
        <v>0</v>
      </c>
      <c r="X11" s="25" t="n">
        <f aca="false">X3-SUM(X4:X10)</f>
        <v>0</v>
      </c>
      <c r="Y11" s="25" t="n">
        <f aca="false">Y3-SUM(Y4:Y10)</f>
        <v>0</v>
      </c>
      <c r="Z11" s="25" t="n">
        <f aca="false">SUM(B11:Y11)</f>
        <v>0</v>
      </c>
      <c r="AB11" s="1" t="s">
        <v>1022</v>
      </c>
      <c r="AC11" s="1" t="s">
        <v>3609</v>
      </c>
    </row>
    <row r="12" customFormat="false" ht="12.75" hidden="false" customHeight="true" outlineLevel="0" collapsed="false">
      <c r="AB12" s="1" t="s">
        <v>54</v>
      </c>
      <c r="AC12" s="1" t="s">
        <v>3609</v>
      </c>
    </row>
    <row r="13" customFormat="false" ht="12.75" hidden="false" customHeight="true" outlineLevel="0" collapsed="false">
      <c r="A13" s="1" t="s">
        <v>3618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440845.44</v>
      </c>
      <c r="H13" s="16" t="n">
        <f aca="false">SUM(H4,H5,H6,H7,H9,H10)</f>
        <v>417878.26</v>
      </c>
      <c r="I13" s="16" t="n">
        <f aca="false">SUM(I4,I5,I6,I7,I9,I10)</f>
        <v>408944.86</v>
      </c>
      <c r="J13" s="16" t="n">
        <f aca="false">SUM(J4,J5,J6,J7,J9,J10)</f>
        <v>323755.96</v>
      </c>
      <c r="K13" s="16" t="n">
        <f aca="false">SUM(K4,K5,K6,K7,K9,K10)</f>
        <v>75874.8</v>
      </c>
      <c r="L13" s="16" t="n">
        <f aca="false">SUM(L4,L5,L6,L7,L9,L10)</f>
        <v>61631.93</v>
      </c>
      <c r="M13" s="16" t="n">
        <f aca="false">SUM(M4,M5,M6,M7,M9,M10)</f>
        <v>41060.07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1769991.32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3619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3610</v>
      </c>
    </row>
    <row r="17" customFormat="false" ht="12.75" hidden="false" customHeight="true" outlineLevel="0" collapsed="false">
      <c r="A17" s="1" t="s">
        <v>3620</v>
      </c>
      <c r="AB17" s="1" t="s">
        <v>218</v>
      </c>
      <c r="AC17" s="1" t="s">
        <v>3609</v>
      </c>
    </row>
    <row r="18" customFormat="false" ht="12.75" hidden="false" customHeight="true" outlineLevel="0" collapsed="false">
      <c r="AB18" s="1" t="s">
        <v>2236</v>
      </c>
      <c r="AC18" s="1" t="s">
        <v>3609</v>
      </c>
    </row>
    <row r="19" customFormat="false" ht="12.75" hidden="false" customHeight="true" outlineLevel="0" collapsed="false">
      <c r="AB19" s="1" t="s">
        <v>1371</v>
      </c>
      <c r="AC19" s="1" t="s">
        <v>3609</v>
      </c>
    </row>
    <row r="20" customFormat="false" ht="12.75" hidden="false" customHeight="true" outlineLevel="0" collapsed="false">
      <c r="AB20" s="1" t="s">
        <v>199</v>
      </c>
      <c r="AC20" s="1" t="s">
        <v>3609</v>
      </c>
    </row>
    <row r="21" customFormat="false" ht="12.75" hidden="false" customHeight="true" outlineLevel="0" collapsed="false">
      <c r="AB21" s="1" t="s">
        <v>510</v>
      </c>
      <c r="AC21" s="1" t="s">
        <v>3609</v>
      </c>
    </row>
    <row r="22" customFormat="false" ht="12.75" hidden="false" customHeight="true" outlineLevel="0" collapsed="false">
      <c r="AB22" s="1" t="s">
        <v>40</v>
      </c>
      <c r="AC22" s="1" t="s">
        <v>3609</v>
      </c>
    </row>
    <row r="23" customFormat="false" ht="12.75" hidden="false" customHeight="true" outlineLevel="0" collapsed="false">
      <c r="AB23" s="1" t="s">
        <v>506</v>
      </c>
      <c r="AC23" s="1" t="s">
        <v>3609</v>
      </c>
    </row>
    <row r="24" customFormat="false" ht="12.75" hidden="false" customHeight="true" outlineLevel="0" collapsed="false">
      <c r="AB24" s="1" t="s">
        <v>191</v>
      </c>
      <c r="AC24" s="1" t="s">
        <v>3611</v>
      </c>
    </row>
    <row r="25" customFormat="false" ht="12.75" hidden="false" customHeight="true" outlineLevel="0" collapsed="false">
      <c r="AB25" s="1" t="s">
        <v>2630</v>
      </c>
      <c r="AC25" s="1" t="s">
        <v>3611</v>
      </c>
    </row>
    <row r="26" customFormat="false" ht="12.75" hidden="false" customHeight="true" outlineLevel="0" collapsed="false">
      <c r="AB26" s="1" t="s">
        <v>619</v>
      </c>
      <c r="AC26" s="1" t="s">
        <v>3609</v>
      </c>
    </row>
    <row r="27" customFormat="false" ht="12.75" hidden="false" customHeight="true" outlineLevel="0" collapsed="false">
      <c r="AB27" s="1" t="s">
        <v>529</v>
      </c>
      <c r="AC27" s="1" t="s">
        <v>3615</v>
      </c>
    </row>
    <row r="28" customFormat="false" ht="12.75" hidden="false" customHeight="true" outlineLevel="0" collapsed="false">
      <c r="AB28" s="1" t="s">
        <v>2146</v>
      </c>
      <c r="AC28" s="1" t="s">
        <v>3615</v>
      </c>
    </row>
    <row r="29" customFormat="false" ht="12.75" hidden="false" customHeight="true" outlineLevel="0" collapsed="false">
      <c r="AB29" s="1" t="s">
        <v>1130</v>
      </c>
      <c r="AC29" s="1" t="s">
        <v>3615</v>
      </c>
    </row>
    <row r="30" customFormat="false" ht="12.75" hidden="false" customHeight="true" outlineLevel="0" collapsed="false">
      <c r="AB30" s="1" t="s">
        <v>816</v>
      </c>
      <c r="AC30" s="1" t="s">
        <v>3612</v>
      </c>
    </row>
    <row r="31" customFormat="false" ht="12.75" hidden="false" customHeight="true" outlineLevel="0" collapsed="false">
      <c r="AB31" s="1" t="s">
        <v>134</v>
      </c>
      <c r="AC31" s="1" t="s">
        <v>3609</v>
      </c>
    </row>
    <row r="32" customFormat="false" ht="12.75" hidden="false" customHeight="true" outlineLevel="0" collapsed="false">
      <c r="AB32" s="1" t="s">
        <v>1511</v>
      </c>
      <c r="AC32" s="1" t="s">
        <v>3609</v>
      </c>
    </row>
    <row r="33" customFormat="false" ht="12.75" hidden="false" customHeight="true" outlineLevel="0" collapsed="false">
      <c r="AB33" s="1" t="s">
        <v>629</v>
      </c>
      <c r="AC33" s="1" t="s">
        <v>3609</v>
      </c>
    </row>
    <row r="34" customFormat="false" ht="12.75" hidden="false" customHeight="true" outlineLevel="0" collapsed="false">
      <c r="AB34" s="1" t="s">
        <v>1262</v>
      </c>
      <c r="AC34" s="1" t="s">
        <v>3609</v>
      </c>
    </row>
    <row r="35" customFormat="false" ht="12.75" hidden="false" customHeight="true" outlineLevel="0" collapsed="false">
      <c r="AB35" s="1" t="s">
        <v>895</v>
      </c>
      <c r="AC35" s="1" t="s">
        <v>3612</v>
      </c>
    </row>
    <row r="36" customFormat="false" ht="12.75" hidden="false" customHeight="true" outlineLevel="0" collapsed="false">
      <c r="AB36" s="1" t="s">
        <v>3301</v>
      </c>
      <c r="AC36" s="1" t="s">
        <v>3612</v>
      </c>
    </row>
    <row r="37" customFormat="false" ht="12.75" hidden="false" customHeight="true" outlineLevel="0" collapsed="false">
      <c r="AB37" s="1" t="s">
        <v>258</v>
      </c>
      <c r="AC37" s="1" t="s">
        <v>3612</v>
      </c>
    </row>
    <row r="38" customFormat="false" ht="12.75" hidden="false" customHeight="true" outlineLevel="0" collapsed="false">
      <c r="AB38" s="1" t="s">
        <v>814</v>
      </c>
      <c r="AC38" s="1" t="s">
        <v>3612</v>
      </c>
    </row>
    <row r="39" customFormat="false" ht="12.75" hidden="false" customHeight="true" outlineLevel="0" collapsed="false">
      <c r="AB39" s="1" t="s">
        <v>574</v>
      </c>
      <c r="AC39" s="1" t="s">
        <v>3609</v>
      </c>
    </row>
    <row r="40" customFormat="false" ht="12.75" hidden="false" customHeight="true" outlineLevel="0" collapsed="false">
      <c r="AB40" s="1" t="s">
        <v>201</v>
      </c>
      <c r="AC40" s="1" t="s">
        <v>3609</v>
      </c>
    </row>
    <row r="41" customFormat="false" ht="12.75" hidden="false" customHeight="true" outlineLevel="0" collapsed="false">
      <c r="AB41" s="1" t="s">
        <v>667</v>
      </c>
      <c r="AC41" s="1" t="s">
        <v>3612</v>
      </c>
    </row>
    <row r="42" customFormat="false" ht="12.75" hidden="false" customHeight="true" outlineLevel="0" collapsed="false">
      <c r="AB42" s="1" t="s">
        <v>1111</v>
      </c>
      <c r="AC42" s="1" t="s">
        <v>3609</v>
      </c>
    </row>
    <row r="43" customFormat="false" ht="12.75" hidden="false" customHeight="true" outlineLevel="0" collapsed="false">
      <c r="AB43" s="1" t="s">
        <v>1825</v>
      </c>
      <c r="AC43" s="1" t="s">
        <v>3612</v>
      </c>
    </row>
    <row r="44" customFormat="false" ht="12.75" hidden="false" customHeight="true" outlineLevel="0" collapsed="false">
      <c r="AB44" s="1" t="s">
        <v>781</v>
      </c>
      <c r="AC44" s="1" t="s">
        <v>3609</v>
      </c>
    </row>
    <row r="45" customFormat="false" ht="12.75" hidden="false" customHeight="true" outlineLevel="0" collapsed="false">
      <c r="AB45" s="1" t="s">
        <v>1026</v>
      </c>
      <c r="AC45" s="1" t="s">
        <v>3611</v>
      </c>
    </row>
    <row r="46" customFormat="false" ht="12.75" hidden="false" customHeight="true" outlineLevel="0" collapsed="false">
      <c r="AB46" s="1" t="s">
        <v>1471</v>
      </c>
      <c r="AC46" s="1" t="s">
        <v>3609</v>
      </c>
    </row>
    <row r="47" customFormat="false" ht="12.75" hidden="false" customHeight="true" outlineLevel="0" collapsed="false">
      <c r="AB47" s="1" t="s">
        <v>545</v>
      </c>
      <c r="AC47" s="1" t="s">
        <v>3609</v>
      </c>
    </row>
    <row r="48" customFormat="false" ht="12.75" hidden="false" customHeight="true" outlineLevel="0" collapsed="false">
      <c r="AB48" s="1" t="s">
        <v>1327</v>
      </c>
      <c r="AC48" s="1" t="s">
        <v>3609</v>
      </c>
    </row>
    <row r="49" customFormat="false" ht="12.75" hidden="false" customHeight="true" outlineLevel="0" collapsed="false">
      <c r="AB49" s="1" t="s">
        <v>503</v>
      </c>
      <c r="AC49" s="1" t="s">
        <v>3609</v>
      </c>
    </row>
    <row r="50" customFormat="false" ht="12.75" hidden="false" customHeight="true" outlineLevel="0" collapsed="false">
      <c r="AB50" s="1" t="s">
        <v>2082</v>
      </c>
      <c r="AC50" s="1" t="s">
        <v>3615</v>
      </c>
    </row>
    <row r="51" customFormat="false" ht="12.75" hidden="false" customHeight="true" outlineLevel="0" collapsed="false">
      <c r="AB51" s="1" t="s">
        <v>960</v>
      </c>
      <c r="AC51" s="1" t="s">
        <v>3609</v>
      </c>
    </row>
    <row r="52" customFormat="false" ht="12.75" hidden="false" customHeight="true" outlineLevel="0" collapsed="false">
      <c r="AB52" s="1" t="s">
        <v>2641</v>
      </c>
      <c r="AC52" s="1" t="s">
        <v>3609</v>
      </c>
    </row>
    <row r="53" customFormat="false" ht="12.75" hidden="false" customHeight="true" outlineLevel="0" collapsed="false">
      <c r="AB53" s="1" t="s">
        <v>84</v>
      </c>
      <c r="AC53" s="1" t="s">
        <v>3609</v>
      </c>
    </row>
    <row r="54" customFormat="false" ht="12.75" hidden="false" customHeight="true" outlineLevel="0" collapsed="false">
      <c r="AB54" s="1" t="s">
        <v>514</v>
      </c>
      <c r="AC54" s="1" t="s">
        <v>3609</v>
      </c>
    </row>
    <row r="55" customFormat="false" ht="12.75" hidden="false" customHeight="true" outlineLevel="0" collapsed="false">
      <c r="AB55" s="1" t="s">
        <v>1019</v>
      </c>
      <c r="AC55" s="1" t="s">
        <v>3609</v>
      </c>
    </row>
    <row r="56" customFormat="false" ht="12.75" hidden="false" customHeight="true" outlineLevel="0" collapsed="false">
      <c r="AB56" s="1" t="s">
        <v>738</v>
      </c>
      <c r="AC56" s="1" t="s">
        <v>3609</v>
      </c>
    </row>
    <row r="57" customFormat="false" ht="12.75" hidden="false" customHeight="true" outlineLevel="0" collapsed="false">
      <c r="AB57" s="1" t="s">
        <v>313</v>
      </c>
      <c r="AC57" s="1" t="s">
        <v>3609</v>
      </c>
    </row>
    <row r="58" customFormat="false" ht="12.75" hidden="false" customHeight="true" outlineLevel="0" collapsed="false">
      <c r="AB58" s="1" t="s">
        <v>1091</v>
      </c>
      <c r="AC58" s="1" t="s">
        <v>3609</v>
      </c>
    </row>
    <row r="59" customFormat="false" ht="12.75" hidden="false" customHeight="true" outlineLevel="0" collapsed="false">
      <c r="AB59" s="1" t="s">
        <v>63</v>
      </c>
      <c r="AC59" s="1" t="s">
        <v>3614</v>
      </c>
    </row>
    <row r="60" customFormat="false" ht="12.75" hidden="false" customHeight="true" outlineLevel="0" collapsed="false">
      <c r="AB60" s="1" t="s">
        <v>3621</v>
      </c>
      <c r="AC60" s="1" t="s">
        <v>3609</v>
      </c>
    </row>
    <row r="61" customFormat="false" ht="12.75" hidden="false" customHeight="true" outlineLevel="0" collapsed="false">
      <c r="AB61" s="1" t="s">
        <v>113</v>
      </c>
      <c r="AC61" s="1" t="s">
        <v>3616</v>
      </c>
    </row>
    <row r="62" customFormat="false" ht="12.75" hidden="false" customHeight="true" outlineLevel="0" collapsed="false">
      <c r="AB62" s="1" t="s">
        <v>2093</v>
      </c>
      <c r="AC62" s="1" t="s">
        <v>3609</v>
      </c>
    </row>
    <row r="63" customFormat="false" ht="12.75" hidden="false" customHeight="true" outlineLevel="0" collapsed="false">
      <c r="AB63" s="1" t="s">
        <v>339</v>
      </c>
      <c r="AC63" s="1" t="s">
        <v>3615</v>
      </c>
    </row>
    <row r="64" customFormat="false" ht="12.75" hidden="false" customHeight="true" outlineLevel="0" collapsed="false">
      <c r="AB64" s="1" t="s">
        <v>3462</v>
      </c>
      <c r="AC64" s="1" t="s">
        <v>3611</v>
      </c>
    </row>
    <row r="65" customFormat="false" ht="12.75" hidden="false" customHeight="true" outlineLevel="0" collapsed="false">
      <c r="AB65" s="1" t="s">
        <v>847</v>
      </c>
      <c r="AC65" s="1" t="s">
        <v>3609</v>
      </c>
    </row>
    <row r="66" customFormat="false" ht="12.75" hidden="false" customHeight="true" outlineLevel="0" collapsed="false">
      <c r="AB66" s="1" t="s">
        <v>1114</v>
      </c>
      <c r="AC66" s="1" t="s">
        <v>3612</v>
      </c>
    </row>
    <row r="67" customFormat="false" ht="12.75" hidden="false" customHeight="true" outlineLevel="0" collapsed="false">
      <c r="AB67" s="1" t="s">
        <v>1944</v>
      </c>
      <c r="AC67" s="1" t="s">
        <v>3615</v>
      </c>
    </row>
    <row r="68" customFormat="false" ht="12.75" hidden="false" customHeight="true" outlineLevel="0" collapsed="false">
      <c r="AB68" s="1" t="s">
        <v>333</v>
      </c>
      <c r="AC68" s="1" t="s">
        <v>3615</v>
      </c>
    </row>
    <row r="69" customFormat="false" ht="12.75" hidden="false" customHeight="true" outlineLevel="0" collapsed="false">
      <c r="AB69" s="1" t="s">
        <v>1816</v>
      </c>
      <c r="AC69" s="1" t="s">
        <v>3609</v>
      </c>
    </row>
    <row r="70" customFormat="false" ht="12.75" hidden="false" customHeight="true" outlineLevel="0" collapsed="false">
      <c r="AB70" s="1" t="s">
        <v>732</v>
      </c>
      <c r="AC70" s="1" t="s">
        <v>3609</v>
      </c>
    </row>
    <row r="71" customFormat="false" ht="12.75" hidden="false" customHeight="true" outlineLevel="0" collapsed="false">
      <c r="AB71" s="1" t="s">
        <v>893</v>
      </c>
      <c r="AC71" s="1" t="s">
        <v>3612</v>
      </c>
    </row>
    <row r="72" customFormat="false" ht="12.75" hidden="false" customHeight="true" outlineLevel="0" collapsed="false">
      <c r="AB72" s="1" t="s">
        <v>143</v>
      </c>
      <c r="AC72" s="1" t="s">
        <v>3609</v>
      </c>
    </row>
    <row r="73" customFormat="false" ht="12.75" hidden="false" customHeight="true" outlineLevel="0" collapsed="false">
      <c r="AB73" s="1" t="s">
        <v>264</v>
      </c>
      <c r="AC73" s="1" t="s">
        <v>3609</v>
      </c>
    </row>
    <row r="74" customFormat="false" ht="12.75" hidden="false" customHeight="true" outlineLevel="0" collapsed="false">
      <c r="AB74" s="1" t="s">
        <v>2247</v>
      </c>
      <c r="AC74" s="1" t="s">
        <v>3609</v>
      </c>
    </row>
    <row r="75" customFormat="false" ht="12.75" hidden="false" customHeight="true" outlineLevel="0" collapsed="false">
      <c r="AB75" s="1" t="s">
        <v>49</v>
      </c>
      <c r="AC75" s="1" t="s">
        <v>3615</v>
      </c>
    </row>
    <row r="76" customFormat="false" ht="12.75" hidden="false" customHeight="true" outlineLevel="0" collapsed="false">
      <c r="AB76" s="1" t="s">
        <v>883</v>
      </c>
      <c r="AC76" s="1" t="s">
        <v>3609</v>
      </c>
    </row>
    <row r="77" customFormat="false" ht="12.75" hidden="false" customHeight="true" outlineLevel="0" collapsed="false">
      <c r="AB77" s="1" t="s">
        <v>139</v>
      </c>
      <c r="AC77" s="1" t="s">
        <v>3609</v>
      </c>
    </row>
    <row r="78" customFormat="false" ht="12.75" hidden="false" customHeight="true" outlineLevel="0" collapsed="false">
      <c r="AB78" s="1" t="s">
        <v>2461</v>
      </c>
      <c r="AC78" s="1" t="s">
        <v>3609</v>
      </c>
    </row>
    <row r="79" customFormat="false" ht="12.75" hidden="false" customHeight="true" outlineLevel="0" collapsed="false">
      <c r="AB79" s="1" t="s">
        <v>2288</v>
      </c>
      <c r="AC79" s="1" t="s">
        <v>3615</v>
      </c>
    </row>
    <row r="80" customFormat="false" ht="12.75" hidden="false" customHeight="true" outlineLevel="0" collapsed="false">
      <c r="AB80" s="1" t="s">
        <v>150</v>
      </c>
      <c r="AC80" s="1" t="s">
        <v>3609</v>
      </c>
    </row>
    <row r="81" customFormat="false" ht="12.75" hidden="false" customHeight="true" outlineLevel="0" collapsed="false">
      <c r="AB81" s="1" t="s">
        <v>497</v>
      </c>
      <c r="AC81" s="1" t="s">
        <v>3609</v>
      </c>
    </row>
    <row r="82" customFormat="false" ht="12.75" hidden="false" customHeight="true" outlineLevel="0" collapsed="false">
      <c r="AB82" s="1" t="s">
        <v>1155</v>
      </c>
      <c r="AC82" s="1" t="s">
        <v>3609</v>
      </c>
    </row>
    <row r="83" customFormat="false" ht="12.75" hidden="false" customHeight="true" outlineLevel="0" collapsed="false">
      <c r="AB83" s="1" t="s">
        <v>451</v>
      </c>
      <c r="AC83" s="1" t="s">
        <v>3609</v>
      </c>
    </row>
    <row r="84" customFormat="false" ht="12.75" hidden="false" customHeight="true" outlineLevel="0" collapsed="false">
      <c r="AB84" s="1" t="s">
        <v>47</v>
      </c>
      <c r="AC84" s="1" t="s">
        <v>3615</v>
      </c>
    </row>
    <row r="85" customFormat="false" ht="12.75" hidden="false" customHeight="true" outlineLevel="0" collapsed="false">
      <c r="AB85" s="1" t="s">
        <v>58</v>
      </c>
      <c r="AC85" s="1" t="s">
        <v>3609</v>
      </c>
    </row>
    <row r="86" customFormat="false" ht="12.75" hidden="false" customHeight="true" outlineLevel="0" collapsed="false">
      <c r="AB86" s="1" t="s">
        <v>44</v>
      </c>
      <c r="AC86" s="1" t="s">
        <v>3609</v>
      </c>
    </row>
    <row r="87" customFormat="false" ht="12.75" hidden="false" customHeight="true" outlineLevel="0" collapsed="false">
      <c r="AB87" s="1" t="s">
        <v>3462</v>
      </c>
      <c r="AC87" s="1" t="s">
        <v>3611</v>
      </c>
    </row>
    <row r="88" customFormat="false" ht="12.75" hidden="false" customHeight="true" outlineLevel="0" collapsed="false">
      <c r="AB88" s="1" t="s">
        <v>837</v>
      </c>
      <c r="AC88" s="1" t="s">
        <v>3609</v>
      </c>
    </row>
    <row r="89" customFormat="false" ht="12.75" hidden="false" customHeight="true" outlineLevel="0" collapsed="false">
      <c r="AB89" s="1" t="s">
        <v>449</v>
      </c>
      <c r="AC89" s="1" t="s">
        <v>3615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20" t="s">
        <v>3622</v>
      </c>
      <c r="B1" s="20" t="s">
        <v>3604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3578</v>
      </c>
    </row>
    <row r="2" customFormat="false" ht="12.75" hidden="false" customHeight="true" outlineLevel="0" collapsed="false">
      <c r="A2" s="1" t="s">
        <v>2288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0</v>
      </c>
      <c r="I2" s="16" t="n">
        <f aca="false">SUMIFS(Report!$U:$U,Report!$T:$T,$A2,Report!$C:$C,"&gt;="&amp;DATE(2026,7,1),Report!$C:$C,"&lt;"&amp;DATE(2026,8,1))</f>
        <v>0</v>
      </c>
      <c r="J2" s="16" t="n">
        <f aca="false">SUMIFS(Report!$U:$U,Report!$T:$T,$A2,Report!$C:$C,"&gt;="&amp;DATE(2026,8,1),Report!$C:$C,"&lt;"&amp;DATE(2026,9,1))</f>
        <v>7195.25</v>
      </c>
      <c r="K2" s="16" t="n">
        <f aca="false">SUMIFS(Report!$U:$U,Report!$T:$T,$A2,Report!$C:$C,"&gt;="&amp;DATE(2026,9,1),Report!$C:$C,"&lt;"&amp;DATE(2026,10,1))</f>
        <v>3749.88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10945.13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10166</v>
      </c>
      <c r="I3" s="16" t="n">
        <f aca="false">SUMIFS(Report!$U:$U,Report!$T:$T,$A3,Report!$C:$C,"&gt;="&amp;DATE(2026,7,1),Report!$C:$C,"&lt;"&amp;DATE(2026,8,1))</f>
        <v>12298.25</v>
      </c>
      <c r="J3" s="16" t="n">
        <f aca="false">SUMIFS(Report!$U:$U,Report!$T:$T,$A3,Report!$C:$C,"&gt;="&amp;DATE(2026,8,1),Report!$C:$C,"&lt;"&amp;DATE(2026,9,1))</f>
        <v>6958</v>
      </c>
      <c r="K3" s="16" t="n">
        <f aca="false">SUMIFS(Report!$U:$U,Report!$T:$T,$A3,Report!$C:$C,"&gt;="&amp;DATE(2026,9,1),Report!$C:$C,"&lt;"&amp;DATE(2026,10,1))</f>
        <v>750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30172.25</v>
      </c>
    </row>
    <row r="4" customFormat="false" ht="12.75" hidden="false" customHeight="true" outlineLevel="0" collapsed="false">
      <c r="A4" s="1" t="s">
        <v>305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470.41</v>
      </c>
      <c r="I4" s="16" t="n">
        <f aca="false">SUMIFS(Report!$U:$U,Report!$T:$T,$A4,Report!$C:$C,"&gt;="&amp;DATE(2026,7,1),Report!$C:$C,"&lt;"&amp;DATE(2026,8,1))</f>
        <v>465.6</v>
      </c>
      <c r="J4" s="16" t="n">
        <f aca="false">SUMIFS(Report!$U:$U,Report!$T:$T,$A4,Report!$C:$C,"&gt;="&amp;DATE(2026,8,1),Report!$C:$C,"&lt;"&amp;DATE(2026,9,1))</f>
        <v>469.71</v>
      </c>
      <c r="K4" s="16" t="n">
        <f aca="false">SUMIFS(Report!$U:$U,Report!$T:$T,$A4,Report!$C:$C,"&gt;="&amp;DATE(2026,9,1),Report!$C:$C,"&lt;"&amp;DATE(2026,10,1))</f>
        <v>465.6</v>
      </c>
      <c r="L4" s="16" t="n">
        <f aca="false">SUMIFS(Report!$U:$U,Report!$T:$T,$A4,Report!$C:$C,"&gt;="&amp;DATE(2026,10,1),Report!$C:$C,"&lt;"&amp;DATE(2026,11,1))</f>
        <v>465.6</v>
      </c>
      <c r="M4" s="16" t="n">
        <f aca="false">SUMIFS(Report!$U:$U,Report!$T:$T,$A4,Report!$C:$C,"&gt;="&amp;DATE(2026,11,1),Report!$C:$C,"&lt;"&amp;DATE(2026,12,1))</f>
        <v>465.6</v>
      </c>
      <c r="N4" s="16" t="n">
        <f aca="false">SUMIFS(Report!$U:$U,Report!$T:$T,$A4,Report!$C:$C,"&gt;="&amp;DATE(2026,12,1),Report!$C:$C,"&lt;"&amp;DATE(2027,1,1))</f>
        <v>465.6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3268.12</v>
      </c>
    </row>
    <row r="5" customFormat="false" ht="12.75" hidden="false" customHeight="true" outlineLevel="0" collapsed="false">
      <c r="A5" s="1" t="s">
        <v>397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3902</v>
      </c>
      <c r="I5" s="16" t="n">
        <f aca="false">SUMIFS(Report!$U:$U,Report!$T:$T,$A5,Report!$C:$C,"&gt;="&amp;DATE(2026,7,1),Report!$C:$C,"&lt;"&amp;DATE(2026,8,1))</f>
        <v>2719</v>
      </c>
      <c r="J5" s="16" t="n">
        <f aca="false">SUMIFS(Report!$U:$U,Report!$T:$T,$A5,Report!$C:$C,"&gt;="&amp;DATE(2026,8,1),Report!$C:$C,"&lt;"&amp;DATE(2026,9,1))</f>
        <v>3451</v>
      </c>
      <c r="K5" s="16" t="n">
        <f aca="false">SUMIFS(Report!$U:$U,Report!$T:$T,$A5,Report!$C:$C,"&gt;="&amp;DATE(2026,9,1),Report!$C:$C,"&lt;"&amp;DATE(2026,10,1))</f>
        <v>0</v>
      </c>
      <c r="L5" s="16" t="n">
        <f aca="false">SUMIFS(Report!$U:$U,Report!$T:$T,$A5,Report!$C:$C,"&gt;="&amp;DATE(2026,10,1),Report!$C:$C,"&lt;"&amp;DATE(2026,11,1))</f>
        <v>0</v>
      </c>
      <c r="M5" s="16" t="n">
        <f aca="false">SUMIFS(Report!$U:$U,Report!$T:$T,$A5,Report!$C:$C,"&gt;="&amp;DATE(2026,11,1),Report!$C:$C,"&lt;"&amp;DATE(2026,12,1))</f>
        <v>0</v>
      </c>
      <c r="N5" s="16" t="n">
        <f aca="false">SUMIFS(Report!$U:$U,Report!$T:$T,$A5,Report!$C:$C,"&gt;="&amp;DATE(2026,12,1),Report!$C:$C,"&lt;"&amp;DATE(2027,1,1))</f>
        <v>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10072</v>
      </c>
    </row>
    <row r="6" customFormat="false" ht="12.75" hidden="false" customHeight="true" outlineLevel="0" collapsed="false">
      <c r="A6" s="1" t="s">
        <v>329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7300</v>
      </c>
      <c r="I6" s="16" t="n">
        <f aca="false">SUMIFS(Report!$U:$U,Report!$T:$T,$A6,Report!$C:$C,"&gt;="&amp;DATE(2026,7,1),Report!$C:$C,"&lt;"&amp;DATE(2026,8,1))</f>
        <v>7300</v>
      </c>
      <c r="J6" s="16" t="n">
        <f aca="false">SUMIFS(Report!$U:$U,Report!$T:$T,$A6,Report!$C:$C,"&gt;="&amp;DATE(2026,8,1),Report!$C:$C,"&lt;"&amp;DATE(2026,9,1))</f>
        <v>7800</v>
      </c>
      <c r="K6" s="16" t="n">
        <f aca="false">SUMIFS(Report!$U:$U,Report!$T:$T,$A6,Report!$C:$C,"&gt;="&amp;DATE(2026,9,1),Report!$C:$C,"&lt;"&amp;DATE(2026,10,1))</f>
        <v>3000</v>
      </c>
      <c r="L6" s="16" t="n">
        <f aca="false">SUMIFS(Report!$U:$U,Report!$T:$T,$A6,Report!$C:$C,"&gt;="&amp;DATE(2026,10,1),Report!$C:$C,"&lt;"&amp;DATE(2026,11,1))</f>
        <v>3000</v>
      </c>
      <c r="M6" s="16" t="n">
        <f aca="false">SUMIFS(Report!$U:$U,Report!$T:$T,$A6,Report!$C:$C,"&gt;="&amp;DATE(2026,11,1),Report!$C:$C,"&lt;"&amp;DATE(2026,12,1))</f>
        <v>3000</v>
      </c>
      <c r="N6" s="16" t="n">
        <f aca="false">SUMIFS(Report!$U:$U,Report!$T:$T,$A6,Report!$C:$C,"&gt;="&amp;DATE(2026,12,1),Report!$C:$C,"&lt;"&amp;DATE(2027,1,1))</f>
        <v>3000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34400</v>
      </c>
    </row>
    <row r="7" customFormat="false" ht="12.75" hidden="false" customHeight="true" outlineLevel="0" collapsed="false">
      <c r="A7" s="1" t="s">
        <v>569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13500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0</v>
      </c>
      <c r="K7" s="16" t="n">
        <f aca="false">SUMIFS(Report!$U:$U,Report!$T:$T,$A7,Report!$C:$C,"&gt;="&amp;DATE(2026,9,1),Report!$C:$C,"&lt;"&amp;DATE(2026,10,1))</f>
        <v>0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13500</v>
      </c>
    </row>
    <row r="8" customFormat="false" ht="12.75" hidden="false" customHeight="true" outlineLevel="0" collapsed="false">
      <c r="A8" s="1" t="s">
        <v>703</v>
      </c>
      <c r="B8" s="1" t="str">
        <f aca="false">IFERROR(INDEX('Resumo Grupos'!$AC$3:$AC$200,MATCH($A8,'Resumo Grupos'!$AB$3:$AB$200,0)),"n/d")</f>
        <v>Salários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1341</v>
      </c>
      <c r="I8" s="16" t="n">
        <f aca="false">SUMIFS(Report!$U:$U,Report!$T:$T,$A8,Report!$C:$C,"&gt;="&amp;DATE(2026,7,1),Report!$C:$C,"&lt;"&amp;DATE(2026,8,1))</f>
        <v>438</v>
      </c>
      <c r="J8" s="16" t="n">
        <f aca="false">SUMIFS(Report!$U:$U,Report!$T:$T,$A8,Report!$C:$C,"&gt;="&amp;DATE(2026,8,1),Report!$C:$C,"&lt;"&amp;DATE(2026,9,1))</f>
        <v>209</v>
      </c>
      <c r="K8" s="16" t="n">
        <f aca="false">SUMIFS(Report!$U:$U,Report!$T:$T,$A8,Report!$C:$C,"&gt;="&amp;DATE(2026,9,1),Report!$C:$C,"&lt;"&amp;DATE(2026,10,1))</f>
        <v>243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2231</v>
      </c>
    </row>
    <row r="9" customFormat="false" ht="12.75" hidden="false" customHeight="true" outlineLevel="0" collapsed="false">
      <c r="A9" s="1" t="s">
        <v>497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4700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4700</v>
      </c>
    </row>
    <row r="10" customFormat="false" ht="12.75" hidden="false" customHeight="true" outlineLevel="0" collapsed="false">
      <c r="A10" s="1" t="s">
        <v>127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306.26</v>
      </c>
      <c r="I10" s="16" t="n">
        <f aca="false">SUMIFS(Report!$U:$U,Report!$T:$T,$A10,Report!$C:$C,"&gt;="&amp;DATE(2026,7,1),Report!$C:$C,"&lt;"&amp;DATE(2026,8,1))</f>
        <v>153.13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459.39</v>
      </c>
    </row>
    <row r="11" customFormat="false" ht="12.75" hidden="false" customHeight="true" outlineLevel="0" collapsed="false">
      <c r="A11" s="1" t="s">
        <v>1525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35.58</v>
      </c>
      <c r="J11" s="16" t="n">
        <f aca="false">SUMIFS(Report!$U:$U,Report!$T:$T,$A11,Report!$C:$C,"&gt;="&amp;DATE(2026,8,1),Report!$C:$C,"&lt;"&amp;DATE(2026,9,1))</f>
        <v>35.58</v>
      </c>
      <c r="K11" s="16" t="n">
        <f aca="false">SUMIFS(Report!$U:$U,Report!$T:$T,$A11,Report!$C:$C,"&gt;="&amp;DATE(2026,9,1),Report!$C:$C,"&lt;"&amp;DATE(2026,10,1))</f>
        <v>49.8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120.96</v>
      </c>
    </row>
    <row r="12" customFormat="false" ht="12.75" hidden="false" customHeight="true" outlineLevel="0" collapsed="false">
      <c r="A12" s="1" t="s">
        <v>1022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105.16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0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105.16</v>
      </c>
    </row>
    <row r="13" customFormat="false" ht="12.75" hidden="false" customHeight="true" outlineLevel="0" collapsed="false">
      <c r="A13" s="1" t="s">
        <v>54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1047.7</v>
      </c>
      <c r="I13" s="16" t="n">
        <f aca="false">SUMIFS(Report!$U:$U,Report!$T:$T,$A13,Report!$C:$C,"&gt;="&amp;DATE(2026,7,1),Report!$C:$C,"&lt;"&amp;DATE(2026,8,1))</f>
        <v>1373.44</v>
      </c>
      <c r="J13" s="16" t="n">
        <f aca="false">SUMIFS(Report!$U:$U,Report!$T:$T,$A13,Report!$C:$C,"&gt;="&amp;DATE(2026,8,1),Report!$C:$C,"&lt;"&amp;DATE(2026,9,1))</f>
        <v>1516.15</v>
      </c>
      <c r="K13" s="16" t="n">
        <f aca="false">SUMIFS(Report!$U:$U,Report!$T:$T,$A13,Report!$C:$C,"&gt;="&amp;DATE(2026,9,1),Report!$C:$C,"&lt;"&amp;DATE(2026,10,1))</f>
        <v>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3937.29</v>
      </c>
    </row>
    <row r="14" customFormat="false" ht="12.75" hidden="false" customHeight="true" outlineLevel="0" collapsed="false">
      <c r="A14" s="1" t="s">
        <v>106</v>
      </c>
      <c r="B14" s="1" t="str">
        <f aca="false">IFERROR(INDEX('Resumo Grupos'!$AC$3:$AC$200,MATCH($A14,'Resumo Grupos'!$AB$3:$AB$200,0)),"n/d")</f>
        <v>Cobertura de conta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399.1</v>
      </c>
      <c r="I14" s="16" t="n">
        <f aca="false">SUMIFS(Report!$U:$U,Report!$T:$T,$A14,Report!$C:$C,"&gt;="&amp;DATE(2026,7,1),Report!$C:$C,"&lt;"&amp;DATE(2026,8,1))</f>
        <v>399.1</v>
      </c>
      <c r="J14" s="16" t="n">
        <f aca="false">SUMIFS(Report!$U:$U,Report!$T:$T,$A14,Report!$C:$C,"&gt;="&amp;DATE(2026,8,1),Report!$C:$C,"&lt;"&amp;DATE(2026,9,1))</f>
        <v>399.1</v>
      </c>
      <c r="K14" s="16" t="n">
        <f aca="false">SUMIFS(Report!$U:$U,Report!$T:$T,$A14,Report!$C:$C,"&gt;="&amp;DATE(2026,9,1),Report!$C:$C,"&lt;"&amp;DATE(2026,10,1))</f>
        <v>399.1</v>
      </c>
      <c r="L14" s="16" t="n">
        <f aca="false">SUMIFS(Report!$U:$U,Report!$T:$T,$A14,Report!$C:$C,"&gt;="&amp;DATE(2026,10,1),Report!$C:$C,"&lt;"&amp;DATE(2026,11,1))</f>
        <v>399.1</v>
      </c>
      <c r="M14" s="16" t="n">
        <f aca="false">SUMIFS(Report!$U:$U,Report!$T:$T,$A14,Report!$C:$C,"&gt;="&amp;DATE(2026,11,1),Report!$C:$C,"&lt;"&amp;DATE(2026,12,1))</f>
        <v>399.1</v>
      </c>
      <c r="N14" s="16" t="n">
        <f aca="false">SUMIFS(Report!$U:$U,Report!$T:$T,$A14,Report!$C:$C,"&gt;="&amp;DATE(2026,12,1),Report!$C:$C,"&lt;"&amp;DATE(2027,1,1))</f>
        <v>399.1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2793.7</v>
      </c>
    </row>
    <row r="15" customFormat="false" ht="12.75" hidden="false" customHeight="true" outlineLevel="0" collapsed="false">
      <c r="A15" s="1" t="s">
        <v>218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419.97</v>
      </c>
      <c r="I15" s="16" t="n">
        <f aca="false">SUMIFS(Report!$U:$U,Report!$T:$T,$A15,Report!$C:$C,"&gt;="&amp;DATE(2026,7,1),Report!$C:$C,"&lt;"&amp;DATE(2026,8,1))</f>
        <v>420</v>
      </c>
      <c r="J15" s="16" t="n">
        <f aca="false">SUMIFS(Report!$U:$U,Report!$T:$T,$A15,Report!$C:$C,"&gt;="&amp;DATE(2026,8,1),Report!$C:$C,"&lt;"&amp;DATE(2026,9,1))</f>
        <v>420</v>
      </c>
      <c r="K15" s="16" t="n">
        <f aca="false">SUMIFS(Report!$U:$U,Report!$T:$T,$A15,Report!$C:$C,"&gt;="&amp;DATE(2026,9,1),Report!$C:$C,"&lt;"&amp;DATE(2026,10,1))</f>
        <v>420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1679.97</v>
      </c>
    </row>
    <row r="16" customFormat="false" ht="12.75" hidden="false" customHeight="true" outlineLevel="0" collapsed="false">
      <c r="A16" s="1" t="s">
        <v>2236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0</v>
      </c>
      <c r="J16" s="16" t="n">
        <f aca="false">SUMIFS(Report!$U:$U,Report!$T:$T,$A16,Report!$C:$C,"&gt;="&amp;DATE(2026,8,1),Report!$C:$C,"&lt;"&amp;DATE(2026,9,1))</f>
        <v>10315.97</v>
      </c>
      <c r="K16" s="16" t="n">
        <f aca="false">SUMIFS(Report!$U:$U,Report!$T:$T,$A16,Report!$C:$C,"&gt;="&amp;DATE(2026,9,1),Report!$C:$C,"&lt;"&amp;DATE(2026,10,1))</f>
        <v>10435.16</v>
      </c>
      <c r="L16" s="16" t="n">
        <f aca="false">SUMIFS(Report!$U:$U,Report!$T:$T,$A16,Report!$C:$C,"&gt;="&amp;DATE(2026,10,1),Report!$C:$C,"&lt;"&amp;DATE(2026,11,1))</f>
        <v>948.18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21699.31</v>
      </c>
    </row>
    <row r="17" customFormat="false" ht="12.75" hidden="false" customHeight="true" outlineLevel="0" collapsed="false">
      <c r="A17" s="1" t="s">
        <v>1371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0</v>
      </c>
      <c r="I17" s="16" t="n">
        <f aca="false">SUMIFS(Report!$U:$U,Report!$T:$T,$A17,Report!$C:$C,"&gt;="&amp;DATE(2026,7,1),Report!$C:$C,"&lt;"&amp;DATE(2026,8,1))</f>
        <v>318</v>
      </c>
      <c r="J17" s="16" t="n">
        <f aca="false">SUMIFS(Report!$U:$U,Report!$T:$T,$A17,Report!$C:$C,"&gt;="&amp;DATE(2026,8,1),Report!$C:$C,"&lt;"&amp;DATE(2026,9,1))</f>
        <v>730</v>
      </c>
      <c r="K17" s="16" t="n">
        <f aca="false">SUMIFS(Report!$U:$U,Report!$T:$T,$A17,Report!$C:$C,"&gt;="&amp;DATE(2026,9,1),Report!$C:$C,"&lt;"&amp;DATE(2026,10,1))</f>
        <v>0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1048</v>
      </c>
    </row>
    <row r="18" customFormat="false" ht="12.75" hidden="false" customHeight="true" outlineLevel="0" collapsed="false">
      <c r="A18" s="1" t="s">
        <v>199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2658.77</v>
      </c>
      <c r="I18" s="16" t="n">
        <f aca="false">SUMIFS(Report!$U:$U,Report!$T:$T,$A18,Report!$C:$C,"&gt;="&amp;DATE(2026,7,1),Report!$C:$C,"&lt;"&amp;DATE(2026,8,1))</f>
        <v>4271.55</v>
      </c>
      <c r="J18" s="16" t="n">
        <f aca="false">SUMIFS(Report!$U:$U,Report!$T:$T,$A18,Report!$C:$C,"&gt;="&amp;DATE(2026,8,1),Report!$C:$C,"&lt;"&amp;DATE(2026,9,1))</f>
        <v>2486.3</v>
      </c>
      <c r="K18" s="16" t="n">
        <f aca="false">SUMIFS(Report!$U:$U,Report!$T:$T,$A18,Report!$C:$C,"&gt;="&amp;DATE(2026,9,1),Report!$C:$C,"&lt;"&amp;DATE(2026,10,1))</f>
        <v>1846.05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11262.67</v>
      </c>
    </row>
    <row r="19" customFormat="false" ht="12.75" hidden="false" customHeight="true" outlineLevel="0" collapsed="false">
      <c r="A19" s="1" t="s">
        <v>1155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15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15</v>
      </c>
    </row>
    <row r="20" customFormat="false" ht="12.75" hidden="false" customHeight="true" outlineLevel="0" collapsed="false">
      <c r="A20" s="1" t="s">
        <v>510</v>
      </c>
      <c r="B20" s="1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461.95</v>
      </c>
      <c r="I20" s="16" t="n">
        <f aca="false">SUMIFS(Report!$U:$U,Report!$T:$T,$A20,Report!$C:$C,"&gt;="&amp;DATE(2026,7,1),Report!$C:$C,"&lt;"&amp;DATE(2026,8,1))</f>
        <v>360.35</v>
      </c>
      <c r="J20" s="16" t="n">
        <f aca="false">SUMIFS(Report!$U:$U,Report!$T:$T,$A20,Report!$C:$C,"&gt;="&amp;DATE(2026,8,1),Report!$C:$C,"&lt;"&amp;DATE(2026,9,1))</f>
        <v>157.89</v>
      </c>
      <c r="K20" s="16" t="n">
        <f aca="false">SUMIFS(Report!$U:$U,Report!$T:$T,$A20,Report!$C:$C,"&gt;="&amp;DATE(2026,9,1),Report!$C:$C,"&lt;"&amp;DATE(2026,10,1))</f>
        <v>824.95</v>
      </c>
      <c r="L20" s="16" t="n">
        <f aca="false">SUMIFS(Report!$U:$U,Report!$T:$T,$A20,Report!$C:$C,"&gt;="&amp;DATE(2026,10,1),Report!$C:$C,"&lt;"&amp;DATE(2026,11,1))</f>
        <v>195.25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2000.39</v>
      </c>
    </row>
    <row r="21" customFormat="false" ht="12.75" hidden="false" customHeight="true" outlineLevel="0" collapsed="false">
      <c r="A21" s="1" t="s">
        <v>40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6719.17</v>
      </c>
      <c r="I21" s="16" t="n">
        <f aca="false">SUMIFS(Report!$U:$U,Report!$T:$T,$A21,Report!$C:$C,"&gt;="&amp;DATE(2026,7,1),Report!$C:$C,"&lt;"&amp;DATE(2026,8,1))</f>
        <v>3364.54</v>
      </c>
      <c r="J21" s="16" t="n">
        <f aca="false">SUMIFS(Report!$U:$U,Report!$T:$T,$A21,Report!$C:$C,"&gt;="&amp;DATE(2026,8,1),Report!$C:$C,"&lt;"&amp;DATE(2026,9,1))</f>
        <v>4680.38</v>
      </c>
      <c r="K21" s="16" t="n">
        <f aca="false">SUMIFS(Report!$U:$U,Report!$T:$T,$A21,Report!$C:$C,"&gt;="&amp;DATE(2026,9,1),Report!$C:$C,"&lt;"&amp;DATE(2026,10,1))</f>
        <v>799.64</v>
      </c>
      <c r="L21" s="16" t="n">
        <f aca="false">SUMIFS(Report!$U:$U,Report!$T:$T,$A21,Report!$C:$C,"&gt;="&amp;DATE(2026,10,1),Report!$C:$C,"&lt;"&amp;DATE(2026,11,1))</f>
        <v>490.64</v>
      </c>
      <c r="M21" s="16" t="n">
        <f aca="false">SUMIFS(Report!$U:$U,Report!$T:$T,$A21,Report!$C:$C,"&gt;="&amp;DATE(2026,11,1),Report!$C:$C,"&lt;"&amp;DATE(2026,12,1))</f>
        <v>429.66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16484.03</v>
      </c>
    </row>
    <row r="22" customFormat="false" ht="12.75" hidden="false" customHeight="true" outlineLevel="0" collapsed="false">
      <c r="A22" s="1" t="s">
        <v>506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807.67</v>
      </c>
      <c r="I22" s="16" t="n">
        <f aca="false">SUMIFS(Report!$U:$U,Report!$T:$T,$A22,Report!$C:$C,"&gt;="&amp;DATE(2026,7,1),Report!$C:$C,"&lt;"&amp;DATE(2026,8,1))</f>
        <v>1421.09</v>
      </c>
      <c r="J22" s="16" t="n">
        <f aca="false">SUMIFS(Report!$U:$U,Report!$T:$T,$A22,Report!$C:$C,"&gt;="&amp;DATE(2026,8,1),Report!$C:$C,"&lt;"&amp;DATE(2026,9,1))</f>
        <v>2830.05</v>
      </c>
      <c r="K22" s="16" t="n">
        <f aca="false">SUMIFS(Report!$U:$U,Report!$T:$T,$A22,Report!$C:$C,"&gt;="&amp;DATE(2026,9,1),Report!$C:$C,"&lt;"&amp;DATE(2026,10,1))</f>
        <v>206.25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5265.06</v>
      </c>
    </row>
    <row r="23" customFormat="false" ht="12.75" hidden="false" customHeight="true" outlineLevel="0" collapsed="false">
      <c r="A23" s="1" t="s">
        <v>451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83.97</v>
      </c>
      <c r="I23" s="16" t="n">
        <f aca="false">SUMIFS(Report!$U:$U,Report!$T:$T,$A23,Report!$C:$C,"&gt;="&amp;DATE(2026,7,1),Report!$C:$C,"&lt;"&amp;DATE(2026,8,1))</f>
        <v>100.5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184.47</v>
      </c>
    </row>
    <row r="24" customFormat="false" ht="12.75" hidden="false" customHeight="true" outlineLevel="0" collapsed="false">
      <c r="A24" s="1" t="s">
        <v>47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6240</v>
      </c>
      <c r="I24" s="16" t="n">
        <f aca="false">SUMIFS(Report!$U:$U,Report!$T:$T,$A24,Report!$C:$C,"&gt;="&amp;DATE(2026,7,1),Report!$C:$C,"&lt;"&amp;DATE(2026,8,1))</f>
        <v>3170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9410</v>
      </c>
    </row>
    <row r="25" customFormat="false" ht="12.75" hidden="false" customHeight="true" outlineLevel="0" collapsed="false">
      <c r="A25" s="1" t="s">
        <v>2461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0</v>
      </c>
      <c r="I25" s="16" t="n">
        <f aca="false">SUMIFS(Report!$U:$U,Report!$T:$T,$A25,Report!$C:$C,"&gt;="&amp;DATE(2026,7,1),Report!$C:$C,"&lt;"&amp;DATE(2026,8,1))</f>
        <v>0</v>
      </c>
      <c r="J25" s="16" t="n">
        <f aca="false">SUMIFS(Report!$U:$U,Report!$T:$T,$A25,Report!$C:$C,"&gt;="&amp;DATE(2026,8,1),Report!$C:$C,"&lt;"&amp;DATE(2026,9,1))</f>
        <v>104.15</v>
      </c>
      <c r="K25" s="16" t="n">
        <f aca="false">SUMIFS(Report!$U:$U,Report!$T:$T,$A25,Report!$C:$C,"&gt;="&amp;DATE(2026,9,1),Report!$C:$C,"&lt;"&amp;DATE(2026,10,1))</f>
        <v>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104.15</v>
      </c>
    </row>
    <row r="26" customFormat="false" ht="12.75" hidden="false" customHeight="true" outlineLevel="0" collapsed="false">
      <c r="A26" s="1" t="s">
        <v>191</v>
      </c>
      <c r="B26" s="1" t="str">
        <f aca="false">IFERROR(INDEX('Resumo Grupos'!$AC$3:$AC$200,MATCH($A26,'Resumo Grupos'!$AB$3:$AB$200,0)),"n/d")</f>
        <v>Empréstimo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41652.35</v>
      </c>
      <c r="I26" s="16" t="n">
        <f aca="false">SUMIFS(Report!$U:$U,Report!$T:$T,$A26,Report!$C:$C,"&gt;="&amp;DATE(2026,7,1),Report!$C:$C,"&lt;"&amp;DATE(2026,8,1))</f>
        <v>41433.4</v>
      </c>
      <c r="J26" s="16" t="n">
        <f aca="false">SUMIFS(Report!$U:$U,Report!$T:$T,$A26,Report!$C:$C,"&gt;="&amp;DATE(2026,8,1),Report!$C:$C,"&lt;"&amp;DATE(2026,9,1))</f>
        <v>81054.83</v>
      </c>
      <c r="K26" s="16" t="n">
        <f aca="false">SUMIFS(Report!$U:$U,Report!$T:$T,$A26,Report!$C:$C,"&gt;="&amp;DATE(2026,9,1),Report!$C:$C,"&lt;"&amp;DATE(2026,10,1))</f>
        <v>77029.67</v>
      </c>
      <c r="L26" s="16" t="n">
        <f aca="false">SUMIFS(Report!$U:$U,Report!$T:$T,$A26,Report!$C:$C,"&gt;="&amp;DATE(2026,10,1),Report!$C:$C,"&lt;"&amp;DATE(2026,11,1))</f>
        <v>19140.51</v>
      </c>
      <c r="M26" s="16" t="n">
        <f aca="false">SUMIFS(Report!$U:$U,Report!$T:$T,$A26,Report!$C:$C,"&gt;="&amp;DATE(2026,11,1),Report!$C:$C,"&lt;"&amp;DATE(2026,12,1))</f>
        <v>19140.51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279451.27</v>
      </c>
    </row>
    <row r="27" customFormat="false" ht="12.75" hidden="false" customHeight="true" outlineLevel="0" collapsed="false">
      <c r="A27" s="1" t="s">
        <v>2630</v>
      </c>
      <c r="B27" s="1" t="str">
        <f aca="false">IFERROR(INDEX('Resumo Grupos'!$AC$3:$AC$200,MATCH($A27,'Resumo Grupos'!$AB$3:$AB$200,0)),"n/d")</f>
        <v>Empréstimo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0</v>
      </c>
      <c r="J27" s="16" t="n">
        <f aca="false">SUMIFS(Report!$U:$U,Report!$T:$T,$A27,Report!$C:$C,"&gt;="&amp;DATE(2026,8,1),Report!$C:$C,"&lt;"&amp;DATE(2026,9,1))</f>
        <v>6000</v>
      </c>
      <c r="K27" s="16" t="n">
        <f aca="false">SUMIFS(Report!$U:$U,Report!$T:$T,$A27,Report!$C:$C,"&gt;="&amp;DATE(2026,9,1),Report!$C:$C,"&lt;"&amp;DATE(2026,10,1))</f>
        <v>106000</v>
      </c>
      <c r="L27" s="16" t="n">
        <f aca="false">SUMIFS(Report!$U:$U,Report!$T:$T,$A27,Report!$C:$C,"&gt;="&amp;DATE(2026,10,1),Report!$C:$C,"&lt;"&amp;DATE(2026,11,1))</f>
        <v>6000</v>
      </c>
      <c r="M27" s="16" t="n">
        <f aca="false">SUMIFS(Report!$U:$U,Report!$T:$T,$A27,Report!$C:$C,"&gt;="&amp;DATE(2026,11,1),Report!$C:$C,"&lt;"&amp;DATE(2026,12,1))</f>
        <v>6000</v>
      </c>
      <c r="N27" s="16" t="n">
        <f aca="false">SUMIFS(Report!$U:$U,Report!$T:$T,$A27,Report!$C:$C,"&gt;="&amp;DATE(2026,12,1),Report!$C:$C,"&lt;"&amp;DATE(2027,1,1))</f>
        <v>6000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130000</v>
      </c>
    </row>
    <row r="28" customFormat="false" ht="12.75" hidden="false" customHeight="true" outlineLevel="0" collapsed="false">
      <c r="A28" s="1" t="s">
        <v>619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21041.22</v>
      </c>
      <c r="I28" s="16" t="n">
        <f aca="false">SUMIFS(Report!$U:$U,Report!$T:$T,$A28,Report!$C:$C,"&gt;="&amp;DATE(2026,7,1),Report!$C:$C,"&lt;"&amp;DATE(2026,8,1))</f>
        <v>21248.79</v>
      </c>
      <c r="J28" s="16" t="n">
        <f aca="false">SUMIFS(Report!$U:$U,Report!$T:$T,$A28,Report!$C:$C,"&gt;="&amp;DATE(2026,8,1),Report!$C:$C,"&lt;"&amp;DATE(2026,9,1))</f>
        <v>18429.49</v>
      </c>
      <c r="K28" s="16" t="n">
        <f aca="false">SUMIFS(Report!$U:$U,Report!$T:$T,$A28,Report!$C:$C,"&gt;="&amp;DATE(2026,9,1),Report!$C:$C,"&lt;"&amp;DATE(2026,10,1))</f>
        <v>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60719.5</v>
      </c>
    </row>
    <row r="29" customFormat="false" ht="12.75" hidden="false" customHeight="true" outlineLevel="0" collapsed="false">
      <c r="A29" s="1" t="s">
        <v>529</v>
      </c>
      <c r="B29" s="1" t="str">
        <f aca="false">IFERROR(INDEX('Resumo Grupos'!$AC$3:$AC$200,MATCH($A29,'Resumo Grupos'!$AB$3:$AB$200,0)),"n/d")</f>
        <v>Salários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84</v>
      </c>
      <c r="I29" s="16" t="n">
        <f aca="false">SUMIFS(Report!$U:$U,Report!$T:$T,$A29,Report!$C:$C,"&gt;="&amp;DATE(2026,7,1),Report!$C:$C,"&lt;"&amp;DATE(2026,8,1))</f>
        <v>436.07</v>
      </c>
      <c r="J29" s="16" t="n">
        <f aca="false">SUMIFS(Report!$U:$U,Report!$T:$T,$A29,Report!$C:$C,"&gt;="&amp;DATE(2026,8,1),Report!$C:$C,"&lt;"&amp;DATE(2026,9,1))</f>
        <v>116.07</v>
      </c>
      <c r="K29" s="16" t="n">
        <f aca="false">SUMIFS(Report!$U:$U,Report!$T:$T,$A29,Report!$C:$C,"&gt;="&amp;DATE(2026,9,1),Report!$C:$C,"&lt;"&amp;DATE(2026,10,1))</f>
        <v>225.97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862.11</v>
      </c>
    </row>
    <row r="30" customFormat="false" ht="12.75" hidden="false" customHeight="true" outlineLevel="0" collapsed="false">
      <c r="A30" s="1" t="s">
        <v>2146</v>
      </c>
      <c r="B30" s="1" t="str">
        <f aca="false">IFERROR(INDEX('Resumo Grupos'!$AC$3:$AC$200,MATCH($A30,'Resumo Grupos'!$AB$3:$AB$200,0)),"n/d")</f>
        <v>Salários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2245.05</v>
      </c>
      <c r="J30" s="16" t="n">
        <f aca="false">SUMIFS(Report!$U:$U,Report!$T:$T,$A30,Report!$C:$C,"&gt;="&amp;DATE(2026,8,1),Report!$C:$C,"&lt;"&amp;DATE(2026,9,1))</f>
        <v>6765.23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9010.28</v>
      </c>
    </row>
    <row r="31" customFormat="false" ht="12.75" hidden="false" customHeight="true" outlineLevel="0" collapsed="false">
      <c r="A31" s="1" t="s">
        <v>1130</v>
      </c>
      <c r="B31" s="1" t="str">
        <f aca="false">IFERROR(INDEX('Resumo Grupos'!$AC$3:$AC$200,MATCH($A31,'Resumo Grupos'!$AB$3:$AB$200,0)),"n/d")</f>
        <v>Salários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2343.33</v>
      </c>
      <c r="I31" s="16" t="n">
        <f aca="false">SUMIFS(Report!$U:$U,Report!$T:$T,$A31,Report!$C:$C,"&gt;="&amp;DATE(2026,7,1),Report!$C:$C,"&lt;"&amp;DATE(2026,8,1))</f>
        <v>0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2343.33</v>
      </c>
    </row>
    <row r="32" customFormat="false" ht="12.75" hidden="false" customHeight="true" outlineLevel="0" collapsed="false">
      <c r="A32" s="1" t="s">
        <v>816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6452.57</v>
      </c>
      <c r="I32" s="16" t="n">
        <f aca="false">SUMIFS(Report!$U:$U,Report!$T:$T,$A32,Report!$C:$C,"&gt;="&amp;DATE(2026,7,1),Report!$C:$C,"&lt;"&amp;DATE(2026,8,1))</f>
        <v>7169.13</v>
      </c>
      <c r="J32" s="16" t="n">
        <f aca="false">SUMIFS(Report!$U:$U,Report!$T:$T,$A32,Report!$C:$C,"&gt;="&amp;DATE(2026,8,1),Report!$C:$C,"&lt;"&amp;DATE(2026,9,1))</f>
        <v>7932.1</v>
      </c>
      <c r="K32" s="16" t="n">
        <f aca="false">SUMIFS(Report!$U:$U,Report!$T:$T,$A32,Report!$C:$C,"&gt;="&amp;DATE(2026,9,1),Report!$C:$C,"&lt;"&amp;DATE(2026,10,1))</f>
        <v>0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21553.8</v>
      </c>
    </row>
    <row r="33" customFormat="false" ht="12.75" hidden="false" customHeight="true" outlineLevel="0" collapsed="false">
      <c r="A33" s="1" t="s">
        <v>58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260</v>
      </c>
      <c r="I33" s="16" t="n">
        <f aca="false">SUMIFS(Report!$U:$U,Report!$T:$T,$A33,Report!$C:$C,"&gt;="&amp;DATE(2026,7,1),Report!$C:$C,"&lt;"&amp;DATE(2026,8,1))</f>
        <v>302.5</v>
      </c>
      <c r="J33" s="16" t="n">
        <f aca="false">SUMIFS(Report!$U:$U,Report!$T:$T,$A33,Report!$C:$C,"&gt;="&amp;DATE(2026,8,1),Report!$C:$C,"&lt;"&amp;DATE(2026,9,1))</f>
        <v>0</v>
      </c>
      <c r="K33" s="16" t="n">
        <f aca="false">SUMIFS(Report!$U:$U,Report!$T:$T,$A33,Report!$C:$C,"&gt;="&amp;DATE(2026,9,1),Report!$C:$C,"&lt;"&amp;DATE(2026,10,1))</f>
        <v>0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562.5</v>
      </c>
    </row>
    <row r="34" customFormat="false" ht="12.75" hidden="false" customHeight="true" outlineLevel="0" collapsed="false">
      <c r="A34" s="1" t="s">
        <v>134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1476</v>
      </c>
      <c r="I34" s="16" t="n">
        <f aca="false">SUMIFS(Report!$U:$U,Report!$T:$T,$A34,Report!$C:$C,"&gt;="&amp;DATE(2026,7,1),Report!$C:$C,"&lt;"&amp;DATE(2026,8,1))</f>
        <v>615</v>
      </c>
      <c r="J34" s="16" t="n">
        <f aca="false">SUMIFS(Report!$U:$U,Report!$T:$T,$A34,Report!$C:$C,"&gt;="&amp;DATE(2026,8,1),Report!$C:$C,"&lt;"&amp;DATE(2026,9,1))</f>
        <v>615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2706</v>
      </c>
    </row>
    <row r="35" customFormat="false" ht="12.75" hidden="false" customHeight="true" outlineLevel="0" collapsed="false">
      <c r="A35" s="1" t="s">
        <v>1511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150</v>
      </c>
      <c r="J35" s="16" t="n">
        <f aca="false">SUMIFS(Report!$U:$U,Report!$T:$T,$A35,Report!$C:$C,"&gt;="&amp;DATE(2026,8,1),Report!$C:$C,"&lt;"&amp;DATE(2026,9,1))</f>
        <v>0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150</v>
      </c>
    </row>
    <row r="36" customFormat="false" ht="12.75" hidden="false" customHeight="true" outlineLevel="0" collapsed="false">
      <c r="A36" s="1" t="s">
        <v>629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2431.5</v>
      </c>
      <c r="I36" s="16" t="n">
        <f aca="false">SUMIFS(Report!$U:$U,Report!$T:$T,$A36,Report!$C:$C,"&gt;="&amp;DATE(2026,7,1),Report!$C:$C,"&lt;"&amp;DATE(2026,8,1))</f>
        <v>2431.5</v>
      </c>
      <c r="J36" s="16" t="n">
        <f aca="false">SUMIFS(Report!$U:$U,Report!$T:$T,$A36,Report!$C:$C,"&gt;="&amp;DATE(2026,8,1),Report!$C:$C,"&lt;"&amp;DATE(2026,9,1))</f>
        <v>2431.5</v>
      </c>
      <c r="K36" s="16" t="n">
        <f aca="false">SUMIFS(Report!$U:$U,Report!$T:$T,$A36,Report!$C:$C,"&gt;="&amp;DATE(2026,9,1),Report!$C:$C,"&lt;"&amp;DATE(2026,10,1))</f>
        <v>2431.5</v>
      </c>
      <c r="L36" s="16" t="n">
        <f aca="false">SUMIFS(Report!$U:$U,Report!$T:$T,$A36,Report!$C:$C,"&gt;="&amp;DATE(2026,10,1),Report!$C:$C,"&lt;"&amp;DATE(2026,11,1))</f>
        <v>2431.5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12157.5</v>
      </c>
    </row>
    <row r="37" customFormat="false" ht="12.75" hidden="false" customHeight="true" outlineLevel="0" collapsed="false">
      <c r="A37" s="1" t="s">
        <v>1262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3130.07</v>
      </c>
      <c r="J37" s="16" t="n">
        <f aca="false">SUMIFS(Report!$U:$U,Report!$T:$T,$A37,Report!$C:$C,"&gt;="&amp;DATE(2026,8,1),Report!$C:$C,"&lt;"&amp;DATE(2026,9,1))</f>
        <v>764.43</v>
      </c>
      <c r="K37" s="16" t="n">
        <f aca="false">SUMIFS(Report!$U:$U,Report!$T:$T,$A37,Report!$C:$C,"&gt;="&amp;DATE(2026,9,1),Report!$C:$C,"&lt;"&amp;DATE(2026,10,1))</f>
        <v>764.43</v>
      </c>
      <c r="L37" s="16" t="n">
        <f aca="false">SUMIFS(Report!$U:$U,Report!$T:$T,$A37,Report!$C:$C,"&gt;="&amp;DATE(2026,10,1),Report!$C:$C,"&lt;"&amp;DATE(2026,11,1))</f>
        <v>764.43</v>
      </c>
      <c r="M37" s="16" t="n">
        <f aca="false">SUMIFS(Report!$U:$U,Report!$T:$T,$A37,Report!$C:$C,"&gt;="&amp;DATE(2026,11,1),Report!$C:$C,"&lt;"&amp;DATE(2026,12,1))</f>
        <v>764.43</v>
      </c>
      <c r="N37" s="16" t="n">
        <f aca="false">SUMIFS(Report!$U:$U,Report!$T:$T,$A37,Report!$C:$C,"&gt;="&amp;DATE(2026,12,1),Report!$C:$C,"&lt;"&amp;DATE(2027,1,1))</f>
        <v>764.43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6952.22</v>
      </c>
    </row>
    <row r="38" customFormat="false" ht="12.75" hidden="false" customHeight="true" outlineLevel="0" collapsed="false">
      <c r="A38" s="1" t="s">
        <v>44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13630</v>
      </c>
      <c r="I38" s="16" t="n">
        <f aca="false">SUMIFS(Report!$U:$U,Report!$T:$T,$A38,Report!$C:$C,"&gt;="&amp;DATE(2026,7,1),Report!$C:$C,"&lt;"&amp;DATE(2026,8,1))</f>
        <v>14210</v>
      </c>
      <c r="J38" s="16" t="n">
        <f aca="false">SUMIFS(Report!$U:$U,Report!$T:$T,$A38,Report!$C:$C,"&gt;="&amp;DATE(2026,8,1),Report!$C:$C,"&lt;"&amp;DATE(2026,9,1))</f>
        <v>100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27940</v>
      </c>
    </row>
    <row r="39" customFormat="false" ht="12.75" hidden="false" customHeight="true" outlineLevel="0" collapsed="false">
      <c r="A39" s="1" t="s">
        <v>895</v>
      </c>
      <c r="B39" s="1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5171.19</v>
      </c>
      <c r="I39" s="16" t="n">
        <f aca="false">SUMIFS(Report!$U:$U,Report!$T:$T,$A39,Report!$C:$C,"&gt;="&amp;DATE(2026,7,1),Report!$C:$C,"&lt;"&amp;DATE(2026,8,1))</f>
        <v>5092.77</v>
      </c>
      <c r="J39" s="16" t="n">
        <f aca="false">SUMIFS(Report!$U:$U,Report!$T:$T,$A39,Report!$C:$C,"&gt;="&amp;DATE(2026,8,1),Report!$C:$C,"&lt;"&amp;DATE(2026,9,1))</f>
        <v>5521.86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15785.82</v>
      </c>
    </row>
    <row r="40" customFormat="false" ht="12.75" hidden="false" customHeight="true" outlineLevel="0" collapsed="false">
      <c r="A40" s="1" t="s">
        <v>3301</v>
      </c>
      <c r="B40" s="1" t="str">
        <f aca="false">IFERROR(INDEX('Resumo Grupos'!$AC$3:$AC$200,MATCH($A40,'Resumo Grupos'!$AB$3:$AB$200,0)),"n/d")</f>
        <v>Impostos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0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16120.17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16120.17</v>
      </c>
    </row>
    <row r="41" customFormat="false" ht="12.75" hidden="false" customHeight="true" outlineLevel="0" collapsed="false">
      <c r="A41" s="1" t="s">
        <v>258</v>
      </c>
      <c r="B41" s="1" t="str">
        <f aca="false">IFERROR(INDEX('Resumo Grupos'!$AC$3:$AC$200,MATCH($A41,'Resumo Grupos'!$AB$3:$AB$200,0)),"n/d")</f>
        <v>Impostos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100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100</v>
      </c>
    </row>
    <row r="42" customFormat="false" ht="12.75" hidden="false" customHeight="true" outlineLevel="0" collapsed="false">
      <c r="A42" s="1" t="s">
        <v>814</v>
      </c>
      <c r="B42" s="1" t="str">
        <f aca="false">IFERROR(INDEX('Resumo Grupos'!$AC$3:$AC$200,MATCH($A42,'Resumo Grupos'!$AB$3:$AB$200,0)),"n/d")</f>
        <v>Impostos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3321.68</v>
      </c>
      <c r="I42" s="16" t="n">
        <f aca="false">SUMIFS(Report!$U:$U,Report!$T:$T,$A42,Report!$C:$C,"&gt;="&amp;DATE(2026,7,1),Report!$C:$C,"&lt;"&amp;DATE(2026,8,1))</f>
        <v>3462.39</v>
      </c>
      <c r="J42" s="16" t="n">
        <f aca="false">SUMIFS(Report!$U:$U,Report!$T:$T,$A42,Report!$C:$C,"&gt;="&amp;DATE(2026,8,1),Report!$C:$C,"&lt;"&amp;DATE(2026,9,1))</f>
        <v>3709.82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10493.89</v>
      </c>
    </row>
    <row r="43" customFormat="false" ht="12.75" hidden="false" customHeight="true" outlineLevel="0" collapsed="false">
      <c r="A43" s="1" t="s">
        <v>574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1102.7</v>
      </c>
      <c r="I43" s="16" t="n">
        <f aca="false">SUMIFS(Report!$U:$U,Report!$T:$T,$A43,Report!$C:$C,"&gt;="&amp;DATE(2026,7,1),Report!$C:$C,"&lt;"&amp;DATE(2026,8,1))</f>
        <v>1102.7</v>
      </c>
      <c r="J43" s="16" t="n">
        <f aca="false">SUMIFS(Report!$U:$U,Report!$T:$T,$A43,Report!$C:$C,"&gt;="&amp;DATE(2026,8,1),Report!$C:$C,"&lt;"&amp;DATE(2026,9,1))</f>
        <v>1324.98</v>
      </c>
      <c r="K43" s="16" t="n">
        <f aca="false">SUMIFS(Report!$U:$U,Report!$T:$T,$A43,Report!$C:$C,"&gt;="&amp;DATE(2026,9,1),Report!$C:$C,"&lt;"&amp;DATE(2026,10,1))</f>
        <v>1119</v>
      </c>
      <c r="L43" s="16" t="n">
        <f aca="false">SUMIFS(Report!$U:$U,Report!$T:$T,$A43,Report!$C:$C,"&gt;="&amp;DATE(2026,10,1),Report!$C:$C,"&lt;"&amp;DATE(2026,11,1))</f>
        <v>519.09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5168.47</v>
      </c>
    </row>
    <row r="44" customFormat="false" ht="12.75" hidden="false" customHeight="true" outlineLevel="0" collapsed="false">
      <c r="A44" s="1" t="s">
        <v>201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SUMIFS(Report!$U:$U,Report!$T:$T,$A44,Report!$C:$C,"&gt;="&amp;DATE(2026,1,1),Report!$C:$C,"&lt;"&amp;DATE(2026,2,1))</f>
        <v>0</v>
      </c>
      <c r="D44" s="16" t="n">
        <f aca="false">SUMIFS(Report!$U:$U,Report!$T:$T,$A44,Report!$C:$C,"&gt;="&amp;DATE(2026,2,1),Report!$C:$C,"&lt;"&amp;DATE(2026,3,1))</f>
        <v>0</v>
      </c>
      <c r="E44" s="16" t="n">
        <f aca="false">SUMIFS(Report!$U:$U,Report!$T:$T,$A44,Report!$C:$C,"&gt;="&amp;DATE(2026,3,1),Report!$C:$C,"&lt;"&amp;DATE(2026,4,1))</f>
        <v>0</v>
      </c>
      <c r="F44" s="16" t="n">
        <f aca="false">SUMIFS(Report!$U:$U,Report!$T:$T,$A44,Report!$C:$C,"&gt;="&amp;DATE(2026,4,1),Report!$C:$C,"&lt;"&amp;DATE(2026,5,1))</f>
        <v>0</v>
      </c>
      <c r="G44" s="16" t="n">
        <f aca="false">SUMIFS(Report!$U:$U,Report!$T:$T,$A44,Report!$C:$C,"&gt;="&amp;DATE(2026,5,1),Report!$C:$C,"&lt;"&amp;DATE(2026,6,1))</f>
        <v>0</v>
      </c>
      <c r="H44" s="16" t="n">
        <f aca="false">SUMIFS(Report!$U:$U,Report!$T:$T,$A44,Report!$C:$C,"&gt;="&amp;DATE(2026,6,1),Report!$C:$C,"&lt;"&amp;DATE(2026,7,1))</f>
        <v>1553.27</v>
      </c>
      <c r="I44" s="16" t="n">
        <f aca="false">SUMIFS(Report!$U:$U,Report!$T:$T,$A44,Report!$C:$C,"&gt;="&amp;DATE(2026,7,1),Report!$C:$C,"&lt;"&amp;DATE(2026,8,1))</f>
        <v>0</v>
      </c>
      <c r="J44" s="16" t="n">
        <f aca="false">SUMIFS(Report!$U:$U,Report!$T:$T,$A44,Report!$C:$C,"&gt;="&amp;DATE(2026,8,1),Report!$C:$C,"&lt;"&amp;DATE(2026,9,1))</f>
        <v>1420</v>
      </c>
      <c r="K44" s="16" t="n">
        <f aca="false">SUMIFS(Report!$U:$U,Report!$T:$T,$A44,Report!$C:$C,"&gt;="&amp;DATE(2026,9,1),Report!$C:$C,"&lt;"&amp;DATE(2026,10,1))</f>
        <v>1761.94</v>
      </c>
      <c r="L44" s="16" t="n">
        <f aca="false">SUMIFS(Report!$U:$U,Report!$T:$T,$A44,Report!$C:$C,"&gt;="&amp;DATE(2026,10,1),Report!$C:$C,"&lt;"&amp;DATE(2026,11,1))</f>
        <v>0</v>
      </c>
      <c r="M44" s="16" t="n">
        <f aca="false">SUMIFS(Report!$U:$U,Report!$T:$T,$A44,Report!$C:$C,"&gt;="&amp;DATE(2026,11,1),Report!$C:$C,"&lt;"&amp;DATE(2026,12,1))</f>
        <v>0</v>
      </c>
      <c r="N44" s="16" t="n">
        <f aca="false">SUMIFS(Report!$U:$U,Report!$T:$T,$A44,Report!$C:$C,"&gt;="&amp;DATE(2026,12,1),Report!$C:$C,"&lt;"&amp;DATE(2027,1,1))</f>
        <v>0</v>
      </c>
      <c r="O44" s="16" t="n">
        <f aca="false">SUMIFS(Report!$U:$U,Report!$T:$T,$A44,Report!$C:$C,"&gt;="&amp;DATE(2027,1,1),Report!$C:$C,"&lt;"&amp;DATE(2027,2,1))</f>
        <v>0</v>
      </c>
      <c r="P44" s="16" t="n">
        <f aca="false">SUMIFS(Report!$U:$U,Report!$T:$T,$A44,Report!$C:$C,"&gt;="&amp;DATE(2027,2,1),Report!$C:$C,"&lt;"&amp;DATE(2027,3,1))</f>
        <v>0</v>
      </c>
      <c r="Q44" s="16" t="n">
        <f aca="false">SUMIFS(Report!$U:$U,Report!$T:$T,$A44,Report!$C:$C,"&gt;="&amp;DATE(2027,3,1),Report!$C:$C,"&lt;"&amp;DATE(2027,4,1))</f>
        <v>0</v>
      </c>
      <c r="R44" s="16" t="n">
        <f aca="false">SUMIFS(Report!$U:$U,Report!$T:$T,$A44,Report!$C:$C,"&gt;="&amp;DATE(2027,4,1),Report!$C:$C,"&lt;"&amp;DATE(2027,5,1))</f>
        <v>0</v>
      </c>
      <c r="S44" s="16" t="n">
        <f aca="false">SUMIFS(Report!$U:$U,Report!$T:$T,$A44,Report!$C:$C,"&gt;="&amp;DATE(2027,5,1),Report!$C:$C,"&lt;"&amp;DATE(2027,6,1))</f>
        <v>0</v>
      </c>
      <c r="T44" s="16" t="n">
        <f aca="false">SUMIFS(Report!$U:$U,Report!$T:$T,$A44,Report!$C:$C,"&gt;="&amp;DATE(2027,6,1),Report!$C:$C,"&lt;"&amp;DATE(2027,7,1))</f>
        <v>0</v>
      </c>
      <c r="U44" s="16" t="n">
        <f aca="false">SUMIFS(Report!$U:$U,Report!$T:$T,$A44,Report!$C:$C,"&gt;="&amp;DATE(2027,7,1),Report!$C:$C,"&lt;"&amp;DATE(2027,8,1))</f>
        <v>0</v>
      </c>
      <c r="V44" s="16" t="n">
        <f aca="false">SUMIFS(Report!$U:$U,Report!$T:$T,$A44,Report!$C:$C,"&gt;="&amp;DATE(2027,8,1),Report!$C:$C,"&lt;"&amp;DATE(2027,9,1))</f>
        <v>0</v>
      </c>
      <c r="W44" s="16" t="n">
        <f aca="false">SUMIFS(Report!$U:$U,Report!$T:$T,$A44,Report!$C:$C,"&gt;="&amp;DATE(2027,9,1),Report!$C:$C,"&lt;"&amp;DATE(2027,10,1))</f>
        <v>0</v>
      </c>
      <c r="X44" s="16" t="n">
        <f aca="false">SUMIFS(Report!$U:$U,Report!$T:$T,$A44,Report!$C:$C,"&gt;="&amp;DATE(2027,10,1),Report!$C:$C,"&lt;"&amp;DATE(2027,11,1))</f>
        <v>0</v>
      </c>
      <c r="Y44" s="16" t="n">
        <f aca="false">SUMIFS(Report!$U:$U,Report!$T:$T,$A44,Report!$C:$C,"&gt;="&amp;DATE(2027,11,1),Report!$C:$C,"&lt;"&amp;DATE(2027,12,1))</f>
        <v>0</v>
      </c>
      <c r="Z44" s="16" t="n">
        <f aca="false">SUMIFS(Report!$U:$U,Report!$T:$T,$A44,Report!$C:$C,"&gt;="&amp;DATE(2027,12,1),Report!$C:$C,"&lt;"&amp;DATE(2028,1,1))</f>
        <v>0</v>
      </c>
      <c r="AA44" s="16" t="n">
        <f aca="false">SUM(C44:Z44)</f>
        <v>4735.21</v>
      </c>
    </row>
    <row r="45" customFormat="false" ht="12.75" hidden="false" customHeight="true" outlineLevel="0" collapsed="false">
      <c r="A45" s="1" t="s">
        <v>667</v>
      </c>
      <c r="B45" s="1" t="str">
        <f aca="false">IFERROR(INDEX('Resumo Grupos'!$AC$3:$AC$200,MATCH($A45,'Resumo Grupos'!$AB$3:$AB$200,0)),"n/d")</f>
        <v>Impostos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320.44</v>
      </c>
      <c r="I45" s="16" t="n">
        <f aca="false">SUMIFS(Report!$U:$U,Report!$T:$T,$A45,Report!$C:$C,"&gt;="&amp;DATE(2026,7,1),Report!$C:$C,"&lt;"&amp;DATE(2026,8,1))</f>
        <v>320.44</v>
      </c>
      <c r="J45" s="16" t="n">
        <f aca="false">SUMIFS(Report!$U:$U,Report!$T:$T,$A45,Report!$C:$C,"&gt;="&amp;DATE(2026,8,1),Report!$C:$C,"&lt;"&amp;DATE(2026,9,1))</f>
        <v>320.44</v>
      </c>
      <c r="K45" s="16" t="n">
        <f aca="false">SUMIFS(Report!$U:$U,Report!$T:$T,$A45,Report!$C:$C,"&gt;="&amp;DATE(2026,9,1),Report!$C:$C,"&lt;"&amp;DATE(2026,10,1))</f>
        <v>320.44</v>
      </c>
      <c r="L45" s="16" t="n">
        <f aca="false">SUMIFS(Report!$U:$U,Report!$T:$T,$A45,Report!$C:$C,"&gt;="&amp;DATE(2026,10,1),Report!$C:$C,"&lt;"&amp;DATE(2026,11,1))</f>
        <v>320.44</v>
      </c>
      <c r="M45" s="16" t="n">
        <f aca="false">SUMIFS(Report!$U:$U,Report!$T:$T,$A45,Report!$C:$C,"&gt;="&amp;DATE(2026,11,1),Report!$C:$C,"&lt;"&amp;DATE(2026,12,1))</f>
        <v>320.44</v>
      </c>
      <c r="N45" s="16" t="n">
        <f aca="false">SUMIFS(Report!$U:$U,Report!$T:$T,$A45,Report!$C:$C,"&gt;="&amp;DATE(2026,12,1),Report!$C:$C,"&lt;"&amp;DATE(2027,1,1))</f>
        <v>320.44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2243.08</v>
      </c>
    </row>
    <row r="46" customFormat="false" ht="12.75" hidden="false" customHeight="true" outlineLevel="0" collapsed="false">
      <c r="A46" s="1" t="s">
        <v>1111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972.76</v>
      </c>
      <c r="I46" s="16" t="n">
        <f aca="false">SUMIFS(Report!$U:$U,Report!$T:$T,$A46,Report!$C:$C,"&gt;="&amp;DATE(2026,7,1),Report!$C:$C,"&lt;"&amp;DATE(2026,8,1))</f>
        <v>947.94</v>
      </c>
      <c r="J46" s="16" t="n">
        <f aca="false">SUMIFS(Report!$U:$U,Report!$T:$T,$A46,Report!$C:$C,"&gt;="&amp;DATE(2026,8,1),Report!$C:$C,"&lt;"&amp;DATE(2026,9,1))</f>
        <v>934.75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2855.45</v>
      </c>
    </row>
    <row r="47" customFormat="false" ht="12.75" hidden="false" customHeight="true" outlineLevel="0" collapsed="false">
      <c r="A47" s="1" t="s">
        <v>1825</v>
      </c>
      <c r="B47" s="1" t="str">
        <f aca="false">IFERROR(INDEX('Resumo Grupos'!$AC$3:$AC$200,MATCH($A47,'Resumo Grupos'!$AB$3:$AB$200,0)),"n/d")</f>
        <v>Impostos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155.96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155.96</v>
      </c>
    </row>
    <row r="48" customFormat="false" ht="12.75" hidden="false" customHeight="true" outlineLevel="0" collapsed="false">
      <c r="A48" s="1" t="s">
        <v>781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4129.32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4129.32</v>
      </c>
    </row>
    <row r="49" customFormat="false" ht="12.75" hidden="false" customHeight="true" outlineLevel="0" collapsed="false">
      <c r="A49" s="1" t="s">
        <v>1026</v>
      </c>
      <c r="B49" s="1" t="str">
        <f aca="false">IFERROR(INDEX('Resumo Grupos'!$AC$3:$AC$200,MATCH($A49,'Resumo Grupos'!$AB$3:$AB$200,0)),"n/d")</f>
        <v>Empréstimo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8876.12</v>
      </c>
      <c r="I49" s="16" t="n">
        <f aca="false">SUMIFS(Report!$U:$U,Report!$T:$T,$A49,Report!$C:$C,"&gt;="&amp;DATE(2026,7,1),Report!$C:$C,"&lt;"&amp;DATE(2026,8,1))</f>
        <v>11394.12</v>
      </c>
      <c r="J49" s="16" t="n">
        <f aca="false">SUMIFS(Report!$U:$U,Report!$T:$T,$A49,Report!$C:$C,"&gt;="&amp;DATE(2026,8,1),Report!$C:$C,"&lt;"&amp;DATE(2026,9,1))</f>
        <v>11036.2</v>
      </c>
      <c r="K49" s="16" t="n">
        <f aca="false">SUMIFS(Report!$U:$U,Report!$T:$T,$A49,Report!$C:$C,"&gt;="&amp;DATE(2026,9,1),Report!$C:$C,"&lt;"&amp;DATE(2026,10,1))</f>
        <v>1000</v>
      </c>
      <c r="L49" s="16" t="n">
        <f aca="false">SUMIFS(Report!$U:$U,Report!$T:$T,$A49,Report!$C:$C,"&gt;="&amp;DATE(2026,10,1),Report!$C:$C,"&lt;"&amp;DATE(2026,11,1))</f>
        <v>1000</v>
      </c>
      <c r="M49" s="16" t="n">
        <f aca="false">SUMIFS(Report!$U:$U,Report!$T:$T,$A49,Report!$C:$C,"&gt;="&amp;DATE(2026,11,1),Report!$C:$C,"&lt;"&amp;DATE(2026,12,1))</f>
        <v>1000</v>
      </c>
      <c r="N49" s="16" t="n">
        <f aca="false">SUMIFS(Report!$U:$U,Report!$T:$T,$A49,Report!$C:$C,"&gt;="&amp;DATE(2026,12,1),Report!$C:$C,"&lt;"&amp;DATE(2027,1,1))</f>
        <v>1000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35306.44</v>
      </c>
    </row>
    <row r="50" customFormat="false" ht="12.75" hidden="false" customHeight="true" outlineLevel="0" collapsed="false">
      <c r="A50" s="1" t="s">
        <v>1471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0</v>
      </c>
      <c r="I50" s="16" t="n">
        <f aca="false">SUMIFS(Report!$U:$U,Report!$T:$T,$A50,Report!$C:$C,"&gt;="&amp;DATE(2026,7,1),Report!$C:$C,"&lt;"&amp;DATE(2026,8,1))</f>
        <v>280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78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358</v>
      </c>
    </row>
    <row r="51" customFormat="false" ht="12.75" hidden="false" customHeight="true" outlineLevel="0" collapsed="false">
      <c r="A51" s="1" t="s">
        <v>545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516.63</v>
      </c>
      <c r="I51" s="16" t="n">
        <f aca="false">SUMIFS(Report!$U:$U,Report!$T:$T,$A51,Report!$C:$C,"&gt;="&amp;DATE(2026,7,1),Report!$C:$C,"&lt;"&amp;DATE(2026,8,1))</f>
        <v>25</v>
      </c>
      <c r="J51" s="16" t="n">
        <f aca="false">SUMIFS(Report!$U:$U,Report!$T:$T,$A51,Report!$C:$C,"&gt;="&amp;DATE(2026,8,1),Report!$C:$C,"&lt;"&amp;DATE(2026,9,1))</f>
        <v>43</v>
      </c>
      <c r="K51" s="16" t="n">
        <f aca="false">SUMIFS(Report!$U:$U,Report!$T:$T,$A51,Report!$C:$C,"&gt;="&amp;DATE(2026,9,1),Report!$C:$C,"&lt;"&amp;DATE(2026,10,1))</f>
        <v>45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629.63</v>
      </c>
    </row>
    <row r="52" customFormat="false" ht="12.75" hidden="false" customHeight="true" outlineLevel="0" collapsed="false">
      <c r="A52" s="1" t="s">
        <v>1327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SUMIFS(Report!$U:$U,Report!$T:$T,$A52,Report!$C:$C,"&gt;="&amp;DATE(2026,1,1),Report!$C:$C,"&lt;"&amp;DATE(2026,2,1))</f>
        <v>0</v>
      </c>
      <c r="D52" s="16" t="n">
        <f aca="false">SUMIFS(Report!$U:$U,Report!$T:$T,$A52,Report!$C:$C,"&gt;="&amp;DATE(2026,2,1),Report!$C:$C,"&lt;"&amp;DATE(2026,3,1))</f>
        <v>0</v>
      </c>
      <c r="E52" s="16" t="n">
        <f aca="false">SUMIFS(Report!$U:$U,Report!$T:$T,$A52,Report!$C:$C,"&gt;="&amp;DATE(2026,3,1),Report!$C:$C,"&lt;"&amp;DATE(2026,4,1))</f>
        <v>0</v>
      </c>
      <c r="F52" s="16" t="n">
        <f aca="false">SUMIFS(Report!$U:$U,Report!$T:$T,$A52,Report!$C:$C,"&gt;="&amp;DATE(2026,4,1),Report!$C:$C,"&lt;"&amp;DATE(2026,5,1))</f>
        <v>0</v>
      </c>
      <c r="G52" s="16" t="n">
        <f aca="false">SUMIFS(Report!$U:$U,Report!$T:$T,$A52,Report!$C:$C,"&gt;="&amp;DATE(2026,5,1),Report!$C:$C,"&lt;"&amp;DATE(2026,6,1))</f>
        <v>0</v>
      </c>
      <c r="H52" s="16" t="n">
        <f aca="false">SUMIFS(Report!$U:$U,Report!$T:$T,$A52,Report!$C:$C,"&gt;="&amp;DATE(2026,6,1),Report!$C:$C,"&lt;"&amp;DATE(2026,7,1))</f>
        <v>0</v>
      </c>
      <c r="I52" s="16" t="n">
        <f aca="false">SUMIFS(Report!$U:$U,Report!$T:$T,$A52,Report!$C:$C,"&gt;="&amp;DATE(2026,7,1),Report!$C:$C,"&lt;"&amp;DATE(2026,8,1))</f>
        <v>1718.33</v>
      </c>
      <c r="J52" s="16" t="n">
        <f aca="false">SUMIFS(Report!$U:$U,Report!$T:$T,$A52,Report!$C:$C,"&gt;="&amp;DATE(2026,8,1),Report!$C:$C,"&lt;"&amp;DATE(2026,9,1))</f>
        <v>0</v>
      </c>
      <c r="K52" s="16" t="n">
        <f aca="false">SUMIFS(Report!$U:$U,Report!$T:$T,$A52,Report!$C:$C,"&gt;="&amp;DATE(2026,9,1),Report!$C:$C,"&lt;"&amp;DATE(2026,10,1))</f>
        <v>1908.96</v>
      </c>
      <c r="L52" s="16" t="n">
        <f aca="false">SUMIFS(Report!$U:$U,Report!$T:$T,$A52,Report!$C:$C,"&gt;="&amp;DATE(2026,10,1),Report!$C:$C,"&lt;"&amp;DATE(2026,11,1))</f>
        <v>0</v>
      </c>
      <c r="M52" s="16" t="n">
        <f aca="false">SUMIFS(Report!$U:$U,Report!$T:$T,$A52,Report!$C:$C,"&gt;="&amp;DATE(2026,11,1),Report!$C:$C,"&lt;"&amp;DATE(2026,12,1))</f>
        <v>0</v>
      </c>
      <c r="N52" s="16" t="n">
        <f aca="false">SUMIFS(Report!$U:$U,Report!$T:$T,$A52,Report!$C:$C,"&gt;="&amp;DATE(2026,12,1),Report!$C:$C,"&lt;"&amp;DATE(2027,1,1))</f>
        <v>0</v>
      </c>
      <c r="O52" s="16" t="n">
        <f aca="false">SUMIFS(Report!$U:$U,Report!$T:$T,$A52,Report!$C:$C,"&gt;="&amp;DATE(2027,1,1),Report!$C:$C,"&lt;"&amp;DATE(2027,2,1))</f>
        <v>0</v>
      </c>
      <c r="P52" s="16" t="n">
        <f aca="false">SUMIFS(Report!$U:$U,Report!$T:$T,$A52,Report!$C:$C,"&gt;="&amp;DATE(2027,2,1),Report!$C:$C,"&lt;"&amp;DATE(2027,3,1))</f>
        <v>0</v>
      </c>
      <c r="Q52" s="16" t="n">
        <f aca="false">SUMIFS(Report!$U:$U,Report!$T:$T,$A52,Report!$C:$C,"&gt;="&amp;DATE(2027,3,1),Report!$C:$C,"&lt;"&amp;DATE(2027,4,1))</f>
        <v>0</v>
      </c>
      <c r="R52" s="16" t="n">
        <f aca="false">SUMIFS(Report!$U:$U,Report!$T:$T,$A52,Report!$C:$C,"&gt;="&amp;DATE(2027,4,1),Report!$C:$C,"&lt;"&amp;DATE(2027,5,1))</f>
        <v>0</v>
      </c>
      <c r="S52" s="16" t="n">
        <f aca="false">SUMIFS(Report!$U:$U,Report!$T:$T,$A52,Report!$C:$C,"&gt;="&amp;DATE(2027,5,1),Report!$C:$C,"&lt;"&amp;DATE(2027,6,1))</f>
        <v>0</v>
      </c>
      <c r="T52" s="16" t="n">
        <f aca="false">SUMIFS(Report!$U:$U,Report!$T:$T,$A52,Report!$C:$C,"&gt;="&amp;DATE(2027,6,1),Report!$C:$C,"&lt;"&amp;DATE(2027,7,1))</f>
        <v>0</v>
      </c>
      <c r="U52" s="16" t="n">
        <f aca="false">SUMIFS(Report!$U:$U,Report!$T:$T,$A52,Report!$C:$C,"&gt;="&amp;DATE(2027,7,1),Report!$C:$C,"&lt;"&amp;DATE(2027,8,1))</f>
        <v>0</v>
      </c>
      <c r="V52" s="16" t="n">
        <f aca="false">SUMIFS(Report!$U:$U,Report!$T:$T,$A52,Report!$C:$C,"&gt;="&amp;DATE(2027,8,1),Report!$C:$C,"&lt;"&amp;DATE(2027,9,1))</f>
        <v>0</v>
      </c>
      <c r="W52" s="16" t="n">
        <f aca="false">SUMIFS(Report!$U:$U,Report!$T:$T,$A52,Report!$C:$C,"&gt;="&amp;DATE(2027,9,1),Report!$C:$C,"&lt;"&amp;DATE(2027,10,1))</f>
        <v>0</v>
      </c>
      <c r="X52" s="16" t="n">
        <f aca="false">SUMIFS(Report!$U:$U,Report!$T:$T,$A52,Report!$C:$C,"&gt;="&amp;DATE(2027,10,1),Report!$C:$C,"&lt;"&amp;DATE(2027,11,1))</f>
        <v>0</v>
      </c>
      <c r="Y52" s="16" t="n">
        <f aca="false">SUMIFS(Report!$U:$U,Report!$T:$T,$A52,Report!$C:$C,"&gt;="&amp;DATE(2027,11,1),Report!$C:$C,"&lt;"&amp;DATE(2027,12,1))</f>
        <v>0</v>
      </c>
      <c r="Z52" s="16" t="n">
        <f aca="false">SUMIFS(Report!$U:$U,Report!$T:$T,$A52,Report!$C:$C,"&gt;="&amp;DATE(2027,12,1),Report!$C:$C,"&lt;"&amp;DATE(2028,1,1))</f>
        <v>0</v>
      </c>
      <c r="AA52" s="16" t="n">
        <f aca="false">SUM(C52:Z52)</f>
        <v>3627.29</v>
      </c>
    </row>
    <row r="53" customFormat="false" ht="12.75" hidden="false" customHeight="true" outlineLevel="0" collapsed="false">
      <c r="A53" s="1" t="s">
        <v>503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2413.68</v>
      </c>
      <c r="I53" s="16" t="n">
        <f aca="false">SUMIFS(Report!$U:$U,Report!$T:$T,$A53,Report!$C:$C,"&gt;="&amp;DATE(2026,7,1),Report!$C:$C,"&lt;"&amp;DATE(2026,8,1))</f>
        <v>707</v>
      </c>
      <c r="J53" s="16" t="n">
        <f aca="false">SUMIFS(Report!$U:$U,Report!$T:$T,$A53,Report!$C:$C,"&gt;="&amp;DATE(2026,8,1),Report!$C:$C,"&lt;"&amp;DATE(2026,9,1))</f>
        <v>4680.86</v>
      </c>
      <c r="K53" s="16" t="n">
        <f aca="false">SUMIFS(Report!$U:$U,Report!$T:$T,$A53,Report!$C:$C,"&gt;="&amp;DATE(2026,9,1),Report!$C:$C,"&lt;"&amp;DATE(2026,10,1))</f>
        <v>2238.9</v>
      </c>
      <c r="L53" s="16" t="n">
        <f aca="false">SUMIFS(Report!$U:$U,Report!$T:$T,$A53,Report!$C:$C,"&gt;="&amp;DATE(2026,10,1),Report!$C:$C,"&lt;"&amp;DATE(2026,11,1))</f>
        <v>1858.9</v>
      </c>
      <c r="M53" s="16" t="n">
        <f aca="false">SUMIFS(Report!$U:$U,Report!$T:$T,$A53,Report!$C:$C,"&gt;="&amp;DATE(2026,11,1),Report!$C:$C,"&lt;"&amp;DATE(2026,12,1))</f>
        <v>923.63</v>
      </c>
      <c r="N53" s="16" t="n">
        <f aca="false">SUMIFS(Report!$U:$U,Report!$T:$T,$A53,Report!$C:$C,"&gt;="&amp;DATE(2026,12,1),Report!$C:$C,"&lt;"&amp;DATE(2027,1,1))</f>
        <v>608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13430.97</v>
      </c>
    </row>
    <row r="54" customFormat="false" ht="12.75" hidden="false" customHeight="true" outlineLevel="0" collapsed="false">
      <c r="A54" s="1" t="s">
        <v>2082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700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700</v>
      </c>
    </row>
    <row r="55" customFormat="false" ht="12.75" hidden="false" customHeight="true" outlineLevel="0" collapsed="false">
      <c r="A55" s="1" t="s">
        <v>960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6343.79</v>
      </c>
      <c r="I55" s="16" t="n">
        <f aca="false">SUMIFS(Report!$U:$U,Report!$T:$T,$A55,Report!$C:$C,"&gt;="&amp;DATE(2026,7,1),Report!$C:$C,"&lt;"&amp;DATE(2026,8,1))</f>
        <v>6343.79</v>
      </c>
      <c r="J55" s="16" t="n">
        <f aca="false">SUMIFS(Report!$U:$U,Report!$T:$T,$A55,Report!$C:$C,"&gt;="&amp;DATE(2026,8,1),Report!$C:$C,"&lt;"&amp;DATE(2026,9,1))</f>
        <v>6131.34</v>
      </c>
      <c r="K55" s="16" t="n">
        <f aca="false">SUMIFS(Report!$U:$U,Report!$T:$T,$A55,Report!$C:$C,"&gt;="&amp;DATE(2026,9,1),Report!$C:$C,"&lt;"&amp;DATE(2026,10,1))</f>
        <v>6131.34</v>
      </c>
      <c r="L55" s="16" t="n">
        <f aca="false">SUMIFS(Report!$U:$U,Report!$T:$T,$A55,Report!$C:$C,"&gt;="&amp;DATE(2026,10,1),Report!$C:$C,"&lt;"&amp;DATE(2026,11,1))</f>
        <v>6131.34</v>
      </c>
      <c r="M55" s="16" t="n">
        <f aca="false">SUMIFS(Report!$U:$U,Report!$T:$T,$A55,Report!$C:$C,"&gt;="&amp;DATE(2026,11,1),Report!$C:$C,"&lt;"&amp;DATE(2026,12,1))</f>
        <v>6131.34</v>
      </c>
      <c r="N55" s="16" t="n">
        <f aca="false">SUMIFS(Report!$U:$U,Report!$T:$T,$A55,Report!$C:$C,"&gt;="&amp;DATE(2026,12,1),Report!$C:$C,"&lt;"&amp;DATE(2027,1,1))</f>
        <v>6131.34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43344.28</v>
      </c>
    </row>
    <row r="56" customFormat="false" ht="12.75" hidden="false" customHeight="true" outlineLevel="0" collapsed="false">
      <c r="A56" s="1" t="s">
        <v>2641</v>
      </c>
      <c r="B56" s="1" t="str">
        <f aca="false">IFERROR(INDEX('Resumo Grupos'!$AC$3:$AC$200,MATCH($A56,'Resumo Grupos'!$AB$3:$AB$200,0)),"n/d")</f>
        <v>Despesa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0</v>
      </c>
      <c r="I56" s="16" t="n">
        <f aca="false">SUMIFS(Report!$U:$U,Report!$T:$T,$A56,Report!$C:$C,"&gt;="&amp;DATE(2026,7,1),Report!$C:$C,"&lt;"&amp;DATE(2026,8,1))</f>
        <v>0</v>
      </c>
      <c r="J56" s="16" t="n">
        <f aca="false">SUMIFS(Report!$U:$U,Report!$T:$T,$A56,Report!$C:$C,"&gt;="&amp;DATE(2026,8,1),Report!$C:$C,"&lt;"&amp;DATE(2026,9,1))</f>
        <v>1673.2</v>
      </c>
      <c r="K56" s="16" t="n">
        <f aca="false">SUMIFS(Report!$U:$U,Report!$T:$T,$A56,Report!$C:$C,"&gt;="&amp;DATE(2026,9,1),Report!$C:$C,"&lt;"&amp;DATE(2026,10,1))</f>
        <v>2276.44</v>
      </c>
      <c r="L56" s="16" t="n">
        <f aca="false">SUMIFS(Report!$U:$U,Report!$T:$T,$A56,Report!$C:$C,"&gt;="&amp;DATE(2026,10,1),Report!$C:$C,"&lt;"&amp;DATE(2026,11,1))</f>
        <v>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3949.64</v>
      </c>
    </row>
    <row r="57" customFormat="false" ht="12.75" hidden="false" customHeight="true" outlineLevel="0" collapsed="false">
      <c r="A57" s="1" t="s">
        <v>84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SUMIFS(Report!$U:$U,Report!$T:$T,$A57,Report!$C:$C,"&gt;="&amp;DATE(2026,1,1),Report!$C:$C,"&lt;"&amp;DATE(2026,2,1))</f>
        <v>0</v>
      </c>
      <c r="D57" s="16" t="n">
        <f aca="false">SUMIFS(Report!$U:$U,Report!$T:$T,$A57,Report!$C:$C,"&gt;="&amp;DATE(2026,2,1),Report!$C:$C,"&lt;"&amp;DATE(2026,3,1))</f>
        <v>0</v>
      </c>
      <c r="E57" s="16" t="n">
        <f aca="false">SUMIFS(Report!$U:$U,Report!$T:$T,$A57,Report!$C:$C,"&gt;="&amp;DATE(2026,3,1),Report!$C:$C,"&lt;"&amp;DATE(2026,4,1))</f>
        <v>0</v>
      </c>
      <c r="F57" s="16" t="n">
        <f aca="false">SUMIFS(Report!$U:$U,Report!$T:$T,$A57,Report!$C:$C,"&gt;="&amp;DATE(2026,4,1),Report!$C:$C,"&lt;"&amp;DATE(2026,5,1))</f>
        <v>0</v>
      </c>
      <c r="G57" s="16" t="n">
        <f aca="false">SUMIFS(Report!$U:$U,Report!$T:$T,$A57,Report!$C:$C,"&gt;="&amp;DATE(2026,5,1),Report!$C:$C,"&lt;"&amp;DATE(2026,6,1))</f>
        <v>0</v>
      </c>
      <c r="H57" s="16" t="n">
        <f aca="false">SUMIFS(Report!$U:$U,Report!$T:$T,$A57,Report!$C:$C,"&gt;="&amp;DATE(2026,6,1),Report!$C:$C,"&lt;"&amp;DATE(2026,7,1))</f>
        <v>19293.09</v>
      </c>
      <c r="I57" s="16" t="n">
        <f aca="false">SUMIFS(Report!$U:$U,Report!$T:$T,$A57,Report!$C:$C,"&gt;="&amp;DATE(2026,7,1),Report!$C:$C,"&lt;"&amp;DATE(2026,8,1))</f>
        <v>13924.84</v>
      </c>
      <c r="J57" s="16" t="n">
        <f aca="false">SUMIFS(Report!$U:$U,Report!$T:$T,$A57,Report!$C:$C,"&gt;="&amp;DATE(2026,8,1),Report!$C:$C,"&lt;"&amp;DATE(2026,9,1))</f>
        <v>1140.49</v>
      </c>
      <c r="K57" s="16" t="n">
        <f aca="false">SUMIFS(Report!$U:$U,Report!$T:$T,$A57,Report!$C:$C,"&gt;="&amp;DATE(2026,9,1),Report!$C:$C,"&lt;"&amp;DATE(2026,10,1))</f>
        <v>960.33</v>
      </c>
      <c r="L57" s="16" t="n">
        <f aca="false">SUMIFS(Report!$U:$U,Report!$T:$T,$A57,Report!$C:$C,"&gt;="&amp;DATE(2026,10,1),Report!$C:$C,"&lt;"&amp;DATE(2026,11,1))</f>
        <v>471.77</v>
      </c>
      <c r="M57" s="16" t="n">
        <f aca="false">SUMIFS(Report!$U:$U,Report!$T:$T,$A57,Report!$C:$C,"&gt;="&amp;DATE(2026,11,1),Report!$C:$C,"&lt;"&amp;DATE(2026,12,1))</f>
        <v>471.77</v>
      </c>
      <c r="N57" s="16" t="n">
        <f aca="false">SUMIFS(Report!$U:$U,Report!$T:$T,$A57,Report!$C:$C,"&gt;="&amp;DATE(2026,12,1),Report!$C:$C,"&lt;"&amp;DATE(2027,1,1))</f>
        <v>285.71</v>
      </c>
      <c r="O57" s="16" t="n">
        <f aca="false">SUMIFS(Report!$U:$U,Report!$T:$T,$A57,Report!$C:$C,"&gt;="&amp;DATE(2027,1,1),Report!$C:$C,"&lt;"&amp;DATE(2027,2,1))</f>
        <v>0</v>
      </c>
      <c r="P57" s="16" t="n">
        <f aca="false">SUMIFS(Report!$U:$U,Report!$T:$T,$A57,Report!$C:$C,"&gt;="&amp;DATE(2027,2,1),Report!$C:$C,"&lt;"&amp;DATE(2027,3,1))</f>
        <v>0</v>
      </c>
      <c r="Q57" s="16" t="n">
        <f aca="false">SUMIFS(Report!$U:$U,Report!$T:$T,$A57,Report!$C:$C,"&gt;="&amp;DATE(2027,3,1),Report!$C:$C,"&lt;"&amp;DATE(2027,4,1))</f>
        <v>0</v>
      </c>
      <c r="R57" s="16" t="n">
        <f aca="false">SUMIFS(Report!$U:$U,Report!$T:$T,$A57,Report!$C:$C,"&gt;="&amp;DATE(2027,4,1),Report!$C:$C,"&lt;"&amp;DATE(2027,5,1))</f>
        <v>0</v>
      </c>
      <c r="S57" s="16" t="n">
        <f aca="false">SUMIFS(Report!$U:$U,Report!$T:$T,$A57,Report!$C:$C,"&gt;="&amp;DATE(2027,5,1),Report!$C:$C,"&lt;"&amp;DATE(2027,6,1))</f>
        <v>0</v>
      </c>
      <c r="T57" s="16" t="n">
        <f aca="false">SUMIFS(Report!$U:$U,Report!$T:$T,$A57,Report!$C:$C,"&gt;="&amp;DATE(2027,6,1),Report!$C:$C,"&lt;"&amp;DATE(2027,7,1))</f>
        <v>0</v>
      </c>
      <c r="U57" s="16" t="n">
        <f aca="false">SUMIFS(Report!$U:$U,Report!$T:$T,$A57,Report!$C:$C,"&gt;="&amp;DATE(2027,7,1),Report!$C:$C,"&lt;"&amp;DATE(2027,8,1))</f>
        <v>0</v>
      </c>
      <c r="V57" s="16" t="n">
        <f aca="false">SUMIFS(Report!$U:$U,Report!$T:$T,$A57,Report!$C:$C,"&gt;="&amp;DATE(2027,8,1),Report!$C:$C,"&lt;"&amp;DATE(2027,9,1))</f>
        <v>0</v>
      </c>
      <c r="W57" s="16" t="n">
        <f aca="false">SUMIFS(Report!$U:$U,Report!$T:$T,$A57,Report!$C:$C,"&gt;="&amp;DATE(2027,9,1),Report!$C:$C,"&lt;"&amp;DATE(2027,10,1))</f>
        <v>0</v>
      </c>
      <c r="X57" s="16" t="n">
        <f aca="false">SUMIFS(Report!$U:$U,Report!$T:$T,$A57,Report!$C:$C,"&gt;="&amp;DATE(2027,10,1),Report!$C:$C,"&lt;"&amp;DATE(2027,11,1))</f>
        <v>0</v>
      </c>
      <c r="Y57" s="16" t="n">
        <f aca="false">SUMIFS(Report!$U:$U,Report!$T:$T,$A57,Report!$C:$C,"&gt;="&amp;DATE(2027,11,1),Report!$C:$C,"&lt;"&amp;DATE(2027,12,1))</f>
        <v>0</v>
      </c>
      <c r="Z57" s="16" t="n">
        <f aca="false">SUMIFS(Report!$U:$U,Report!$T:$T,$A57,Report!$C:$C,"&gt;="&amp;DATE(2027,12,1),Report!$C:$C,"&lt;"&amp;DATE(2028,1,1))</f>
        <v>0</v>
      </c>
      <c r="AA57" s="16" t="n">
        <f aca="false">SUM(C57:Z57)</f>
        <v>36548</v>
      </c>
    </row>
    <row r="58" customFormat="false" ht="12.75" hidden="false" customHeight="true" outlineLevel="0" collapsed="false">
      <c r="A58" s="1" t="s">
        <v>514</v>
      </c>
      <c r="B58" s="1" t="str">
        <f aca="false">IFERROR(INDEX('Resumo Grupos'!$AC$3:$AC$200,MATCH($A58,'Resumo Grupos'!$AB$3:$AB$200,0)),"n/d")</f>
        <v>Despesa</v>
      </c>
      <c r="C58" s="16" t="n">
        <f aca="false">SUMIFS(Report!$U:$U,Report!$T:$T,$A58,Report!$C:$C,"&gt;="&amp;DATE(2026,1,1),Report!$C:$C,"&lt;"&amp;DATE(2026,2,1))</f>
        <v>0</v>
      </c>
      <c r="D58" s="16" t="n">
        <f aca="false">SUMIFS(Report!$U:$U,Report!$T:$T,$A58,Report!$C:$C,"&gt;="&amp;DATE(2026,2,1),Report!$C:$C,"&lt;"&amp;DATE(2026,3,1))</f>
        <v>0</v>
      </c>
      <c r="E58" s="16" t="n">
        <f aca="false">SUMIFS(Report!$U:$U,Report!$T:$T,$A58,Report!$C:$C,"&gt;="&amp;DATE(2026,3,1),Report!$C:$C,"&lt;"&amp;DATE(2026,4,1))</f>
        <v>0</v>
      </c>
      <c r="F58" s="16" t="n">
        <f aca="false">SUMIFS(Report!$U:$U,Report!$T:$T,$A58,Report!$C:$C,"&gt;="&amp;DATE(2026,4,1),Report!$C:$C,"&lt;"&amp;DATE(2026,5,1))</f>
        <v>0</v>
      </c>
      <c r="G58" s="16" t="n">
        <f aca="false">SUMIFS(Report!$U:$U,Report!$T:$T,$A58,Report!$C:$C,"&gt;="&amp;DATE(2026,5,1),Report!$C:$C,"&lt;"&amp;DATE(2026,6,1))</f>
        <v>0</v>
      </c>
      <c r="H58" s="16" t="n">
        <f aca="false">SUMIFS(Report!$U:$U,Report!$T:$T,$A58,Report!$C:$C,"&gt;="&amp;DATE(2026,6,1),Report!$C:$C,"&lt;"&amp;DATE(2026,7,1))</f>
        <v>225.39</v>
      </c>
      <c r="I58" s="16" t="n">
        <f aca="false">SUMIFS(Report!$U:$U,Report!$T:$T,$A58,Report!$C:$C,"&gt;="&amp;DATE(2026,7,1),Report!$C:$C,"&lt;"&amp;DATE(2026,8,1))</f>
        <v>551.93</v>
      </c>
      <c r="J58" s="16" t="n">
        <f aca="false">SUMIFS(Report!$U:$U,Report!$T:$T,$A58,Report!$C:$C,"&gt;="&amp;DATE(2026,8,1),Report!$C:$C,"&lt;"&amp;DATE(2026,9,1))</f>
        <v>120.12</v>
      </c>
      <c r="K58" s="16" t="n">
        <f aca="false">SUMIFS(Report!$U:$U,Report!$T:$T,$A58,Report!$C:$C,"&gt;="&amp;DATE(2026,9,1),Report!$C:$C,"&lt;"&amp;DATE(2026,10,1))</f>
        <v>120.13</v>
      </c>
      <c r="L58" s="16" t="n">
        <f aca="false">SUMIFS(Report!$U:$U,Report!$T:$T,$A58,Report!$C:$C,"&gt;="&amp;DATE(2026,10,1),Report!$C:$C,"&lt;"&amp;DATE(2026,11,1))</f>
        <v>0</v>
      </c>
      <c r="M58" s="16" t="n">
        <f aca="false">SUMIFS(Report!$U:$U,Report!$T:$T,$A58,Report!$C:$C,"&gt;="&amp;DATE(2026,11,1),Report!$C:$C,"&lt;"&amp;DATE(2026,12,1))</f>
        <v>0</v>
      </c>
      <c r="N58" s="16" t="n">
        <f aca="false">SUMIFS(Report!$U:$U,Report!$T:$T,$A58,Report!$C:$C,"&gt;="&amp;DATE(2026,12,1),Report!$C:$C,"&lt;"&amp;DATE(2027,1,1))</f>
        <v>0</v>
      </c>
      <c r="O58" s="16" t="n">
        <f aca="false">SUMIFS(Report!$U:$U,Report!$T:$T,$A58,Report!$C:$C,"&gt;="&amp;DATE(2027,1,1),Report!$C:$C,"&lt;"&amp;DATE(2027,2,1))</f>
        <v>0</v>
      </c>
      <c r="P58" s="16" t="n">
        <f aca="false">SUMIFS(Report!$U:$U,Report!$T:$T,$A58,Report!$C:$C,"&gt;="&amp;DATE(2027,2,1),Report!$C:$C,"&lt;"&amp;DATE(2027,3,1))</f>
        <v>0</v>
      </c>
      <c r="Q58" s="16" t="n">
        <f aca="false">SUMIFS(Report!$U:$U,Report!$T:$T,$A58,Report!$C:$C,"&gt;="&amp;DATE(2027,3,1),Report!$C:$C,"&lt;"&amp;DATE(2027,4,1))</f>
        <v>0</v>
      </c>
      <c r="R58" s="16" t="n">
        <f aca="false">SUMIFS(Report!$U:$U,Report!$T:$T,$A58,Report!$C:$C,"&gt;="&amp;DATE(2027,4,1),Report!$C:$C,"&lt;"&amp;DATE(2027,5,1))</f>
        <v>0</v>
      </c>
      <c r="S58" s="16" t="n">
        <f aca="false">SUMIFS(Report!$U:$U,Report!$T:$T,$A58,Report!$C:$C,"&gt;="&amp;DATE(2027,5,1),Report!$C:$C,"&lt;"&amp;DATE(2027,6,1))</f>
        <v>0</v>
      </c>
      <c r="T58" s="16" t="n">
        <f aca="false">SUMIFS(Report!$U:$U,Report!$T:$T,$A58,Report!$C:$C,"&gt;="&amp;DATE(2027,6,1),Report!$C:$C,"&lt;"&amp;DATE(2027,7,1))</f>
        <v>0</v>
      </c>
      <c r="U58" s="16" t="n">
        <f aca="false">SUMIFS(Report!$U:$U,Report!$T:$T,$A58,Report!$C:$C,"&gt;="&amp;DATE(2027,7,1),Report!$C:$C,"&lt;"&amp;DATE(2027,8,1))</f>
        <v>0</v>
      </c>
      <c r="V58" s="16" t="n">
        <f aca="false">SUMIFS(Report!$U:$U,Report!$T:$T,$A58,Report!$C:$C,"&gt;="&amp;DATE(2027,8,1),Report!$C:$C,"&lt;"&amp;DATE(2027,9,1))</f>
        <v>0</v>
      </c>
      <c r="W58" s="16" t="n">
        <f aca="false">SUMIFS(Report!$U:$U,Report!$T:$T,$A58,Report!$C:$C,"&gt;="&amp;DATE(2027,9,1),Report!$C:$C,"&lt;"&amp;DATE(2027,10,1))</f>
        <v>0</v>
      </c>
      <c r="X58" s="16" t="n">
        <f aca="false">SUMIFS(Report!$U:$U,Report!$T:$T,$A58,Report!$C:$C,"&gt;="&amp;DATE(2027,10,1),Report!$C:$C,"&lt;"&amp;DATE(2027,11,1))</f>
        <v>0</v>
      </c>
      <c r="Y58" s="16" t="n">
        <f aca="false">SUMIFS(Report!$U:$U,Report!$T:$T,$A58,Report!$C:$C,"&gt;="&amp;DATE(2027,11,1),Report!$C:$C,"&lt;"&amp;DATE(2027,12,1))</f>
        <v>0</v>
      </c>
      <c r="Z58" s="16" t="n">
        <f aca="false">SUMIFS(Report!$U:$U,Report!$T:$T,$A58,Report!$C:$C,"&gt;="&amp;DATE(2027,12,1),Report!$C:$C,"&lt;"&amp;DATE(2028,1,1))</f>
        <v>0</v>
      </c>
      <c r="AA58" s="16" t="n">
        <f aca="false">SUM(C58:Z58)</f>
        <v>1017.57</v>
      </c>
    </row>
    <row r="59" customFormat="false" ht="12.75" hidden="false" customHeight="true" outlineLevel="0" collapsed="false">
      <c r="A59" s="1" t="s">
        <v>139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SUMIFS(Report!$U:$U,Report!$T:$T,$A59,Report!$C:$C,"&gt;="&amp;DATE(2026,1,1),Report!$C:$C,"&lt;"&amp;DATE(2026,2,1))</f>
        <v>0</v>
      </c>
      <c r="D59" s="16" t="n">
        <f aca="false">SUMIFS(Report!$U:$U,Report!$T:$T,$A59,Report!$C:$C,"&gt;="&amp;DATE(2026,2,1),Report!$C:$C,"&lt;"&amp;DATE(2026,3,1))</f>
        <v>0</v>
      </c>
      <c r="E59" s="16" t="n">
        <f aca="false">SUMIFS(Report!$U:$U,Report!$T:$T,$A59,Report!$C:$C,"&gt;="&amp;DATE(2026,3,1),Report!$C:$C,"&lt;"&amp;DATE(2026,4,1))</f>
        <v>0</v>
      </c>
      <c r="F59" s="16" t="n">
        <f aca="false">SUMIFS(Report!$U:$U,Report!$T:$T,$A59,Report!$C:$C,"&gt;="&amp;DATE(2026,4,1),Report!$C:$C,"&lt;"&amp;DATE(2026,5,1))</f>
        <v>0</v>
      </c>
      <c r="G59" s="16" t="n">
        <f aca="false">SUMIFS(Report!$U:$U,Report!$T:$T,$A59,Report!$C:$C,"&gt;="&amp;DATE(2026,5,1),Report!$C:$C,"&lt;"&amp;DATE(2026,6,1))</f>
        <v>0</v>
      </c>
      <c r="H59" s="16" t="n">
        <f aca="false">SUMIFS(Report!$U:$U,Report!$T:$T,$A59,Report!$C:$C,"&gt;="&amp;DATE(2026,6,1),Report!$C:$C,"&lt;"&amp;DATE(2026,7,1))</f>
        <v>97</v>
      </c>
      <c r="I59" s="16" t="n">
        <f aca="false">SUMIFS(Report!$U:$U,Report!$T:$T,$A59,Report!$C:$C,"&gt;="&amp;DATE(2026,7,1),Report!$C:$C,"&lt;"&amp;DATE(2026,8,1))</f>
        <v>0</v>
      </c>
      <c r="J59" s="16" t="n">
        <f aca="false">SUMIFS(Report!$U:$U,Report!$T:$T,$A59,Report!$C:$C,"&gt;="&amp;DATE(2026,8,1),Report!$C:$C,"&lt;"&amp;DATE(2026,9,1))</f>
        <v>0</v>
      </c>
      <c r="K59" s="16" t="n">
        <f aca="false">SUMIFS(Report!$U:$U,Report!$T:$T,$A59,Report!$C:$C,"&gt;="&amp;DATE(2026,9,1),Report!$C:$C,"&lt;"&amp;DATE(2026,10,1))</f>
        <v>0</v>
      </c>
      <c r="L59" s="16" t="n">
        <f aca="false">SUMIFS(Report!$U:$U,Report!$T:$T,$A59,Report!$C:$C,"&gt;="&amp;DATE(2026,10,1),Report!$C:$C,"&lt;"&amp;DATE(2026,11,1))</f>
        <v>0</v>
      </c>
      <c r="M59" s="16" t="n">
        <f aca="false">SUMIFS(Report!$U:$U,Report!$T:$T,$A59,Report!$C:$C,"&gt;="&amp;DATE(2026,11,1),Report!$C:$C,"&lt;"&amp;DATE(2026,12,1))</f>
        <v>0</v>
      </c>
      <c r="N59" s="16" t="n">
        <f aca="false">SUMIFS(Report!$U:$U,Report!$T:$T,$A59,Report!$C:$C,"&gt;="&amp;DATE(2026,12,1),Report!$C:$C,"&lt;"&amp;DATE(2027,1,1))</f>
        <v>0</v>
      </c>
      <c r="O59" s="16" t="n">
        <f aca="false">SUMIFS(Report!$U:$U,Report!$T:$T,$A59,Report!$C:$C,"&gt;="&amp;DATE(2027,1,1),Report!$C:$C,"&lt;"&amp;DATE(2027,2,1))</f>
        <v>0</v>
      </c>
      <c r="P59" s="16" t="n">
        <f aca="false">SUMIFS(Report!$U:$U,Report!$T:$T,$A59,Report!$C:$C,"&gt;="&amp;DATE(2027,2,1),Report!$C:$C,"&lt;"&amp;DATE(2027,3,1))</f>
        <v>0</v>
      </c>
      <c r="Q59" s="16" t="n">
        <f aca="false">SUMIFS(Report!$U:$U,Report!$T:$T,$A59,Report!$C:$C,"&gt;="&amp;DATE(2027,3,1),Report!$C:$C,"&lt;"&amp;DATE(2027,4,1))</f>
        <v>0</v>
      </c>
      <c r="R59" s="16" t="n">
        <f aca="false">SUMIFS(Report!$U:$U,Report!$T:$T,$A59,Report!$C:$C,"&gt;="&amp;DATE(2027,4,1),Report!$C:$C,"&lt;"&amp;DATE(2027,5,1))</f>
        <v>0</v>
      </c>
      <c r="S59" s="16" t="n">
        <f aca="false">SUMIFS(Report!$U:$U,Report!$T:$T,$A59,Report!$C:$C,"&gt;="&amp;DATE(2027,5,1),Report!$C:$C,"&lt;"&amp;DATE(2027,6,1))</f>
        <v>0</v>
      </c>
      <c r="T59" s="16" t="n">
        <f aca="false">SUMIFS(Report!$U:$U,Report!$T:$T,$A59,Report!$C:$C,"&gt;="&amp;DATE(2027,6,1),Report!$C:$C,"&lt;"&amp;DATE(2027,7,1))</f>
        <v>0</v>
      </c>
      <c r="U59" s="16" t="n">
        <f aca="false">SUMIFS(Report!$U:$U,Report!$T:$T,$A59,Report!$C:$C,"&gt;="&amp;DATE(2027,7,1),Report!$C:$C,"&lt;"&amp;DATE(2027,8,1))</f>
        <v>0</v>
      </c>
      <c r="V59" s="16" t="n">
        <f aca="false">SUMIFS(Report!$U:$U,Report!$T:$T,$A59,Report!$C:$C,"&gt;="&amp;DATE(2027,8,1),Report!$C:$C,"&lt;"&amp;DATE(2027,9,1))</f>
        <v>0</v>
      </c>
      <c r="W59" s="16" t="n">
        <f aca="false">SUMIFS(Report!$U:$U,Report!$T:$T,$A59,Report!$C:$C,"&gt;="&amp;DATE(2027,9,1),Report!$C:$C,"&lt;"&amp;DATE(2027,10,1))</f>
        <v>0</v>
      </c>
      <c r="X59" s="16" t="n">
        <f aca="false">SUMIFS(Report!$U:$U,Report!$T:$T,$A59,Report!$C:$C,"&gt;="&amp;DATE(2027,10,1),Report!$C:$C,"&lt;"&amp;DATE(2027,11,1))</f>
        <v>0</v>
      </c>
      <c r="Y59" s="16" t="n">
        <f aca="false">SUMIFS(Report!$U:$U,Report!$T:$T,$A59,Report!$C:$C,"&gt;="&amp;DATE(2027,11,1),Report!$C:$C,"&lt;"&amp;DATE(2027,12,1))</f>
        <v>0</v>
      </c>
      <c r="Z59" s="16" t="n">
        <f aca="false">SUMIFS(Report!$U:$U,Report!$T:$T,$A59,Report!$C:$C,"&gt;="&amp;DATE(2027,12,1),Report!$C:$C,"&lt;"&amp;DATE(2028,1,1))</f>
        <v>0</v>
      </c>
      <c r="AA59" s="16" t="n">
        <f aca="false">SUM(C59:Z59)</f>
        <v>97</v>
      </c>
    </row>
    <row r="60" customFormat="false" ht="12.75" hidden="false" customHeight="true" outlineLevel="0" collapsed="false">
      <c r="A60" s="1" t="s">
        <v>1019</v>
      </c>
      <c r="B60" s="1" t="str">
        <f aca="false">IFERROR(INDEX('Resumo Grupos'!$AC$3:$AC$200,MATCH($A60,'Resumo Grupos'!$AB$3:$AB$200,0)),"n/d")</f>
        <v>Despesa</v>
      </c>
      <c r="C60" s="16" t="n">
        <f aca="false">SUMIFS(Report!$U:$U,Report!$T:$T,$A60,Report!$C:$C,"&gt;="&amp;DATE(2026,1,1),Report!$C:$C,"&lt;"&amp;DATE(2026,2,1))</f>
        <v>0</v>
      </c>
      <c r="D60" s="16" t="n">
        <f aca="false">SUMIFS(Report!$U:$U,Report!$T:$T,$A60,Report!$C:$C,"&gt;="&amp;DATE(2026,2,1),Report!$C:$C,"&lt;"&amp;DATE(2026,3,1))</f>
        <v>0</v>
      </c>
      <c r="E60" s="16" t="n">
        <f aca="false">SUMIFS(Report!$U:$U,Report!$T:$T,$A60,Report!$C:$C,"&gt;="&amp;DATE(2026,3,1),Report!$C:$C,"&lt;"&amp;DATE(2026,4,1))</f>
        <v>0</v>
      </c>
      <c r="F60" s="16" t="n">
        <f aca="false">SUMIFS(Report!$U:$U,Report!$T:$T,$A60,Report!$C:$C,"&gt;="&amp;DATE(2026,4,1),Report!$C:$C,"&lt;"&amp;DATE(2026,5,1))</f>
        <v>0</v>
      </c>
      <c r="G60" s="16" t="n">
        <f aca="false">SUMIFS(Report!$U:$U,Report!$T:$T,$A60,Report!$C:$C,"&gt;="&amp;DATE(2026,5,1),Report!$C:$C,"&lt;"&amp;DATE(2026,6,1))</f>
        <v>0</v>
      </c>
      <c r="H60" s="16" t="n">
        <f aca="false">SUMIFS(Report!$U:$U,Report!$T:$T,$A60,Report!$C:$C,"&gt;="&amp;DATE(2026,6,1),Report!$C:$C,"&lt;"&amp;DATE(2026,7,1))</f>
        <v>299.9</v>
      </c>
      <c r="I60" s="16" t="n">
        <f aca="false">SUMIFS(Report!$U:$U,Report!$T:$T,$A60,Report!$C:$C,"&gt;="&amp;DATE(2026,7,1),Report!$C:$C,"&lt;"&amp;DATE(2026,8,1))</f>
        <v>299.9</v>
      </c>
      <c r="J60" s="16" t="n">
        <f aca="false">SUMIFS(Report!$U:$U,Report!$T:$T,$A60,Report!$C:$C,"&gt;="&amp;DATE(2026,8,1),Report!$C:$C,"&lt;"&amp;DATE(2026,9,1))</f>
        <v>299.9</v>
      </c>
      <c r="K60" s="16" t="n">
        <f aca="false">SUMIFS(Report!$U:$U,Report!$T:$T,$A60,Report!$C:$C,"&gt;="&amp;DATE(2026,9,1),Report!$C:$C,"&lt;"&amp;DATE(2026,10,1))</f>
        <v>0</v>
      </c>
      <c r="L60" s="16" t="n">
        <f aca="false">SUMIFS(Report!$U:$U,Report!$T:$T,$A60,Report!$C:$C,"&gt;="&amp;DATE(2026,10,1),Report!$C:$C,"&lt;"&amp;DATE(2026,11,1))</f>
        <v>0</v>
      </c>
      <c r="M60" s="16" t="n">
        <f aca="false">SUMIFS(Report!$U:$U,Report!$T:$T,$A60,Report!$C:$C,"&gt;="&amp;DATE(2026,11,1),Report!$C:$C,"&lt;"&amp;DATE(2026,12,1))</f>
        <v>0</v>
      </c>
      <c r="N60" s="16" t="n">
        <f aca="false">SUMIFS(Report!$U:$U,Report!$T:$T,$A60,Report!$C:$C,"&gt;="&amp;DATE(2026,12,1),Report!$C:$C,"&lt;"&amp;DATE(2027,1,1))</f>
        <v>0</v>
      </c>
      <c r="O60" s="16" t="n">
        <f aca="false">SUMIFS(Report!$U:$U,Report!$T:$T,$A60,Report!$C:$C,"&gt;="&amp;DATE(2027,1,1),Report!$C:$C,"&lt;"&amp;DATE(2027,2,1))</f>
        <v>0</v>
      </c>
      <c r="P60" s="16" t="n">
        <f aca="false">SUMIFS(Report!$U:$U,Report!$T:$T,$A60,Report!$C:$C,"&gt;="&amp;DATE(2027,2,1),Report!$C:$C,"&lt;"&amp;DATE(2027,3,1))</f>
        <v>0</v>
      </c>
      <c r="Q60" s="16" t="n">
        <f aca="false">SUMIFS(Report!$U:$U,Report!$T:$T,$A60,Report!$C:$C,"&gt;="&amp;DATE(2027,3,1),Report!$C:$C,"&lt;"&amp;DATE(2027,4,1))</f>
        <v>0</v>
      </c>
      <c r="R60" s="16" t="n">
        <f aca="false">SUMIFS(Report!$U:$U,Report!$T:$T,$A60,Report!$C:$C,"&gt;="&amp;DATE(2027,4,1),Report!$C:$C,"&lt;"&amp;DATE(2027,5,1))</f>
        <v>0</v>
      </c>
      <c r="S60" s="16" t="n">
        <f aca="false">SUMIFS(Report!$U:$U,Report!$T:$T,$A60,Report!$C:$C,"&gt;="&amp;DATE(2027,5,1),Report!$C:$C,"&lt;"&amp;DATE(2027,6,1))</f>
        <v>0</v>
      </c>
      <c r="T60" s="16" t="n">
        <f aca="false">SUMIFS(Report!$U:$U,Report!$T:$T,$A60,Report!$C:$C,"&gt;="&amp;DATE(2027,6,1),Report!$C:$C,"&lt;"&amp;DATE(2027,7,1))</f>
        <v>0</v>
      </c>
      <c r="U60" s="16" t="n">
        <f aca="false">SUMIFS(Report!$U:$U,Report!$T:$T,$A60,Report!$C:$C,"&gt;="&amp;DATE(2027,7,1),Report!$C:$C,"&lt;"&amp;DATE(2027,8,1))</f>
        <v>0</v>
      </c>
      <c r="V60" s="16" t="n">
        <f aca="false">SUMIFS(Report!$U:$U,Report!$T:$T,$A60,Report!$C:$C,"&gt;="&amp;DATE(2027,8,1),Report!$C:$C,"&lt;"&amp;DATE(2027,9,1))</f>
        <v>0</v>
      </c>
      <c r="W60" s="16" t="n">
        <f aca="false">SUMIFS(Report!$U:$U,Report!$T:$T,$A60,Report!$C:$C,"&gt;="&amp;DATE(2027,9,1),Report!$C:$C,"&lt;"&amp;DATE(2027,10,1))</f>
        <v>0</v>
      </c>
      <c r="X60" s="16" t="n">
        <f aca="false">SUMIFS(Report!$U:$U,Report!$T:$T,$A60,Report!$C:$C,"&gt;="&amp;DATE(2027,10,1),Report!$C:$C,"&lt;"&amp;DATE(2027,11,1))</f>
        <v>0</v>
      </c>
      <c r="Y60" s="16" t="n">
        <f aca="false">SUMIFS(Report!$U:$U,Report!$T:$T,$A60,Report!$C:$C,"&gt;="&amp;DATE(2027,11,1),Report!$C:$C,"&lt;"&amp;DATE(2027,12,1))</f>
        <v>0</v>
      </c>
      <c r="Z60" s="16" t="n">
        <f aca="false">SUMIFS(Report!$U:$U,Report!$T:$T,$A60,Report!$C:$C,"&gt;="&amp;DATE(2027,12,1),Report!$C:$C,"&lt;"&amp;DATE(2028,1,1))</f>
        <v>0</v>
      </c>
      <c r="AA60" s="16" t="n">
        <f aca="false">SUM(C60:Z60)</f>
        <v>899.7</v>
      </c>
    </row>
    <row r="61" customFormat="false" ht="12.75" hidden="false" customHeight="true" outlineLevel="0" collapsed="false">
      <c r="A61" s="1" t="s">
        <v>738</v>
      </c>
      <c r="B61" s="1" t="str">
        <f aca="false">IFERROR(INDEX('Resumo Grupos'!$AC$3:$AC$200,MATCH($A61,'Resumo Grupos'!$AB$3:$AB$200,0)),"n/d")</f>
        <v>Despesa</v>
      </c>
      <c r="C61" s="16" t="n">
        <f aca="false">SUMIFS(Report!$U:$U,Report!$T:$T,$A61,Report!$C:$C,"&gt;="&amp;DATE(2026,1,1),Report!$C:$C,"&lt;"&amp;DATE(2026,2,1))</f>
        <v>0</v>
      </c>
      <c r="D61" s="16" t="n">
        <f aca="false">SUMIFS(Report!$U:$U,Report!$T:$T,$A61,Report!$C:$C,"&gt;="&amp;DATE(2026,2,1),Report!$C:$C,"&lt;"&amp;DATE(2026,3,1))</f>
        <v>0</v>
      </c>
      <c r="E61" s="16" t="n">
        <f aca="false">SUMIFS(Report!$U:$U,Report!$T:$T,$A61,Report!$C:$C,"&gt;="&amp;DATE(2026,3,1),Report!$C:$C,"&lt;"&amp;DATE(2026,4,1))</f>
        <v>0</v>
      </c>
      <c r="F61" s="16" t="n">
        <f aca="false">SUMIFS(Report!$U:$U,Report!$T:$T,$A61,Report!$C:$C,"&gt;="&amp;DATE(2026,4,1),Report!$C:$C,"&lt;"&amp;DATE(2026,5,1))</f>
        <v>0</v>
      </c>
      <c r="G61" s="16" t="n">
        <f aca="false">SUMIFS(Report!$U:$U,Report!$T:$T,$A61,Report!$C:$C,"&gt;="&amp;DATE(2026,5,1),Report!$C:$C,"&lt;"&amp;DATE(2026,6,1))</f>
        <v>0</v>
      </c>
      <c r="H61" s="16" t="n">
        <f aca="false">SUMIFS(Report!$U:$U,Report!$T:$T,$A61,Report!$C:$C,"&gt;="&amp;DATE(2026,6,1),Report!$C:$C,"&lt;"&amp;DATE(2026,7,1))</f>
        <v>169.58</v>
      </c>
      <c r="I61" s="16" t="n">
        <f aca="false">SUMIFS(Report!$U:$U,Report!$T:$T,$A61,Report!$C:$C,"&gt;="&amp;DATE(2026,7,1),Report!$C:$C,"&lt;"&amp;DATE(2026,8,1))</f>
        <v>0</v>
      </c>
      <c r="J61" s="16" t="n">
        <f aca="false">SUMIFS(Report!$U:$U,Report!$T:$T,$A61,Report!$C:$C,"&gt;="&amp;DATE(2026,8,1),Report!$C:$C,"&lt;"&amp;DATE(2026,9,1))</f>
        <v>169.69</v>
      </c>
      <c r="K61" s="16" t="n">
        <f aca="false">SUMIFS(Report!$U:$U,Report!$T:$T,$A61,Report!$C:$C,"&gt;="&amp;DATE(2026,9,1),Report!$C:$C,"&lt;"&amp;DATE(2026,10,1))</f>
        <v>0</v>
      </c>
      <c r="L61" s="16" t="n">
        <f aca="false">SUMIFS(Report!$U:$U,Report!$T:$T,$A61,Report!$C:$C,"&gt;="&amp;DATE(2026,10,1),Report!$C:$C,"&lt;"&amp;DATE(2026,11,1))</f>
        <v>0</v>
      </c>
      <c r="M61" s="16" t="n">
        <f aca="false">SUMIFS(Report!$U:$U,Report!$T:$T,$A61,Report!$C:$C,"&gt;="&amp;DATE(2026,11,1),Report!$C:$C,"&lt;"&amp;DATE(2026,12,1))</f>
        <v>0</v>
      </c>
      <c r="N61" s="16" t="n">
        <f aca="false">SUMIFS(Report!$U:$U,Report!$T:$T,$A61,Report!$C:$C,"&gt;="&amp;DATE(2026,12,1),Report!$C:$C,"&lt;"&amp;DATE(2027,1,1))</f>
        <v>0</v>
      </c>
      <c r="O61" s="16" t="n">
        <f aca="false">SUMIFS(Report!$U:$U,Report!$T:$T,$A61,Report!$C:$C,"&gt;="&amp;DATE(2027,1,1),Report!$C:$C,"&lt;"&amp;DATE(2027,2,1))</f>
        <v>0</v>
      </c>
      <c r="P61" s="16" t="n">
        <f aca="false">SUMIFS(Report!$U:$U,Report!$T:$T,$A61,Report!$C:$C,"&gt;="&amp;DATE(2027,2,1),Report!$C:$C,"&lt;"&amp;DATE(2027,3,1))</f>
        <v>0</v>
      </c>
      <c r="Q61" s="16" t="n">
        <f aca="false">SUMIFS(Report!$U:$U,Report!$T:$T,$A61,Report!$C:$C,"&gt;="&amp;DATE(2027,3,1),Report!$C:$C,"&lt;"&amp;DATE(2027,4,1))</f>
        <v>0</v>
      </c>
      <c r="R61" s="16" t="n">
        <f aca="false">SUMIFS(Report!$U:$U,Report!$T:$T,$A61,Report!$C:$C,"&gt;="&amp;DATE(2027,4,1),Report!$C:$C,"&lt;"&amp;DATE(2027,5,1))</f>
        <v>0</v>
      </c>
      <c r="S61" s="16" t="n">
        <f aca="false">SUMIFS(Report!$U:$U,Report!$T:$T,$A61,Report!$C:$C,"&gt;="&amp;DATE(2027,5,1),Report!$C:$C,"&lt;"&amp;DATE(2027,6,1))</f>
        <v>0</v>
      </c>
      <c r="T61" s="16" t="n">
        <f aca="false">SUMIFS(Report!$U:$U,Report!$T:$T,$A61,Report!$C:$C,"&gt;="&amp;DATE(2027,6,1),Report!$C:$C,"&lt;"&amp;DATE(2027,7,1))</f>
        <v>0</v>
      </c>
      <c r="U61" s="16" t="n">
        <f aca="false">SUMIFS(Report!$U:$U,Report!$T:$T,$A61,Report!$C:$C,"&gt;="&amp;DATE(2027,7,1),Report!$C:$C,"&lt;"&amp;DATE(2027,8,1))</f>
        <v>0</v>
      </c>
      <c r="V61" s="16" t="n">
        <f aca="false">SUMIFS(Report!$U:$U,Report!$T:$T,$A61,Report!$C:$C,"&gt;="&amp;DATE(2027,8,1),Report!$C:$C,"&lt;"&amp;DATE(2027,9,1))</f>
        <v>0</v>
      </c>
      <c r="W61" s="16" t="n">
        <f aca="false">SUMIFS(Report!$U:$U,Report!$T:$T,$A61,Report!$C:$C,"&gt;="&amp;DATE(2027,9,1),Report!$C:$C,"&lt;"&amp;DATE(2027,10,1))</f>
        <v>0</v>
      </c>
      <c r="X61" s="16" t="n">
        <f aca="false">SUMIFS(Report!$U:$U,Report!$T:$T,$A61,Report!$C:$C,"&gt;="&amp;DATE(2027,10,1),Report!$C:$C,"&lt;"&amp;DATE(2027,11,1))</f>
        <v>0</v>
      </c>
      <c r="Y61" s="16" t="n">
        <f aca="false">SUMIFS(Report!$U:$U,Report!$T:$T,$A61,Report!$C:$C,"&gt;="&amp;DATE(2027,11,1),Report!$C:$C,"&lt;"&amp;DATE(2027,12,1))</f>
        <v>0</v>
      </c>
      <c r="Z61" s="16" t="n">
        <f aca="false">SUMIFS(Report!$U:$U,Report!$T:$T,$A61,Report!$C:$C,"&gt;="&amp;DATE(2027,12,1),Report!$C:$C,"&lt;"&amp;DATE(2028,1,1))</f>
        <v>0</v>
      </c>
      <c r="AA61" s="16" t="n">
        <f aca="false">SUM(C61:Z61)</f>
        <v>339.27</v>
      </c>
    </row>
    <row r="62" customFormat="false" ht="12.75" hidden="false" customHeight="true" outlineLevel="0" collapsed="false">
      <c r="A62" s="1" t="s">
        <v>313</v>
      </c>
      <c r="B62" s="1" t="str">
        <f aca="false">IFERROR(INDEX('Resumo Grupos'!$AC$3:$AC$200,MATCH($A62,'Resumo Grupos'!$AB$3:$AB$200,0)),"n/d")</f>
        <v>Despesa</v>
      </c>
      <c r="C62" s="16" t="n">
        <f aca="false">SUMIFS(Report!$U:$U,Report!$T:$T,$A62,Report!$C:$C,"&gt;="&amp;DATE(2026,1,1),Report!$C:$C,"&lt;"&amp;DATE(2026,2,1))</f>
        <v>0</v>
      </c>
      <c r="D62" s="16" t="n">
        <f aca="false">SUMIFS(Report!$U:$U,Report!$T:$T,$A62,Report!$C:$C,"&gt;="&amp;DATE(2026,2,1),Report!$C:$C,"&lt;"&amp;DATE(2026,3,1))</f>
        <v>0</v>
      </c>
      <c r="E62" s="16" t="n">
        <f aca="false">SUMIFS(Report!$U:$U,Report!$T:$T,$A62,Report!$C:$C,"&gt;="&amp;DATE(2026,3,1),Report!$C:$C,"&lt;"&amp;DATE(2026,4,1))</f>
        <v>0</v>
      </c>
      <c r="F62" s="16" t="n">
        <f aca="false">SUMIFS(Report!$U:$U,Report!$T:$T,$A62,Report!$C:$C,"&gt;="&amp;DATE(2026,4,1),Report!$C:$C,"&lt;"&amp;DATE(2026,5,1))</f>
        <v>0</v>
      </c>
      <c r="G62" s="16" t="n">
        <f aca="false">SUMIFS(Report!$U:$U,Report!$T:$T,$A62,Report!$C:$C,"&gt;="&amp;DATE(2026,5,1),Report!$C:$C,"&lt;"&amp;DATE(2026,6,1))</f>
        <v>0</v>
      </c>
      <c r="H62" s="16" t="n">
        <f aca="false">SUMIFS(Report!$U:$U,Report!$T:$T,$A62,Report!$C:$C,"&gt;="&amp;DATE(2026,6,1),Report!$C:$C,"&lt;"&amp;DATE(2026,7,1))</f>
        <v>258</v>
      </c>
      <c r="I62" s="16" t="n">
        <f aca="false">SUMIFS(Report!$U:$U,Report!$T:$T,$A62,Report!$C:$C,"&gt;="&amp;DATE(2026,7,1),Report!$C:$C,"&lt;"&amp;DATE(2026,8,1))</f>
        <v>258</v>
      </c>
      <c r="J62" s="16" t="n">
        <f aca="false">SUMIFS(Report!$U:$U,Report!$T:$T,$A62,Report!$C:$C,"&gt;="&amp;DATE(2026,8,1),Report!$C:$C,"&lt;"&amp;DATE(2026,9,1))</f>
        <v>270.9</v>
      </c>
      <c r="K62" s="16" t="n">
        <f aca="false">SUMIFS(Report!$U:$U,Report!$T:$T,$A62,Report!$C:$C,"&gt;="&amp;DATE(2026,9,1),Report!$C:$C,"&lt;"&amp;DATE(2026,10,1))</f>
        <v>270.9</v>
      </c>
      <c r="L62" s="16" t="n">
        <f aca="false">SUMIFS(Report!$U:$U,Report!$T:$T,$A62,Report!$C:$C,"&gt;="&amp;DATE(2026,10,1),Report!$C:$C,"&lt;"&amp;DATE(2026,11,1))</f>
        <v>270.9</v>
      </c>
      <c r="M62" s="16" t="n">
        <f aca="false">SUMIFS(Report!$U:$U,Report!$T:$T,$A62,Report!$C:$C,"&gt;="&amp;DATE(2026,11,1),Report!$C:$C,"&lt;"&amp;DATE(2026,12,1))</f>
        <v>0</v>
      </c>
      <c r="N62" s="16" t="n">
        <f aca="false">SUMIFS(Report!$U:$U,Report!$T:$T,$A62,Report!$C:$C,"&gt;="&amp;DATE(2026,12,1),Report!$C:$C,"&lt;"&amp;DATE(2027,1,1))</f>
        <v>0</v>
      </c>
      <c r="O62" s="16" t="n">
        <f aca="false">SUMIFS(Report!$U:$U,Report!$T:$T,$A62,Report!$C:$C,"&gt;="&amp;DATE(2027,1,1),Report!$C:$C,"&lt;"&amp;DATE(2027,2,1))</f>
        <v>0</v>
      </c>
      <c r="P62" s="16" t="n">
        <f aca="false">SUMIFS(Report!$U:$U,Report!$T:$T,$A62,Report!$C:$C,"&gt;="&amp;DATE(2027,2,1),Report!$C:$C,"&lt;"&amp;DATE(2027,3,1))</f>
        <v>0</v>
      </c>
      <c r="Q62" s="16" t="n">
        <f aca="false">SUMIFS(Report!$U:$U,Report!$T:$T,$A62,Report!$C:$C,"&gt;="&amp;DATE(2027,3,1),Report!$C:$C,"&lt;"&amp;DATE(2027,4,1))</f>
        <v>0</v>
      </c>
      <c r="R62" s="16" t="n">
        <f aca="false">SUMIFS(Report!$U:$U,Report!$T:$T,$A62,Report!$C:$C,"&gt;="&amp;DATE(2027,4,1),Report!$C:$C,"&lt;"&amp;DATE(2027,5,1))</f>
        <v>0</v>
      </c>
      <c r="S62" s="16" t="n">
        <f aca="false">SUMIFS(Report!$U:$U,Report!$T:$T,$A62,Report!$C:$C,"&gt;="&amp;DATE(2027,5,1),Report!$C:$C,"&lt;"&amp;DATE(2027,6,1))</f>
        <v>0</v>
      </c>
      <c r="T62" s="16" t="n">
        <f aca="false">SUMIFS(Report!$U:$U,Report!$T:$T,$A62,Report!$C:$C,"&gt;="&amp;DATE(2027,6,1),Report!$C:$C,"&lt;"&amp;DATE(2027,7,1))</f>
        <v>0</v>
      </c>
      <c r="U62" s="16" t="n">
        <f aca="false">SUMIFS(Report!$U:$U,Report!$T:$T,$A62,Report!$C:$C,"&gt;="&amp;DATE(2027,7,1),Report!$C:$C,"&lt;"&amp;DATE(2027,8,1))</f>
        <v>0</v>
      </c>
      <c r="V62" s="16" t="n">
        <f aca="false">SUMIFS(Report!$U:$U,Report!$T:$T,$A62,Report!$C:$C,"&gt;="&amp;DATE(2027,8,1),Report!$C:$C,"&lt;"&amp;DATE(2027,9,1))</f>
        <v>0</v>
      </c>
      <c r="W62" s="16" t="n">
        <f aca="false">SUMIFS(Report!$U:$U,Report!$T:$T,$A62,Report!$C:$C,"&gt;="&amp;DATE(2027,9,1),Report!$C:$C,"&lt;"&amp;DATE(2027,10,1))</f>
        <v>0</v>
      </c>
      <c r="X62" s="16" t="n">
        <f aca="false">SUMIFS(Report!$U:$U,Report!$T:$T,$A62,Report!$C:$C,"&gt;="&amp;DATE(2027,10,1),Report!$C:$C,"&lt;"&amp;DATE(2027,11,1))</f>
        <v>0</v>
      </c>
      <c r="Y62" s="16" t="n">
        <f aca="false">SUMIFS(Report!$U:$U,Report!$T:$T,$A62,Report!$C:$C,"&gt;="&amp;DATE(2027,11,1),Report!$C:$C,"&lt;"&amp;DATE(2027,12,1))</f>
        <v>0</v>
      </c>
      <c r="Z62" s="16" t="n">
        <f aca="false">SUMIFS(Report!$U:$U,Report!$T:$T,$A62,Report!$C:$C,"&gt;="&amp;DATE(2027,12,1),Report!$C:$C,"&lt;"&amp;DATE(2028,1,1))</f>
        <v>0</v>
      </c>
      <c r="AA62" s="16" t="n">
        <f aca="false">SUM(C62:Z62)</f>
        <v>1328.7</v>
      </c>
    </row>
    <row r="63" customFormat="false" ht="12.75" hidden="false" customHeight="true" outlineLevel="0" collapsed="false">
      <c r="A63" s="27" t="s">
        <v>1091</v>
      </c>
      <c r="B63" s="27" t="str">
        <f aca="false">IFERROR(INDEX('Resumo Grupos'!$AC$3:$AC$200,MATCH($A63,'Resumo Grupos'!$AB$3:$AB$200,0)),"n/d")</f>
        <v>Despesa</v>
      </c>
      <c r="C63" s="30" t="n">
        <f aca="false">SUMIFS(Report!$U:$U,Report!$T:$T,$A63,Report!$C:$C,"&gt;="&amp;DATE(2026,1,1),Report!$C:$C,"&lt;"&amp;DATE(2026,2,1))</f>
        <v>0</v>
      </c>
      <c r="D63" s="30" t="n">
        <f aca="false">SUMIFS(Report!$U:$U,Report!$T:$T,$A63,Report!$C:$C,"&gt;="&amp;DATE(2026,2,1),Report!$C:$C,"&lt;"&amp;DATE(2026,3,1))</f>
        <v>0</v>
      </c>
      <c r="E63" s="30" t="n">
        <f aca="false">SUMIFS(Report!$U:$U,Report!$T:$T,$A63,Report!$C:$C,"&gt;="&amp;DATE(2026,3,1),Report!$C:$C,"&lt;"&amp;DATE(2026,4,1))</f>
        <v>0</v>
      </c>
      <c r="F63" s="30" t="n">
        <f aca="false">SUMIFS(Report!$U:$U,Report!$T:$T,$A63,Report!$C:$C,"&gt;="&amp;DATE(2026,4,1),Report!$C:$C,"&lt;"&amp;DATE(2026,5,1))</f>
        <v>0</v>
      </c>
      <c r="G63" s="30" t="n">
        <f aca="false">SUMIFS(Report!$U:$U,Report!$T:$T,$A63,Report!$C:$C,"&gt;="&amp;DATE(2026,5,1),Report!$C:$C,"&lt;"&amp;DATE(2026,6,1))</f>
        <v>0</v>
      </c>
      <c r="H63" s="30" t="n">
        <f aca="false">SUMIFS(Report!$U:$U,Report!$T:$T,$A63,Report!$C:$C,"&gt;="&amp;DATE(2026,6,1),Report!$C:$C,"&lt;"&amp;DATE(2026,7,1))</f>
        <v>125</v>
      </c>
      <c r="I63" s="30" t="n">
        <f aca="false">SUMIFS(Report!$U:$U,Report!$T:$T,$A63,Report!$C:$C,"&gt;="&amp;DATE(2026,7,1),Report!$C:$C,"&lt;"&amp;DATE(2026,8,1))</f>
        <v>125</v>
      </c>
      <c r="J63" s="30" t="n">
        <f aca="false">SUMIFS(Report!$U:$U,Report!$T:$T,$A63,Report!$C:$C,"&gt;="&amp;DATE(2026,8,1),Report!$C:$C,"&lt;"&amp;DATE(2026,9,1))</f>
        <v>125</v>
      </c>
      <c r="K63" s="30" t="n">
        <f aca="false">SUMIFS(Report!$U:$U,Report!$T:$T,$A63,Report!$C:$C,"&gt;="&amp;DATE(2026,9,1),Report!$C:$C,"&lt;"&amp;DATE(2026,10,1))</f>
        <v>0</v>
      </c>
      <c r="L63" s="30" t="n">
        <f aca="false">SUMIFS(Report!$U:$U,Report!$T:$T,$A63,Report!$C:$C,"&gt;="&amp;DATE(2026,10,1),Report!$C:$C,"&lt;"&amp;DATE(2026,11,1))</f>
        <v>0</v>
      </c>
      <c r="M63" s="30" t="n">
        <f aca="false">SUMIFS(Report!$U:$U,Report!$T:$T,$A63,Report!$C:$C,"&gt;="&amp;DATE(2026,11,1),Report!$C:$C,"&lt;"&amp;DATE(2026,12,1))</f>
        <v>0</v>
      </c>
      <c r="N63" s="30" t="n">
        <f aca="false">SUMIFS(Report!$U:$U,Report!$T:$T,$A63,Report!$C:$C,"&gt;="&amp;DATE(2026,12,1),Report!$C:$C,"&lt;"&amp;DATE(2027,1,1))</f>
        <v>0</v>
      </c>
      <c r="O63" s="30" t="n">
        <f aca="false">SUMIFS(Report!$U:$U,Report!$T:$T,$A63,Report!$C:$C,"&gt;="&amp;DATE(2027,1,1),Report!$C:$C,"&lt;"&amp;DATE(2027,2,1))</f>
        <v>0</v>
      </c>
      <c r="P63" s="30" t="n">
        <f aca="false">SUMIFS(Report!$U:$U,Report!$T:$T,$A63,Report!$C:$C,"&gt;="&amp;DATE(2027,2,1),Report!$C:$C,"&lt;"&amp;DATE(2027,3,1))</f>
        <v>0</v>
      </c>
      <c r="Q63" s="30" t="n">
        <f aca="false">SUMIFS(Report!$U:$U,Report!$T:$T,$A63,Report!$C:$C,"&gt;="&amp;DATE(2027,3,1),Report!$C:$C,"&lt;"&amp;DATE(2027,4,1))</f>
        <v>0</v>
      </c>
      <c r="R63" s="30" t="n">
        <f aca="false">SUMIFS(Report!$U:$U,Report!$T:$T,$A63,Report!$C:$C,"&gt;="&amp;DATE(2027,4,1),Report!$C:$C,"&lt;"&amp;DATE(2027,5,1))</f>
        <v>0</v>
      </c>
      <c r="S63" s="30" t="n">
        <f aca="false">SUMIFS(Report!$U:$U,Report!$T:$T,$A63,Report!$C:$C,"&gt;="&amp;DATE(2027,5,1),Report!$C:$C,"&lt;"&amp;DATE(2027,6,1))</f>
        <v>0</v>
      </c>
      <c r="T63" s="30" t="n">
        <f aca="false">SUMIFS(Report!$U:$U,Report!$T:$T,$A63,Report!$C:$C,"&gt;="&amp;DATE(2027,6,1),Report!$C:$C,"&lt;"&amp;DATE(2027,7,1))</f>
        <v>0</v>
      </c>
      <c r="U63" s="30" t="n">
        <f aca="false">SUMIFS(Report!$U:$U,Report!$T:$T,$A63,Report!$C:$C,"&gt;="&amp;DATE(2027,7,1),Report!$C:$C,"&lt;"&amp;DATE(2027,8,1))</f>
        <v>0</v>
      </c>
      <c r="V63" s="30" t="n">
        <f aca="false">SUMIFS(Report!$U:$U,Report!$T:$T,$A63,Report!$C:$C,"&gt;="&amp;DATE(2027,8,1),Report!$C:$C,"&lt;"&amp;DATE(2027,9,1))</f>
        <v>0</v>
      </c>
      <c r="W63" s="30" t="n">
        <f aca="false">SUMIFS(Report!$U:$U,Report!$T:$T,$A63,Report!$C:$C,"&gt;="&amp;DATE(2027,9,1),Report!$C:$C,"&lt;"&amp;DATE(2027,10,1))</f>
        <v>0</v>
      </c>
      <c r="X63" s="30" t="n">
        <f aca="false">SUMIFS(Report!$U:$U,Report!$T:$T,$A63,Report!$C:$C,"&gt;="&amp;DATE(2027,10,1),Report!$C:$C,"&lt;"&amp;DATE(2027,11,1))</f>
        <v>0</v>
      </c>
      <c r="Y63" s="30" t="n">
        <f aca="false">SUMIFS(Report!$U:$U,Report!$T:$T,$A63,Report!$C:$C,"&gt;="&amp;DATE(2027,11,1),Report!$C:$C,"&lt;"&amp;DATE(2027,12,1))</f>
        <v>0</v>
      </c>
      <c r="Z63" s="30" t="n">
        <f aca="false">SUMIFS(Report!$U:$U,Report!$T:$T,$A63,Report!$C:$C,"&gt;="&amp;DATE(2027,12,1),Report!$C:$C,"&lt;"&amp;DATE(2028,1,1))</f>
        <v>0</v>
      </c>
      <c r="AA63" s="30" t="n">
        <f aca="false">SUM(C63:Z63)</f>
        <v>375</v>
      </c>
    </row>
    <row r="64" customFormat="false" ht="12.75" hidden="false" customHeight="true" outlineLevel="0" collapsed="false">
      <c r="A64" s="1" t="s">
        <v>63</v>
      </c>
      <c r="B64" s="1" t="str">
        <f aca="false">IFERROR(INDEX('Resumo Grupos'!$AC$3:$AC$200,MATCH($A64,'Resumo Grupos'!$AB$3:$AB$200,0)),"n/d")</f>
        <v>Mercadoria</v>
      </c>
      <c r="C64" s="16" t="n">
        <f aca="false">SUMIFS(Report!$U:$U,Report!$T:$T,$A64,Report!$C:$C,"&gt;="&amp;DATE(2026,1,1),Report!$C:$C,"&lt;"&amp;DATE(2026,2,1))</f>
        <v>0</v>
      </c>
      <c r="D64" s="16" t="n">
        <f aca="false">SUMIFS(Report!$U:$U,Report!$T:$T,$A64,Report!$C:$C,"&gt;="&amp;DATE(2026,2,1),Report!$C:$C,"&lt;"&amp;DATE(2026,3,1))</f>
        <v>0</v>
      </c>
      <c r="E64" s="16" t="n">
        <f aca="false">SUMIFS(Report!$U:$U,Report!$T:$T,$A64,Report!$C:$C,"&gt;="&amp;DATE(2026,3,1),Report!$C:$C,"&lt;"&amp;DATE(2026,4,1))</f>
        <v>0</v>
      </c>
      <c r="F64" s="16" t="n">
        <f aca="false">SUMIFS(Report!$U:$U,Report!$T:$T,$A64,Report!$C:$C,"&gt;="&amp;DATE(2026,4,1),Report!$C:$C,"&lt;"&amp;DATE(2026,5,1))</f>
        <v>0</v>
      </c>
      <c r="G64" s="16" t="n">
        <f aca="false">SUMIFS(Report!$U:$U,Report!$T:$T,$A64,Report!$C:$C,"&gt;="&amp;DATE(2026,5,1),Report!$C:$C,"&lt;"&amp;DATE(2026,6,1))</f>
        <v>0</v>
      </c>
      <c r="H64" s="16" t="n">
        <f aca="false">SUMIFS(Report!$U:$U,Report!$T:$T,$A64,Report!$C:$C,"&gt;="&amp;DATE(2026,6,1),Report!$C:$C,"&lt;"&amp;DATE(2026,7,1))</f>
        <v>846975.21</v>
      </c>
      <c r="I64" s="16" t="n">
        <f aca="false">SUMIFS(Report!$U:$U,Report!$T:$T,$A64,Report!$C:$C,"&gt;="&amp;DATE(2026,7,1),Report!$C:$C,"&lt;"&amp;DATE(2026,8,1))</f>
        <v>911001.38</v>
      </c>
      <c r="J64" s="16" t="n">
        <f aca="false">SUMIFS(Report!$U:$U,Report!$T:$T,$A64,Report!$C:$C,"&gt;="&amp;DATE(2026,8,1),Report!$C:$C,"&lt;"&amp;DATE(2026,9,1))</f>
        <v>852687.35</v>
      </c>
      <c r="K64" s="16" t="n">
        <f aca="false">SUMIFS(Report!$U:$U,Report!$T:$T,$A64,Report!$C:$C,"&gt;="&amp;DATE(2026,9,1),Report!$C:$C,"&lt;"&amp;DATE(2026,10,1))</f>
        <v>556478.5</v>
      </c>
      <c r="L64" s="16" t="n">
        <f aca="false">SUMIFS(Report!$U:$U,Report!$T:$T,$A64,Report!$C:$C,"&gt;="&amp;DATE(2026,10,1),Report!$C:$C,"&lt;"&amp;DATE(2026,11,1))</f>
        <v>34876.05</v>
      </c>
      <c r="M64" s="16" t="n">
        <f aca="false">SUMIFS(Report!$U:$U,Report!$T:$T,$A64,Report!$C:$C,"&gt;="&amp;DATE(2026,11,1),Report!$C:$C,"&lt;"&amp;DATE(2026,12,1))</f>
        <v>17597.08</v>
      </c>
      <c r="N64" s="16" t="n">
        <f aca="false">SUMIFS(Report!$U:$U,Report!$T:$T,$A64,Report!$C:$C,"&gt;="&amp;DATE(2026,12,1),Report!$C:$C,"&lt;"&amp;DATE(2027,1,1))</f>
        <v>5907.33</v>
      </c>
      <c r="O64" s="16" t="n">
        <f aca="false">SUMIFS(Report!$U:$U,Report!$T:$T,$A64,Report!$C:$C,"&gt;="&amp;DATE(2027,1,1),Report!$C:$C,"&lt;"&amp;DATE(2027,2,1))</f>
        <v>0</v>
      </c>
      <c r="P64" s="16" t="n">
        <f aca="false">SUMIFS(Report!$U:$U,Report!$T:$T,$A64,Report!$C:$C,"&gt;="&amp;DATE(2027,2,1),Report!$C:$C,"&lt;"&amp;DATE(2027,3,1))</f>
        <v>0</v>
      </c>
      <c r="Q64" s="16" t="n">
        <f aca="false">SUMIFS(Report!$U:$U,Report!$T:$T,$A64,Report!$C:$C,"&gt;="&amp;DATE(2027,3,1),Report!$C:$C,"&lt;"&amp;DATE(2027,4,1))</f>
        <v>0</v>
      </c>
      <c r="R64" s="16" t="n">
        <f aca="false">SUMIFS(Report!$U:$U,Report!$T:$T,$A64,Report!$C:$C,"&gt;="&amp;DATE(2027,4,1),Report!$C:$C,"&lt;"&amp;DATE(2027,5,1))</f>
        <v>0</v>
      </c>
      <c r="S64" s="16" t="n">
        <f aca="false">SUMIFS(Report!$U:$U,Report!$T:$T,$A64,Report!$C:$C,"&gt;="&amp;DATE(2027,5,1),Report!$C:$C,"&lt;"&amp;DATE(2027,6,1))</f>
        <v>0</v>
      </c>
      <c r="T64" s="16" t="n">
        <f aca="false">SUMIFS(Report!$U:$U,Report!$T:$T,$A64,Report!$C:$C,"&gt;="&amp;DATE(2027,6,1),Report!$C:$C,"&lt;"&amp;DATE(2027,7,1))</f>
        <v>0</v>
      </c>
      <c r="U64" s="16" t="n">
        <f aca="false">SUMIFS(Report!$U:$U,Report!$T:$T,$A64,Report!$C:$C,"&gt;="&amp;DATE(2027,7,1),Report!$C:$C,"&lt;"&amp;DATE(2027,8,1))</f>
        <v>0</v>
      </c>
      <c r="V64" s="16" t="n">
        <f aca="false">SUMIFS(Report!$U:$U,Report!$T:$T,$A64,Report!$C:$C,"&gt;="&amp;DATE(2027,8,1),Report!$C:$C,"&lt;"&amp;DATE(2027,9,1))</f>
        <v>0</v>
      </c>
      <c r="W64" s="16" t="n">
        <f aca="false">SUMIFS(Report!$U:$U,Report!$T:$T,$A64,Report!$C:$C,"&gt;="&amp;DATE(2027,9,1),Report!$C:$C,"&lt;"&amp;DATE(2027,10,1))</f>
        <v>0</v>
      </c>
      <c r="X64" s="16" t="n">
        <f aca="false">SUMIFS(Report!$U:$U,Report!$T:$T,$A64,Report!$C:$C,"&gt;="&amp;DATE(2027,10,1),Report!$C:$C,"&lt;"&amp;DATE(2027,11,1))</f>
        <v>0</v>
      </c>
      <c r="Y64" s="16" t="n">
        <f aca="false">SUMIFS(Report!$U:$U,Report!$T:$T,$A64,Report!$C:$C,"&gt;="&amp;DATE(2027,11,1),Report!$C:$C,"&lt;"&amp;DATE(2027,12,1))</f>
        <v>0</v>
      </c>
      <c r="Z64" s="16" t="n">
        <f aca="false">SUMIFS(Report!$U:$U,Report!$T:$T,$A64,Report!$C:$C,"&gt;="&amp;DATE(2027,12,1),Report!$C:$C,"&lt;"&amp;DATE(2028,1,1))</f>
        <v>0</v>
      </c>
      <c r="AA64" s="16" t="n">
        <f aca="false">SUM(C64:Z64)</f>
        <v>3225522.9</v>
      </c>
    </row>
    <row r="65" customFormat="false" ht="12.75" hidden="false" customHeight="true" outlineLevel="0" collapsed="false">
      <c r="A65" s="1" t="s">
        <v>113</v>
      </c>
      <c r="B65" s="1" t="str">
        <f aca="false">IFERROR(INDEX('Resumo Grupos'!$AC$3:$AC$200,MATCH($A65,'Resumo Grupos'!$AB$3:$AB$200,0)),"n/d")</f>
        <v>Pagamentos outros não operacionais</v>
      </c>
      <c r="C65" s="16" t="n">
        <f aca="false">SUMIFS(Report!$U:$U,Report!$T:$T,$A65,Report!$C:$C,"&gt;="&amp;DATE(2026,1,1),Report!$C:$C,"&lt;"&amp;DATE(2026,2,1))</f>
        <v>0</v>
      </c>
      <c r="D65" s="16" t="n">
        <f aca="false">SUMIFS(Report!$U:$U,Report!$T:$T,$A65,Report!$C:$C,"&gt;="&amp;DATE(2026,2,1),Report!$C:$C,"&lt;"&amp;DATE(2026,3,1))</f>
        <v>0</v>
      </c>
      <c r="E65" s="16" t="n">
        <f aca="false">SUMIFS(Report!$U:$U,Report!$T:$T,$A65,Report!$C:$C,"&gt;="&amp;DATE(2026,3,1),Report!$C:$C,"&lt;"&amp;DATE(2026,4,1))</f>
        <v>0</v>
      </c>
      <c r="F65" s="16" t="n">
        <f aca="false">SUMIFS(Report!$U:$U,Report!$T:$T,$A65,Report!$C:$C,"&gt;="&amp;DATE(2026,4,1),Report!$C:$C,"&lt;"&amp;DATE(2026,5,1))</f>
        <v>0</v>
      </c>
      <c r="G65" s="16" t="n">
        <f aca="false">SUMIFS(Report!$U:$U,Report!$T:$T,$A65,Report!$C:$C,"&gt;="&amp;DATE(2026,5,1),Report!$C:$C,"&lt;"&amp;DATE(2026,6,1))</f>
        <v>0</v>
      </c>
      <c r="H65" s="16" t="n">
        <f aca="false">SUMIFS(Report!$U:$U,Report!$T:$T,$A65,Report!$C:$C,"&gt;="&amp;DATE(2026,6,1),Report!$C:$C,"&lt;"&amp;DATE(2026,7,1))</f>
        <v>180247.16</v>
      </c>
      <c r="I65" s="16" t="n">
        <f aca="false">SUMIFS(Report!$U:$U,Report!$T:$T,$A65,Report!$C:$C,"&gt;="&amp;DATE(2026,7,1),Report!$C:$C,"&lt;"&amp;DATE(2026,8,1))</f>
        <v>162111.69</v>
      </c>
      <c r="J65" s="16" t="n">
        <f aca="false">SUMIFS(Report!$U:$U,Report!$T:$T,$A65,Report!$C:$C,"&gt;="&amp;DATE(2026,8,1),Report!$C:$C,"&lt;"&amp;DATE(2026,9,1))</f>
        <v>126042.37</v>
      </c>
      <c r="K65" s="16" t="n">
        <f aca="false">SUMIFS(Report!$U:$U,Report!$T:$T,$A65,Report!$C:$C,"&gt;="&amp;DATE(2026,9,1),Report!$C:$C,"&lt;"&amp;DATE(2026,10,1))</f>
        <v>40926.87</v>
      </c>
      <c r="L65" s="16" t="n">
        <f aca="false">SUMIFS(Report!$U:$U,Report!$T:$T,$A65,Report!$C:$C,"&gt;="&amp;DATE(2026,10,1),Report!$C:$C,"&lt;"&amp;DATE(2026,11,1))</f>
        <v>23097.81</v>
      </c>
      <c r="M65" s="16" t="n">
        <f aca="false">SUMIFS(Report!$U:$U,Report!$T:$T,$A65,Report!$C:$C,"&gt;="&amp;DATE(2026,11,1),Report!$C:$C,"&lt;"&amp;DATE(2026,12,1))</f>
        <v>20667.81</v>
      </c>
      <c r="N65" s="16" t="n">
        <f aca="false">SUMIFS(Report!$U:$U,Report!$T:$T,$A65,Report!$C:$C,"&gt;="&amp;DATE(2026,12,1),Report!$C:$C,"&lt;"&amp;DATE(2027,1,1))</f>
        <v>20667.81</v>
      </c>
      <c r="O65" s="16" t="n">
        <f aca="false">SUMIFS(Report!$U:$U,Report!$T:$T,$A65,Report!$C:$C,"&gt;="&amp;DATE(2027,1,1),Report!$C:$C,"&lt;"&amp;DATE(2027,2,1))</f>
        <v>0</v>
      </c>
      <c r="P65" s="16" t="n">
        <f aca="false">SUMIFS(Report!$U:$U,Report!$T:$T,$A65,Report!$C:$C,"&gt;="&amp;DATE(2027,2,1),Report!$C:$C,"&lt;"&amp;DATE(2027,3,1))</f>
        <v>0</v>
      </c>
      <c r="Q65" s="16" t="n">
        <f aca="false">SUMIFS(Report!$U:$U,Report!$T:$T,$A65,Report!$C:$C,"&gt;="&amp;DATE(2027,3,1),Report!$C:$C,"&lt;"&amp;DATE(2027,4,1))</f>
        <v>0</v>
      </c>
      <c r="R65" s="16" t="n">
        <f aca="false">SUMIFS(Report!$U:$U,Report!$T:$T,$A65,Report!$C:$C,"&gt;="&amp;DATE(2027,4,1),Report!$C:$C,"&lt;"&amp;DATE(2027,5,1))</f>
        <v>0</v>
      </c>
      <c r="S65" s="16" t="n">
        <f aca="false">SUMIFS(Report!$U:$U,Report!$T:$T,$A65,Report!$C:$C,"&gt;="&amp;DATE(2027,5,1),Report!$C:$C,"&lt;"&amp;DATE(2027,6,1))</f>
        <v>0</v>
      </c>
      <c r="T65" s="16" t="n">
        <f aca="false">SUMIFS(Report!$U:$U,Report!$T:$T,$A65,Report!$C:$C,"&gt;="&amp;DATE(2027,6,1),Report!$C:$C,"&lt;"&amp;DATE(2027,7,1))</f>
        <v>0</v>
      </c>
      <c r="U65" s="16" t="n">
        <f aca="false">SUMIFS(Report!$U:$U,Report!$T:$T,$A65,Report!$C:$C,"&gt;="&amp;DATE(2027,7,1),Report!$C:$C,"&lt;"&amp;DATE(2027,8,1))</f>
        <v>0</v>
      </c>
      <c r="V65" s="16" t="n">
        <f aca="false">SUMIFS(Report!$U:$U,Report!$T:$T,$A65,Report!$C:$C,"&gt;="&amp;DATE(2027,8,1),Report!$C:$C,"&lt;"&amp;DATE(2027,9,1))</f>
        <v>0</v>
      </c>
      <c r="W65" s="16" t="n">
        <f aca="false">SUMIFS(Report!$U:$U,Report!$T:$T,$A65,Report!$C:$C,"&gt;="&amp;DATE(2027,9,1),Report!$C:$C,"&lt;"&amp;DATE(2027,10,1))</f>
        <v>0</v>
      </c>
      <c r="X65" s="16" t="n">
        <f aca="false">SUMIFS(Report!$U:$U,Report!$T:$T,$A65,Report!$C:$C,"&gt;="&amp;DATE(2027,10,1),Report!$C:$C,"&lt;"&amp;DATE(2027,11,1))</f>
        <v>0</v>
      </c>
      <c r="Y65" s="16" t="n">
        <f aca="false">SUMIFS(Report!$U:$U,Report!$T:$T,$A65,Report!$C:$C,"&gt;="&amp;DATE(2027,11,1),Report!$C:$C,"&lt;"&amp;DATE(2027,12,1))</f>
        <v>0</v>
      </c>
      <c r="Z65" s="16" t="n">
        <f aca="false">SUMIFS(Report!$U:$U,Report!$T:$T,$A65,Report!$C:$C,"&gt;="&amp;DATE(2027,12,1),Report!$C:$C,"&lt;"&amp;DATE(2028,1,1))</f>
        <v>0</v>
      </c>
      <c r="AA65" s="16" t="n">
        <f aca="false">SUM(C65:Z65)</f>
        <v>573761.52</v>
      </c>
    </row>
    <row r="66" customFormat="false" ht="12.75" hidden="false" customHeight="true" outlineLevel="0" collapsed="false">
      <c r="A66" s="1" t="s">
        <v>2093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SUMIFS(Report!$U:$U,Report!$T:$T,$A66,Report!$C:$C,"&gt;="&amp;DATE(2026,1,1),Report!$C:$C,"&lt;"&amp;DATE(2026,2,1))</f>
        <v>0</v>
      </c>
      <c r="D66" s="16" t="n">
        <f aca="false">SUMIFS(Report!$U:$U,Report!$T:$T,$A66,Report!$C:$C,"&gt;="&amp;DATE(2026,2,1),Report!$C:$C,"&lt;"&amp;DATE(2026,3,1))</f>
        <v>0</v>
      </c>
      <c r="E66" s="16" t="n">
        <f aca="false">SUMIFS(Report!$U:$U,Report!$T:$T,$A66,Report!$C:$C,"&gt;="&amp;DATE(2026,3,1),Report!$C:$C,"&lt;"&amp;DATE(2026,4,1))</f>
        <v>0</v>
      </c>
      <c r="F66" s="16" t="n">
        <f aca="false">SUMIFS(Report!$U:$U,Report!$T:$T,$A66,Report!$C:$C,"&gt;="&amp;DATE(2026,4,1),Report!$C:$C,"&lt;"&amp;DATE(2026,5,1))</f>
        <v>0</v>
      </c>
      <c r="G66" s="16" t="n">
        <f aca="false">SUMIFS(Report!$U:$U,Report!$T:$T,$A66,Report!$C:$C,"&gt;="&amp;DATE(2026,5,1),Report!$C:$C,"&lt;"&amp;DATE(2026,6,1))</f>
        <v>0</v>
      </c>
      <c r="H66" s="16" t="n">
        <f aca="false">SUMIFS(Report!$U:$U,Report!$T:$T,$A66,Report!$C:$C,"&gt;="&amp;DATE(2026,6,1),Report!$C:$C,"&lt;"&amp;DATE(2026,7,1))</f>
        <v>0</v>
      </c>
      <c r="I66" s="16" t="n">
        <f aca="false">SUMIFS(Report!$U:$U,Report!$T:$T,$A66,Report!$C:$C,"&gt;="&amp;DATE(2026,7,1),Report!$C:$C,"&lt;"&amp;DATE(2026,8,1))</f>
        <v>568.76</v>
      </c>
      <c r="J66" s="16" t="n">
        <f aca="false">SUMIFS(Report!$U:$U,Report!$T:$T,$A66,Report!$C:$C,"&gt;="&amp;DATE(2026,8,1),Report!$C:$C,"&lt;"&amp;DATE(2026,9,1))</f>
        <v>560.85</v>
      </c>
      <c r="K66" s="16" t="n">
        <f aca="false">SUMIFS(Report!$U:$U,Report!$T:$T,$A66,Report!$C:$C,"&gt;="&amp;DATE(2026,9,1),Report!$C:$C,"&lt;"&amp;DATE(2026,10,1))</f>
        <v>0</v>
      </c>
      <c r="L66" s="16" t="n">
        <f aca="false">SUMIFS(Report!$U:$U,Report!$T:$T,$A66,Report!$C:$C,"&gt;="&amp;DATE(2026,10,1),Report!$C:$C,"&lt;"&amp;DATE(2026,11,1))</f>
        <v>0</v>
      </c>
      <c r="M66" s="16" t="n">
        <f aca="false">SUMIFS(Report!$U:$U,Report!$T:$T,$A66,Report!$C:$C,"&gt;="&amp;DATE(2026,11,1),Report!$C:$C,"&lt;"&amp;DATE(2026,12,1))</f>
        <v>0</v>
      </c>
      <c r="N66" s="16" t="n">
        <f aca="false">SUMIFS(Report!$U:$U,Report!$T:$T,$A66,Report!$C:$C,"&gt;="&amp;DATE(2026,12,1),Report!$C:$C,"&lt;"&amp;DATE(2027,1,1))</f>
        <v>0</v>
      </c>
      <c r="O66" s="16" t="n">
        <f aca="false">SUMIFS(Report!$U:$U,Report!$T:$T,$A66,Report!$C:$C,"&gt;="&amp;DATE(2027,1,1),Report!$C:$C,"&lt;"&amp;DATE(2027,2,1))</f>
        <v>0</v>
      </c>
      <c r="P66" s="16" t="n">
        <f aca="false">SUMIFS(Report!$U:$U,Report!$T:$T,$A66,Report!$C:$C,"&gt;="&amp;DATE(2027,2,1),Report!$C:$C,"&lt;"&amp;DATE(2027,3,1))</f>
        <v>0</v>
      </c>
      <c r="Q66" s="16" t="n">
        <f aca="false">SUMIFS(Report!$U:$U,Report!$T:$T,$A66,Report!$C:$C,"&gt;="&amp;DATE(2027,3,1),Report!$C:$C,"&lt;"&amp;DATE(2027,4,1))</f>
        <v>0</v>
      </c>
      <c r="R66" s="16" t="n">
        <f aca="false">SUMIFS(Report!$U:$U,Report!$T:$T,$A66,Report!$C:$C,"&gt;="&amp;DATE(2027,4,1),Report!$C:$C,"&lt;"&amp;DATE(2027,5,1))</f>
        <v>0</v>
      </c>
      <c r="S66" s="16" t="n">
        <f aca="false">SUMIFS(Report!$U:$U,Report!$T:$T,$A66,Report!$C:$C,"&gt;="&amp;DATE(2027,5,1),Report!$C:$C,"&lt;"&amp;DATE(2027,6,1))</f>
        <v>0</v>
      </c>
      <c r="T66" s="16" t="n">
        <f aca="false">SUMIFS(Report!$U:$U,Report!$T:$T,$A66,Report!$C:$C,"&gt;="&amp;DATE(2027,6,1),Report!$C:$C,"&lt;"&amp;DATE(2027,7,1))</f>
        <v>0</v>
      </c>
      <c r="U66" s="16" t="n">
        <f aca="false">SUMIFS(Report!$U:$U,Report!$T:$T,$A66,Report!$C:$C,"&gt;="&amp;DATE(2027,7,1),Report!$C:$C,"&lt;"&amp;DATE(2027,8,1))</f>
        <v>0</v>
      </c>
      <c r="V66" s="16" t="n">
        <f aca="false">SUMIFS(Report!$U:$U,Report!$T:$T,$A66,Report!$C:$C,"&gt;="&amp;DATE(2027,8,1),Report!$C:$C,"&lt;"&amp;DATE(2027,9,1))</f>
        <v>0</v>
      </c>
      <c r="W66" s="16" t="n">
        <f aca="false">SUMIFS(Report!$U:$U,Report!$T:$T,$A66,Report!$C:$C,"&gt;="&amp;DATE(2027,9,1),Report!$C:$C,"&lt;"&amp;DATE(2027,10,1))</f>
        <v>0</v>
      </c>
      <c r="X66" s="16" t="n">
        <f aca="false">SUMIFS(Report!$U:$U,Report!$T:$T,$A66,Report!$C:$C,"&gt;="&amp;DATE(2027,10,1),Report!$C:$C,"&lt;"&amp;DATE(2027,11,1))</f>
        <v>0</v>
      </c>
      <c r="Y66" s="16" t="n">
        <f aca="false">SUMIFS(Report!$U:$U,Report!$T:$T,$A66,Report!$C:$C,"&gt;="&amp;DATE(2027,11,1),Report!$C:$C,"&lt;"&amp;DATE(2027,12,1))</f>
        <v>0</v>
      </c>
      <c r="Z66" s="16" t="n">
        <f aca="false">SUMIFS(Report!$U:$U,Report!$T:$T,$A66,Report!$C:$C,"&gt;="&amp;DATE(2027,12,1),Report!$C:$C,"&lt;"&amp;DATE(2028,1,1))</f>
        <v>0</v>
      </c>
      <c r="AA66" s="16" t="n">
        <f aca="false">SUM(C66:Z66)</f>
        <v>1129.61</v>
      </c>
    </row>
    <row r="67" customFormat="false" ht="12.75" hidden="false" customHeight="true" outlineLevel="0" collapsed="false">
      <c r="A67" s="1" t="s">
        <v>339</v>
      </c>
      <c r="B67" s="1" t="str">
        <f aca="false">IFERROR(INDEX('Resumo Grupos'!$AC$3:$AC$200,MATCH($A67,'Resumo Grupos'!$AB$3:$AB$200,0)),"n/d")</f>
        <v>Salários</v>
      </c>
      <c r="C67" s="16" t="n">
        <f aca="false">SUMIFS(Report!$U:$U,Report!$T:$T,$A67,Report!$C:$C,"&gt;="&amp;DATE(2026,1,1),Report!$C:$C,"&lt;"&amp;DATE(2026,2,1))</f>
        <v>0</v>
      </c>
      <c r="D67" s="16" t="n">
        <f aca="false">SUMIFS(Report!$U:$U,Report!$T:$T,$A67,Report!$C:$C,"&gt;="&amp;DATE(2026,2,1),Report!$C:$C,"&lt;"&amp;DATE(2026,3,1))</f>
        <v>0</v>
      </c>
      <c r="E67" s="16" t="n">
        <f aca="false">SUMIFS(Report!$U:$U,Report!$T:$T,$A67,Report!$C:$C,"&gt;="&amp;DATE(2026,3,1),Report!$C:$C,"&lt;"&amp;DATE(2026,4,1))</f>
        <v>0</v>
      </c>
      <c r="F67" s="16" t="n">
        <f aca="false">SUMIFS(Report!$U:$U,Report!$T:$T,$A67,Report!$C:$C,"&gt;="&amp;DATE(2026,4,1),Report!$C:$C,"&lt;"&amp;DATE(2026,5,1))</f>
        <v>0</v>
      </c>
      <c r="G67" s="16" t="n">
        <f aca="false">SUMIFS(Report!$U:$U,Report!$T:$T,$A67,Report!$C:$C,"&gt;="&amp;DATE(2026,5,1),Report!$C:$C,"&lt;"&amp;DATE(2026,6,1))</f>
        <v>0</v>
      </c>
      <c r="H67" s="16" t="n">
        <f aca="false">SUMIFS(Report!$U:$U,Report!$T:$T,$A67,Report!$C:$C,"&gt;="&amp;DATE(2026,6,1),Report!$C:$C,"&lt;"&amp;DATE(2026,7,1))</f>
        <v>9121.32</v>
      </c>
      <c r="I67" s="16" t="n">
        <f aca="false">SUMIFS(Report!$U:$U,Report!$T:$T,$A67,Report!$C:$C,"&gt;="&amp;DATE(2026,7,1),Report!$C:$C,"&lt;"&amp;DATE(2026,8,1))</f>
        <v>15314.4</v>
      </c>
      <c r="J67" s="16" t="n">
        <f aca="false">SUMIFS(Report!$U:$U,Report!$T:$T,$A67,Report!$C:$C,"&gt;="&amp;DATE(2026,8,1),Report!$C:$C,"&lt;"&amp;DATE(2026,9,1))</f>
        <v>9325.36</v>
      </c>
      <c r="K67" s="16" t="n">
        <f aca="false">SUMIFS(Report!$U:$U,Report!$T:$T,$A67,Report!$C:$C,"&gt;="&amp;DATE(2026,9,1),Report!$C:$C,"&lt;"&amp;DATE(2026,10,1))</f>
        <v>9963.24</v>
      </c>
      <c r="L67" s="16" t="n">
        <f aca="false">SUMIFS(Report!$U:$U,Report!$T:$T,$A67,Report!$C:$C,"&gt;="&amp;DATE(2026,10,1),Report!$C:$C,"&lt;"&amp;DATE(2026,11,1))</f>
        <v>6193.08</v>
      </c>
      <c r="M67" s="16" t="n">
        <f aca="false">SUMIFS(Report!$U:$U,Report!$T:$T,$A67,Report!$C:$C,"&gt;="&amp;DATE(2026,11,1),Report!$C:$C,"&lt;"&amp;DATE(2026,12,1))</f>
        <v>0</v>
      </c>
      <c r="N67" s="16" t="n">
        <f aca="false">SUMIFS(Report!$U:$U,Report!$T:$T,$A67,Report!$C:$C,"&gt;="&amp;DATE(2026,12,1),Report!$C:$C,"&lt;"&amp;DATE(2027,1,1))</f>
        <v>0</v>
      </c>
      <c r="O67" s="16" t="n">
        <f aca="false">SUMIFS(Report!$U:$U,Report!$T:$T,$A67,Report!$C:$C,"&gt;="&amp;DATE(2027,1,1),Report!$C:$C,"&lt;"&amp;DATE(2027,2,1))</f>
        <v>0</v>
      </c>
      <c r="P67" s="16" t="n">
        <f aca="false">SUMIFS(Report!$U:$U,Report!$T:$T,$A67,Report!$C:$C,"&gt;="&amp;DATE(2027,2,1),Report!$C:$C,"&lt;"&amp;DATE(2027,3,1))</f>
        <v>0</v>
      </c>
      <c r="Q67" s="16" t="n">
        <f aca="false">SUMIFS(Report!$U:$U,Report!$T:$T,$A67,Report!$C:$C,"&gt;="&amp;DATE(2027,3,1),Report!$C:$C,"&lt;"&amp;DATE(2027,4,1))</f>
        <v>0</v>
      </c>
      <c r="R67" s="16" t="n">
        <f aca="false">SUMIFS(Report!$U:$U,Report!$T:$T,$A67,Report!$C:$C,"&gt;="&amp;DATE(2027,4,1),Report!$C:$C,"&lt;"&amp;DATE(2027,5,1))</f>
        <v>0</v>
      </c>
      <c r="S67" s="16" t="n">
        <f aca="false">SUMIFS(Report!$U:$U,Report!$T:$T,$A67,Report!$C:$C,"&gt;="&amp;DATE(2027,5,1),Report!$C:$C,"&lt;"&amp;DATE(2027,6,1))</f>
        <v>0</v>
      </c>
      <c r="T67" s="16" t="n">
        <f aca="false">SUMIFS(Report!$U:$U,Report!$T:$T,$A67,Report!$C:$C,"&gt;="&amp;DATE(2027,6,1),Report!$C:$C,"&lt;"&amp;DATE(2027,7,1))</f>
        <v>0</v>
      </c>
      <c r="U67" s="16" t="n">
        <f aca="false">SUMIFS(Report!$U:$U,Report!$T:$T,$A67,Report!$C:$C,"&gt;="&amp;DATE(2027,7,1),Report!$C:$C,"&lt;"&amp;DATE(2027,8,1))</f>
        <v>0</v>
      </c>
      <c r="V67" s="16" t="n">
        <f aca="false">SUMIFS(Report!$U:$U,Report!$T:$T,$A67,Report!$C:$C,"&gt;="&amp;DATE(2027,8,1),Report!$C:$C,"&lt;"&amp;DATE(2027,9,1))</f>
        <v>0</v>
      </c>
      <c r="W67" s="16" t="n">
        <f aca="false">SUMIFS(Report!$U:$U,Report!$T:$T,$A67,Report!$C:$C,"&gt;="&amp;DATE(2027,9,1),Report!$C:$C,"&lt;"&amp;DATE(2027,10,1))</f>
        <v>0</v>
      </c>
      <c r="X67" s="16" t="n">
        <f aca="false">SUMIFS(Report!$U:$U,Report!$T:$T,$A67,Report!$C:$C,"&gt;="&amp;DATE(2027,10,1),Report!$C:$C,"&lt;"&amp;DATE(2027,11,1))</f>
        <v>0</v>
      </c>
      <c r="Y67" s="16" t="n">
        <f aca="false">SUMIFS(Report!$U:$U,Report!$T:$T,$A67,Report!$C:$C,"&gt;="&amp;DATE(2027,11,1),Report!$C:$C,"&lt;"&amp;DATE(2027,12,1))</f>
        <v>0</v>
      </c>
      <c r="Z67" s="16" t="n">
        <f aca="false">SUMIFS(Report!$U:$U,Report!$T:$T,$A67,Report!$C:$C,"&gt;="&amp;DATE(2027,12,1),Report!$C:$C,"&lt;"&amp;DATE(2028,1,1))</f>
        <v>0</v>
      </c>
      <c r="AA67" s="16" t="n">
        <f aca="false">SUM(C67:Z67)</f>
        <v>49917.4</v>
      </c>
    </row>
    <row r="68" customFormat="false" ht="12.75" hidden="false" customHeight="true" outlineLevel="0" collapsed="false">
      <c r="A68" s="1" t="s">
        <v>837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SUMIFS(Report!$U:$U,Report!$T:$T,$A68,Report!$C:$C,"&gt;="&amp;DATE(2026,1,1),Report!$C:$C,"&lt;"&amp;DATE(2026,2,1))</f>
        <v>0</v>
      </c>
      <c r="D68" s="16" t="n">
        <f aca="false">SUMIFS(Report!$U:$U,Report!$T:$T,$A68,Report!$C:$C,"&gt;="&amp;DATE(2026,2,1),Report!$C:$C,"&lt;"&amp;DATE(2026,3,1))</f>
        <v>0</v>
      </c>
      <c r="E68" s="16" t="n">
        <f aca="false">SUMIFS(Report!$U:$U,Report!$T:$T,$A68,Report!$C:$C,"&gt;="&amp;DATE(2026,3,1),Report!$C:$C,"&lt;"&amp;DATE(2026,4,1))</f>
        <v>0</v>
      </c>
      <c r="F68" s="16" t="n">
        <f aca="false">SUMIFS(Report!$U:$U,Report!$T:$T,$A68,Report!$C:$C,"&gt;="&amp;DATE(2026,4,1),Report!$C:$C,"&lt;"&amp;DATE(2026,5,1))</f>
        <v>0</v>
      </c>
      <c r="G68" s="16" t="n">
        <f aca="false">SUMIFS(Report!$U:$U,Report!$T:$T,$A68,Report!$C:$C,"&gt;="&amp;DATE(2026,5,1),Report!$C:$C,"&lt;"&amp;DATE(2026,6,1))</f>
        <v>0</v>
      </c>
      <c r="H68" s="16" t="n">
        <f aca="false">SUMIFS(Report!$U:$U,Report!$T:$T,$A68,Report!$C:$C,"&gt;="&amp;DATE(2026,6,1),Report!$C:$C,"&lt;"&amp;DATE(2026,7,1))</f>
        <v>250</v>
      </c>
      <c r="I68" s="16" t="n">
        <f aca="false">SUMIFS(Report!$U:$U,Report!$T:$T,$A68,Report!$C:$C,"&gt;="&amp;DATE(2026,7,1),Report!$C:$C,"&lt;"&amp;DATE(2026,8,1))</f>
        <v>500</v>
      </c>
      <c r="J68" s="16" t="n">
        <f aca="false">SUMIFS(Report!$U:$U,Report!$T:$T,$A68,Report!$C:$C,"&gt;="&amp;DATE(2026,8,1),Report!$C:$C,"&lt;"&amp;DATE(2026,9,1))</f>
        <v>500</v>
      </c>
      <c r="K68" s="16" t="n">
        <f aca="false">SUMIFS(Report!$U:$U,Report!$T:$T,$A68,Report!$C:$C,"&gt;="&amp;DATE(2026,9,1),Report!$C:$C,"&lt;"&amp;DATE(2026,10,1))</f>
        <v>0</v>
      </c>
      <c r="L68" s="16" t="n">
        <f aca="false">SUMIFS(Report!$U:$U,Report!$T:$T,$A68,Report!$C:$C,"&gt;="&amp;DATE(2026,10,1),Report!$C:$C,"&lt;"&amp;DATE(2026,11,1))</f>
        <v>0</v>
      </c>
      <c r="M68" s="16" t="n">
        <f aca="false">SUMIFS(Report!$U:$U,Report!$T:$T,$A68,Report!$C:$C,"&gt;="&amp;DATE(2026,11,1),Report!$C:$C,"&lt;"&amp;DATE(2026,12,1))</f>
        <v>0</v>
      </c>
      <c r="N68" s="16" t="n">
        <f aca="false">SUMIFS(Report!$U:$U,Report!$T:$T,$A68,Report!$C:$C,"&gt;="&amp;DATE(2026,12,1),Report!$C:$C,"&lt;"&amp;DATE(2027,1,1))</f>
        <v>0</v>
      </c>
      <c r="O68" s="16" t="n">
        <f aca="false">SUMIFS(Report!$U:$U,Report!$T:$T,$A68,Report!$C:$C,"&gt;="&amp;DATE(2027,1,1),Report!$C:$C,"&lt;"&amp;DATE(2027,2,1))</f>
        <v>0</v>
      </c>
      <c r="P68" s="16" t="n">
        <f aca="false">SUMIFS(Report!$U:$U,Report!$T:$T,$A68,Report!$C:$C,"&gt;="&amp;DATE(2027,2,1),Report!$C:$C,"&lt;"&amp;DATE(2027,3,1))</f>
        <v>0</v>
      </c>
      <c r="Q68" s="16" t="n">
        <f aca="false">SUMIFS(Report!$U:$U,Report!$T:$T,$A68,Report!$C:$C,"&gt;="&amp;DATE(2027,3,1),Report!$C:$C,"&lt;"&amp;DATE(2027,4,1))</f>
        <v>0</v>
      </c>
      <c r="R68" s="16" t="n">
        <f aca="false">SUMIFS(Report!$U:$U,Report!$T:$T,$A68,Report!$C:$C,"&gt;="&amp;DATE(2027,4,1),Report!$C:$C,"&lt;"&amp;DATE(2027,5,1))</f>
        <v>0</v>
      </c>
      <c r="S68" s="16" t="n">
        <f aca="false">SUMIFS(Report!$U:$U,Report!$T:$T,$A68,Report!$C:$C,"&gt;="&amp;DATE(2027,5,1),Report!$C:$C,"&lt;"&amp;DATE(2027,6,1))</f>
        <v>0</v>
      </c>
      <c r="T68" s="16" t="n">
        <f aca="false">SUMIFS(Report!$U:$U,Report!$T:$T,$A68,Report!$C:$C,"&gt;="&amp;DATE(2027,6,1),Report!$C:$C,"&lt;"&amp;DATE(2027,7,1))</f>
        <v>0</v>
      </c>
      <c r="U68" s="16" t="n">
        <f aca="false">SUMIFS(Report!$U:$U,Report!$T:$T,$A68,Report!$C:$C,"&gt;="&amp;DATE(2027,7,1),Report!$C:$C,"&lt;"&amp;DATE(2027,8,1))</f>
        <v>0</v>
      </c>
      <c r="V68" s="16" t="n">
        <f aca="false">SUMIFS(Report!$U:$U,Report!$T:$T,$A68,Report!$C:$C,"&gt;="&amp;DATE(2027,8,1),Report!$C:$C,"&lt;"&amp;DATE(2027,9,1))</f>
        <v>0</v>
      </c>
      <c r="W68" s="16" t="n">
        <f aca="false">SUMIFS(Report!$U:$U,Report!$T:$T,$A68,Report!$C:$C,"&gt;="&amp;DATE(2027,9,1),Report!$C:$C,"&lt;"&amp;DATE(2027,10,1))</f>
        <v>0</v>
      </c>
      <c r="X68" s="16" t="n">
        <f aca="false">SUMIFS(Report!$U:$U,Report!$T:$T,$A68,Report!$C:$C,"&gt;="&amp;DATE(2027,10,1),Report!$C:$C,"&lt;"&amp;DATE(2027,11,1))</f>
        <v>0</v>
      </c>
      <c r="Y68" s="16" t="n">
        <f aca="false">SUMIFS(Report!$U:$U,Report!$T:$T,$A68,Report!$C:$C,"&gt;="&amp;DATE(2027,11,1),Report!$C:$C,"&lt;"&amp;DATE(2027,12,1))</f>
        <v>0</v>
      </c>
      <c r="Z68" s="16" t="n">
        <f aca="false">SUMIFS(Report!$U:$U,Report!$T:$T,$A68,Report!$C:$C,"&gt;="&amp;DATE(2027,12,1),Report!$C:$C,"&lt;"&amp;DATE(2028,1,1))</f>
        <v>0</v>
      </c>
      <c r="AA68" s="16" t="n">
        <f aca="false">SUM(C68:Z68)</f>
        <v>1250</v>
      </c>
    </row>
    <row r="69" customFormat="false" ht="12.75" hidden="false" customHeight="true" outlineLevel="0" collapsed="false">
      <c r="A69" s="1" t="s">
        <v>847</v>
      </c>
      <c r="B69" s="1" t="str">
        <f aca="false">IFERROR(INDEX('Resumo Grupos'!$AC$3:$AC$200,MATCH($A69,'Resumo Grupos'!$AB$3:$AB$200,0)),"n/d")</f>
        <v>Despesa</v>
      </c>
      <c r="C69" s="16" t="n">
        <f aca="false">SUMIFS(Report!$U:$U,Report!$T:$T,$A69,Report!$C:$C,"&gt;="&amp;DATE(2026,1,1),Report!$C:$C,"&lt;"&amp;DATE(2026,2,1))</f>
        <v>0</v>
      </c>
      <c r="D69" s="16" t="n">
        <f aca="false">SUMIFS(Report!$U:$U,Report!$T:$T,$A69,Report!$C:$C,"&gt;="&amp;DATE(2026,2,1),Report!$C:$C,"&lt;"&amp;DATE(2026,3,1))</f>
        <v>0</v>
      </c>
      <c r="E69" s="16" t="n">
        <f aca="false">SUMIFS(Report!$U:$U,Report!$T:$T,$A69,Report!$C:$C,"&gt;="&amp;DATE(2026,3,1),Report!$C:$C,"&lt;"&amp;DATE(2026,4,1))</f>
        <v>0</v>
      </c>
      <c r="F69" s="16" t="n">
        <f aca="false">SUMIFS(Report!$U:$U,Report!$T:$T,$A69,Report!$C:$C,"&gt;="&amp;DATE(2026,4,1),Report!$C:$C,"&lt;"&amp;DATE(2026,5,1))</f>
        <v>0</v>
      </c>
      <c r="G69" s="16" t="n">
        <f aca="false">SUMIFS(Report!$U:$U,Report!$T:$T,$A69,Report!$C:$C,"&gt;="&amp;DATE(2026,5,1),Report!$C:$C,"&lt;"&amp;DATE(2026,6,1))</f>
        <v>0</v>
      </c>
      <c r="H69" s="16" t="n">
        <f aca="false">SUMIFS(Report!$U:$U,Report!$T:$T,$A69,Report!$C:$C,"&gt;="&amp;DATE(2026,6,1),Report!$C:$C,"&lt;"&amp;DATE(2026,7,1))</f>
        <v>767.17</v>
      </c>
      <c r="I69" s="16" t="n">
        <f aca="false">SUMIFS(Report!$U:$U,Report!$T:$T,$A69,Report!$C:$C,"&gt;="&amp;DATE(2026,7,1),Report!$C:$C,"&lt;"&amp;DATE(2026,8,1))</f>
        <v>464.59</v>
      </c>
      <c r="J69" s="16" t="n">
        <f aca="false">SUMIFS(Report!$U:$U,Report!$T:$T,$A69,Report!$C:$C,"&gt;="&amp;DATE(2026,8,1),Report!$C:$C,"&lt;"&amp;DATE(2026,9,1))</f>
        <v>464.96</v>
      </c>
      <c r="K69" s="16" t="n">
        <f aca="false">SUMIFS(Report!$U:$U,Report!$T:$T,$A69,Report!$C:$C,"&gt;="&amp;DATE(2026,9,1),Report!$C:$C,"&lt;"&amp;DATE(2026,10,1))</f>
        <v>464.59</v>
      </c>
      <c r="L69" s="16" t="n">
        <f aca="false">SUMIFS(Report!$U:$U,Report!$T:$T,$A69,Report!$C:$C,"&gt;="&amp;DATE(2026,10,1),Report!$C:$C,"&lt;"&amp;DATE(2026,11,1))</f>
        <v>0</v>
      </c>
      <c r="M69" s="16" t="n">
        <f aca="false">SUMIFS(Report!$U:$U,Report!$T:$T,$A69,Report!$C:$C,"&gt;="&amp;DATE(2026,11,1),Report!$C:$C,"&lt;"&amp;DATE(2026,12,1))</f>
        <v>0</v>
      </c>
      <c r="N69" s="16" t="n">
        <f aca="false">SUMIFS(Report!$U:$U,Report!$T:$T,$A69,Report!$C:$C,"&gt;="&amp;DATE(2026,12,1),Report!$C:$C,"&lt;"&amp;DATE(2027,1,1))</f>
        <v>0</v>
      </c>
      <c r="O69" s="16" t="n">
        <f aca="false">SUMIFS(Report!$U:$U,Report!$T:$T,$A69,Report!$C:$C,"&gt;="&amp;DATE(2027,1,1),Report!$C:$C,"&lt;"&amp;DATE(2027,2,1))</f>
        <v>0</v>
      </c>
      <c r="P69" s="16" t="n">
        <f aca="false">SUMIFS(Report!$U:$U,Report!$T:$T,$A69,Report!$C:$C,"&gt;="&amp;DATE(2027,2,1),Report!$C:$C,"&lt;"&amp;DATE(2027,3,1))</f>
        <v>0</v>
      </c>
      <c r="Q69" s="16" t="n">
        <f aca="false">SUMIFS(Report!$U:$U,Report!$T:$T,$A69,Report!$C:$C,"&gt;="&amp;DATE(2027,3,1),Report!$C:$C,"&lt;"&amp;DATE(2027,4,1))</f>
        <v>0</v>
      </c>
      <c r="R69" s="16" t="n">
        <f aca="false">SUMIFS(Report!$U:$U,Report!$T:$T,$A69,Report!$C:$C,"&gt;="&amp;DATE(2027,4,1),Report!$C:$C,"&lt;"&amp;DATE(2027,5,1))</f>
        <v>0</v>
      </c>
      <c r="S69" s="16" t="n">
        <f aca="false">SUMIFS(Report!$U:$U,Report!$T:$T,$A69,Report!$C:$C,"&gt;="&amp;DATE(2027,5,1),Report!$C:$C,"&lt;"&amp;DATE(2027,6,1))</f>
        <v>0</v>
      </c>
      <c r="T69" s="16" t="n">
        <f aca="false">SUMIFS(Report!$U:$U,Report!$T:$T,$A69,Report!$C:$C,"&gt;="&amp;DATE(2027,6,1),Report!$C:$C,"&lt;"&amp;DATE(2027,7,1))</f>
        <v>0</v>
      </c>
      <c r="U69" s="16" t="n">
        <f aca="false">SUMIFS(Report!$U:$U,Report!$T:$T,$A69,Report!$C:$C,"&gt;="&amp;DATE(2027,7,1),Report!$C:$C,"&lt;"&amp;DATE(2027,8,1))</f>
        <v>0</v>
      </c>
      <c r="V69" s="16" t="n">
        <f aca="false">SUMIFS(Report!$U:$U,Report!$T:$T,$A69,Report!$C:$C,"&gt;="&amp;DATE(2027,8,1),Report!$C:$C,"&lt;"&amp;DATE(2027,9,1))</f>
        <v>0</v>
      </c>
      <c r="W69" s="16" t="n">
        <f aca="false">SUMIFS(Report!$U:$U,Report!$T:$T,$A69,Report!$C:$C,"&gt;="&amp;DATE(2027,9,1),Report!$C:$C,"&lt;"&amp;DATE(2027,10,1))</f>
        <v>0</v>
      </c>
      <c r="X69" s="16" t="n">
        <f aca="false">SUMIFS(Report!$U:$U,Report!$T:$T,$A69,Report!$C:$C,"&gt;="&amp;DATE(2027,10,1),Report!$C:$C,"&lt;"&amp;DATE(2027,11,1))</f>
        <v>0</v>
      </c>
      <c r="Y69" s="16" t="n">
        <f aca="false">SUMIFS(Report!$U:$U,Report!$T:$T,$A69,Report!$C:$C,"&gt;="&amp;DATE(2027,11,1),Report!$C:$C,"&lt;"&amp;DATE(2027,12,1))</f>
        <v>0</v>
      </c>
      <c r="Z69" s="16" t="n">
        <f aca="false">SUMIFS(Report!$U:$U,Report!$T:$T,$A69,Report!$C:$C,"&gt;="&amp;DATE(2027,12,1),Report!$C:$C,"&lt;"&amp;DATE(2028,1,1))</f>
        <v>0</v>
      </c>
      <c r="AA69" s="16" t="n">
        <f aca="false">SUM(C69:Z69)</f>
        <v>2161.31</v>
      </c>
    </row>
    <row r="70" customFormat="false" ht="12.75" hidden="false" customHeight="true" outlineLevel="0" collapsed="false">
      <c r="A70" s="1" t="s">
        <v>1114</v>
      </c>
      <c r="B70" s="1" t="str">
        <f aca="false">IFERROR(INDEX('Resumo Grupos'!$AC$3:$AC$200,MATCH($A70,'Resumo Grupos'!$AB$3:$AB$200,0)),"n/d")</f>
        <v>Impostos</v>
      </c>
      <c r="C70" s="16" t="n">
        <f aca="false">SUMIFS(Report!$U:$U,Report!$T:$T,$A70,Report!$C:$C,"&gt;="&amp;DATE(2026,1,1),Report!$C:$C,"&lt;"&amp;DATE(2026,2,1))</f>
        <v>0</v>
      </c>
      <c r="D70" s="16" t="n">
        <f aca="false">SUMIFS(Report!$U:$U,Report!$T:$T,$A70,Report!$C:$C,"&gt;="&amp;DATE(2026,2,1),Report!$C:$C,"&lt;"&amp;DATE(2026,3,1))</f>
        <v>0</v>
      </c>
      <c r="E70" s="16" t="n">
        <f aca="false">SUMIFS(Report!$U:$U,Report!$T:$T,$A70,Report!$C:$C,"&gt;="&amp;DATE(2026,3,1),Report!$C:$C,"&lt;"&amp;DATE(2026,4,1))</f>
        <v>0</v>
      </c>
      <c r="F70" s="16" t="n">
        <f aca="false">SUMIFS(Report!$U:$U,Report!$T:$T,$A70,Report!$C:$C,"&gt;="&amp;DATE(2026,4,1),Report!$C:$C,"&lt;"&amp;DATE(2026,5,1))</f>
        <v>0</v>
      </c>
      <c r="G70" s="16" t="n">
        <f aca="false">SUMIFS(Report!$U:$U,Report!$T:$T,$A70,Report!$C:$C,"&gt;="&amp;DATE(2026,5,1),Report!$C:$C,"&lt;"&amp;DATE(2026,6,1))</f>
        <v>0</v>
      </c>
      <c r="H70" s="16" t="n">
        <f aca="false">SUMIFS(Report!$U:$U,Report!$T:$T,$A70,Report!$C:$C,"&gt;="&amp;DATE(2026,6,1),Report!$C:$C,"&lt;"&amp;DATE(2026,7,1))</f>
        <v>583.66</v>
      </c>
      <c r="I70" s="16" t="n">
        <f aca="false">SUMIFS(Report!$U:$U,Report!$T:$T,$A70,Report!$C:$C,"&gt;="&amp;DATE(2026,7,1),Report!$C:$C,"&lt;"&amp;DATE(2026,8,1))</f>
        <v>0</v>
      </c>
      <c r="J70" s="16" t="n">
        <f aca="false">SUMIFS(Report!$U:$U,Report!$T:$T,$A70,Report!$C:$C,"&gt;="&amp;DATE(2026,8,1),Report!$C:$C,"&lt;"&amp;DATE(2026,9,1))</f>
        <v>0</v>
      </c>
      <c r="K70" s="16" t="n">
        <f aca="false">SUMIFS(Report!$U:$U,Report!$T:$T,$A70,Report!$C:$C,"&gt;="&amp;DATE(2026,9,1),Report!$C:$C,"&lt;"&amp;DATE(2026,10,1))</f>
        <v>0</v>
      </c>
      <c r="L70" s="16" t="n">
        <f aca="false">SUMIFS(Report!$U:$U,Report!$T:$T,$A70,Report!$C:$C,"&gt;="&amp;DATE(2026,10,1),Report!$C:$C,"&lt;"&amp;DATE(2026,11,1))</f>
        <v>0</v>
      </c>
      <c r="M70" s="16" t="n">
        <f aca="false">SUMIFS(Report!$U:$U,Report!$T:$T,$A70,Report!$C:$C,"&gt;="&amp;DATE(2026,11,1),Report!$C:$C,"&lt;"&amp;DATE(2026,12,1))</f>
        <v>0</v>
      </c>
      <c r="N70" s="16" t="n">
        <f aca="false">SUMIFS(Report!$U:$U,Report!$T:$T,$A70,Report!$C:$C,"&gt;="&amp;DATE(2026,12,1),Report!$C:$C,"&lt;"&amp;DATE(2027,1,1))</f>
        <v>0</v>
      </c>
      <c r="O70" s="16" t="n">
        <f aca="false">SUMIFS(Report!$U:$U,Report!$T:$T,$A70,Report!$C:$C,"&gt;="&amp;DATE(2027,1,1),Report!$C:$C,"&lt;"&amp;DATE(2027,2,1))</f>
        <v>0</v>
      </c>
      <c r="P70" s="16" t="n">
        <f aca="false">SUMIFS(Report!$U:$U,Report!$T:$T,$A70,Report!$C:$C,"&gt;="&amp;DATE(2027,2,1),Report!$C:$C,"&lt;"&amp;DATE(2027,3,1))</f>
        <v>0</v>
      </c>
      <c r="Q70" s="16" t="n">
        <f aca="false">SUMIFS(Report!$U:$U,Report!$T:$T,$A70,Report!$C:$C,"&gt;="&amp;DATE(2027,3,1),Report!$C:$C,"&lt;"&amp;DATE(2027,4,1))</f>
        <v>0</v>
      </c>
      <c r="R70" s="16" t="n">
        <f aca="false">SUMIFS(Report!$U:$U,Report!$T:$T,$A70,Report!$C:$C,"&gt;="&amp;DATE(2027,4,1),Report!$C:$C,"&lt;"&amp;DATE(2027,5,1))</f>
        <v>0</v>
      </c>
      <c r="S70" s="16" t="n">
        <f aca="false">SUMIFS(Report!$U:$U,Report!$T:$T,$A70,Report!$C:$C,"&gt;="&amp;DATE(2027,5,1),Report!$C:$C,"&lt;"&amp;DATE(2027,6,1))</f>
        <v>0</v>
      </c>
      <c r="T70" s="16" t="n">
        <f aca="false">SUMIFS(Report!$U:$U,Report!$T:$T,$A70,Report!$C:$C,"&gt;="&amp;DATE(2027,6,1),Report!$C:$C,"&lt;"&amp;DATE(2027,7,1))</f>
        <v>0</v>
      </c>
      <c r="U70" s="16" t="n">
        <f aca="false">SUMIFS(Report!$U:$U,Report!$T:$T,$A70,Report!$C:$C,"&gt;="&amp;DATE(2027,7,1),Report!$C:$C,"&lt;"&amp;DATE(2027,8,1))</f>
        <v>0</v>
      </c>
      <c r="V70" s="16" t="n">
        <f aca="false">SUMIFS(Report!$U:$U,Report!$T:$T,$A70,Report!$C:$C,"&gt;="&amp;DATE(2027,8,1),Report!$C:$C,"&lt;"&amp;DATE(2027,9,1))</f>
        <v>0</v>
      </c>
      <c r="W70" s="16" t="n">
        <f aca="false">SUMIFS(Report!$U:$U,Report!$T:$T,$A70,Report!$C:$C,"&gt;="&amp;DATE(2027,9,1),Report!$C:$C,"&lt;"&amp;DATE(2027,10,1))</f>
        <v>0</v>
      </c>
      <c r="X70" s="16" t="n">
        <f aca="false">SUMIFS(Report!$U:$U,Report!$T:$T,$A70,Report!$C:$C,"&gt;="&amp;DATE(2027,10,1),Report!$C:$C,"&lt;"&amp;DATE(2027,11,1))</f>
        <v>0</v>
      </c>
      <c r="Y70" s="16" t="n">
        <f aca="false">SUMIFS(Report!$U:$U,Report!$T:$T,$A70,Report!$C:$C,"&gt;="&amp;DATE(2027,11,1),Report!$C:$C,"&lt;"&amp;DATE(2027,12,1))</f>
        <v>0</v>
      </c>
      <c r="Z70" s="16" t="n">
        <f aca="false">SUMIFS(Report!$U:$U,Report!$T:$T,$A70,Report!$C:$C,"&gt;="&amp;DATE(2027,12,1),Report!$C:$C,"&lt;"&amp;DATE(2028,1,1))</f>
        <v>0</v>
      </c>
      <c r="AA70" s="16" t="n">
        <f aca="false">SUM(C70:Z70)</f>
        <v>583.66</v>
      </c>
    </row>
    <row r="71" customFormat="false" ht="13.5" hidden="false" customHeight="true" outlineLevel="0" collapsed="false">
      <c r="A71" s="1" t="s">
        <v>1944</v>
      </c>
      <c r="B71" s="1" t="str">
        <f aca="false">IFERROR(INDEX('Resumo Grupos'!$AC$3:$AC$200,MATCH($A71,'Resumo Grupos'!$AB$3:$AB$200,0)),"n/d")</f>
        <v>Salários</v>
      </c>
      <c r="C71" s="16" t="n">
        <f aca="false">SUMIFS(Report!$U:$U,Report!$T:$T,$A71,Report!$C:$C,"&gt;="&amp;DATE(2026,1,1),Report!$C:$C,"&lt;"&amp;DATE(2026,2,1))</f>
        <v>0</v>
      </c>
      <c r="D71" s="16" t="n">
        <f aca="false">SUMIFS(Report!$U:$U,Report!$T:$T,$A71,Report!$C:$C,"&gt;="&amp;DATE(2026,2,1),Report!$C:$C,"&lt;"&amp;DATE(2026,3,1))</f>
        <v>0</v>
      </c>
      <c r="E71" s="16" t="n">
        <f aca="false">SUMIFS(Report!$U:$U,Report!$T:$T,$A71,Report!$C:$C,"&gt;="&amp;DATE(2026,3,1),Report!$C:$C,"&lt;"&amp;DATE(2026,4,1))</f>
        <v>0</v>
      </c>
      <c r="F71" s="16" t="n">
        <f aca="false">SUMIFS(Report!$U:$U,Report!$T:$T,$A71,Report!$C:$C,"&gt;="&amp;DATE(2026,4,1),Report!$C:$C,"&lt;"&amp;DATE(2026,5,1))</f>
        <v>0</v>
      </c>
      <c r="G71" s="16" t="n">
        <f aca="false">SUMIFS(Report!$U:$U,Report!$T:$T,$A71,Report!$C:$C,"&gt;="&amp;DATE(2026,5,1),Report!$C:$C,"&lt;"&amp;DATE(2026,6,1))</f>
        <v>0</v>
      </c>
      <c r="H71" s="16" t="n">
        <f aca="false">SUMIFS(Report!$U:$U,Report!$T:$T,$A71,Report!$C:$C,"&gt;="&amp;DATE(2026,6,1),Report!$C:$C,"&lt;"&amp;DATE(2026,7,1))</f>
        <v>0</v>
      </c>
      <c r="I71" s="16" t="n">
        <f aca="false">SUMIFS(Report!$U:$U,Report!$T:$T,$A71,Report!$C:$C,"&gt;="&amp;DATE(2026,7,1),Report!$C:$C,"&lt;"&amp;DATE(2026,8,1))</f>
        <v>1749.99</v>
      </c>
      <c r="J71" s="16" t="n">
        <f aca="false">SUMIFS(Report!$U:$U,Report!$T:$T,$A71,Report!$C:$C,"&gt;="&amp;DATE(2026,8,1),Report!$C:$C,"&lt;"&amp;DATE(2026,9,1))</f>
        <v>0</v>
      </c>
      <c r="K71" s="16" t="n">
        <f aca="false">SUMIFS(Report!$U:$U,Report!$T:$T,$A71,Report!$C:$C,"&gt;="&amp;DATE(2026,9,1),Report!$C:$C,"&lt;"&amp;DATE(2026,10,1))</f>
        <v>0</v>
      </c>
      <c r="L71" s="16" t="n">
        <f aca="false">SUMIFS(Report!$U:$U,Report!$T:$T,$A71,Report!$C:$C,"&gt;="&amp;DATE(2026,10,1),Report!$C:$C,"&lt;"&amp;DATE(2026,11,1))</f>
        <v>0</v>
      </c>
      <c r="M71" s="16" t="n">
        <f aca="false">SUMIFS(Report!$U:$U,Report!$T:$T,$A71,Report!$C:$C,"&gt;="&amp;DATE(2026,11,1),Report!$C:$C,"&lt;"&amp;DATE(2026,12,1))</f>
        <v>0</v>
      </c>
      <c r="N71" s="16" t="n">
        <f aca="false">SUMIFS(Report!$U:$U,Report!$T:$T,$A71,Report!$C:$C,"&gt;="&amp;DATE(2026,12,1),Report!$C:$C,"&lt;"&amp;DATE(2027,1,1))</f>
        <v>0</v>
      </c>
      <c r="O71" s="16" t="n">
        <f aca="false">SUMIFS(Report!$U:$U,Report!$T:$T,$A71,Report!$C:$C,"&gt;="&amp;DATE(2027,1,1),Report!$C:$C,"&lt;"&amp;DATE(2027,2,1))</f>
        <v>0</v>
      </c>
      <c r="P71" s="16" t="n">
        <f aca="false">SUMIFS(Report!$U:$U,Report!$T:$T,$A71,Report!$C:$C,"&gt;="&amp;DATE(2027,2,1),Report!$C:$C,"&lt;"&amp;DATE(2027,3,1))</f>
        <v>0</v>
      </c>
      <c r="Q71" s="16" t="n">
        <f aca="false">SUMIFS(Report!$U:$U,Report!$T:$T,$A71,Report!$C:$C,"&gt;="&amp;DATE(2027,3,1),Report!$C:$C,"&lt;"&amp;DATE(2027,4,1))</f>
        <v>0</v>
      </c>
      <c r="R71" s="16" t="n">
        <f aca="false">SUMIFS(Report!$U:$U,Report!$T:$T,$A71,Report!$C:$C,"&gt;="&amp;DATE(2027,4,1),Report!$C:$C,"&lt;"&amp;DATE(2027,5,1))</f>
        <v>0</v>
      </c>
      <c r="S71" s="16" t="n">
        <f aca="false">SUMIFS(Report!$U:$U,Report!$T:$T,$A71,Report!$C:$C,"&gt;="&amp;DATE(2027,5,1),Report!$C:$C,"&lt;"&amp;DATE(2027,6,1))</f>
        <v>0</v>
      </c>
      <c r="T71" s="16" t="n">
        <f aca="false">SUMIFS(Report!$U:$U,Report!$T:$T,$A71,Report!$C:$C,"&gt;="&amp;DATE(2027,6,1),Report!$C:$C,"&lt;"&amp;DATE(2027,7,1))</f>
        <v>0</v>
      </c>
      <c r="U71" s="16" t="n">
        <f aca="false">SUMIFS(Report!$U:$U,Report!$T:$T,$A71,Report!$C:$C,"&gt;="&amp;DATE(2027,7,1),Report!$C:$C,"&lt;"&amp;DATE(2027,8,1))</f>
        <v>0</v>
      </c>
      <c r="V71" s="16" t="n">
        <f aca="false">SUMIFS(Report!$U:$U,Report!$T:$T,$A71,Report!$C:$C,"&gt;="&amp;DATE(2027,8,1),Report!$C:$C,"&lt;"&amp;DATE(2027,9,1))</f>
        <v>0</v>
      </c>
      <c r="W71" s="16" t="n">
        <f aca="false">SUMIFS(Report!$U:$U,Report!$T:$T,$A71,Report!$C:$C,"&gt;="&amp;DATE(2027,9,1),Report!$C:$C,"&lt;"&amp;DATE(2027,10,1))</f>
        <v>0</v>
      </c>
      <c r="X71" s="16" t="n">
        <f aca="false">SUMIFS(Report!$U:$U,Report!$T:$T,$A71,Report!$C:$C,"&gt;="&amp;DATE(2027,10,1),Report!$C:$C,"&lt;"&amp;DATE(2027,11,1))</f>
        <v>0</v>
      </c>
      <c r="Y71" s="16" t="n">
        <f aca="false">SUMIFS(Report!$U:$U,Report!$T:$T,$A71,Report!$C:$C,"&gt;="&amp;DATE(2027,11,1),Report!$C:$C,"&lt;"&amp;DATE(2027,12,1))</f>
        <v>0</v>
      </c>
      <c r="Z71" s="16" t="n">
        <f aca="false">SUMIFS(Report!$U:$U,Report!$T:$T,$A71,Report!$C:$C,"&gt;="&amp;DATE(2027,12,1),Report!$C:$C,"&lt;"&amp;DATE(2028,1,1))</f>
        <v>0</v>
      </c>
      <c r="AA71" s="16" t="n">
        <f aca="false">SUM(C71:Z71)</f>
        <v>1749.99</v>
      </c>
    </row>
    <row r="72" customFormat="false" ht="13.5" hidden="false" customHeight="true" outlineLevel="0" collapsed="false">
      <c r="A72" s="29" t="s">
        <v>333</v>
      </c>
      <c r="B72" s="29" t="str">
        <f aca="false">IFERROR(INDEX('Resumo Grupos'!$AC$3:$AC$200,MATCH($A72,'Resumo Grupos'!$AB$3:$AB$200,0)),"n/d")</f>
        <v>Salários</v>
      </c>
      <c r="C72" s="25" t="n">
        <f aca="false">SUMIFS(Report!$U:$U,Report!$T:$T,$A72,Report!$C:$C,"&gt;="&amp;DATE(2026,1,1),Report!$C:$C,"&lt;"&amp;DATE(2026,2,1))</f>
        <v>0</v>
      </c>
      <c r="D72" s="25" t="n">
        <f aca="false">SUMIFS(Report!$U:$U,Report!$T:$T,$A72,Report!$C:$C,"&gt;="&amp;DATE(2026,2,1),Report!$C:$C,"&lt;"&amp;DATE(2026,3,1))</f>
        <v>0</v>
      </c>
      <c r="E72" s="25" t="n">
        <f aca="false">SUMIFS(Report!$U:$U,Report!$T:$T,$A72,Report!$C:$C,"&gt;="&amp;DATE(2026,3,1),Report!$C:$C,"&lt;"&amp;DATE(2026,4,1))</f>
        <v>0</v>
      </c>
      <c r="F72" s="25" t="n">
        <f aca="false">SUMIFS(Report!$U:$U,Report!$T:$T,$A72,Report!$C:$C,"&gt;="&amp;DATE(2026,4,1),Report!$C:$C,"&lt;"&amp;DATE(2026,5,1))</f>
        <v>0</v>
      </c>
      <c r="G72" s="25" t="n">
        <f aca="false">SUMIFS(Report!$U:$U,Report!$T:$T,$A72,Report!$C:$C,"&gt;="&amp;DATE(2026,5,1),Report!$C:$C,"&lt;"&amp;DATE(2026,6,1))</f>
        <v>0</v>
      </c>
      <c r="H72" s="25" t="n">
        <f aca="false">SUMIFS(Report!$U:$U,Report!$T:$T,$A72,Report!$C:$C,"&gt;="&amp;DATE(2026,6,1),Report!$C:$C,"&lt;"&amp;DATE(2026,7,1))</f>
        <v>27994.91</v>
      </c>
      <c r="I72" s="25" t="n">
        <f aca="false">SUMIFS(Report!$U:$U,Report!$T:$T,$A72,Report!$C:$C,"&gt;="&amp;DATE(2026,7,1),Report!$C:$C,"&lt;"&amp;DATE(2026,8,1))</f>
        <v>42122.38</v>
      </c>
      <c r="J72" s="25" t="n">
        <f aca="false">SUMIFS(Report!$U:$U,Report!$T:$T,$A72,Report!$C:$C,"&gt;="&amp;DATE(2026,8,1),Report!$C:$C,"&lt;"&amp;DATE(2026,9,1))</f>
        <v>44949.03</v>
      </c>
      <c r="K72" s="25" t="n">
        <f aca="false">SUMIFS(Report!$U:$U,Report!$T:$T,$A72,Report!$C:$C,"&gt;="&amp;DATE(2026,9,1),Report!$C:$C,"&lt;"&amp;DATE(2026,10,1))</f>
        <v>23886.56</v>
      </c>
      <c r="L72" s="25" t="n">
        <f aca="false">SUMIFS(Report!$U:$U,Report!$T:$T,$A72,Report!$C:$C,"&gt;="&amp;DATE(2026,10,1),Report!$C:$C,"&lt;"&amp;DATE(2026,11,1))</f>
        <v>1250.97</v>
      </c>
      <c r="M72" s="25" t="n">
        <f aca="false">SUMIFS(Report!$U:$U,Report!$T:$T,$A72,Report!$C:$C,"&gt;="&amp;DATE(2026,11,1),Report!$C:$C,"&lt;"&amp;DATE(2026,12,1))</f>
        <v>1250.97</v>
      </c>
      <c r="N72" s="25" t="n">
        <f aca="false">SUMIFS(Report!$U:$U,Report!$T:$T,$A72,Report!$C:$C,"&gt;="&amp;DATE(2026,12,1),Report!$C:$C,"&lt;"&amp;DATE(2027,1,1))</f>
        <v>750.97</v>
      </c>
      <c r="O72" s="25" t="n">
        <f aca="false">SUMIFS(Report!$U:$U,Report!$T:$T,$A72,Report!$C:$C,"&gt;="&amp;DATE(2027,1,1),Report!$C:$C,"&lt;"&amp;DATE(2027,2,1))</f>
        <v>0</v>
      </c>
      <c r="P72" s="25" t="n">
        <f aca="false">SUMIFS(Report!$U:$U,Report!$T:$T,$A72,Report!$C:$C,"&gt;="&amp;DATE(2027,2,1),Report!$C:$C,"&lt;"&amp;DATE(2027,3,1))</f>
        <v>0</v>
      </c>
      <c r="Q72" s="25" t="n">
        <f aca="false">SUMIFS(Report!$U:$U,Report!$T:$T,$A72,Report!$C:$C,"&gt;="&amp;DATE(2027,3,1),Report!$C:$C,"&lt;"&amp;DATE(2027,4,1))</f>
        <v>0</v>
      </c>
      <c r="R72" s="25" t="n">
        <f aca="false">SUMIFS(Report!$U:$U,Report!$T:$T,$A72,Report!$C:$C,"&gt;="&amp;DATE(2027,4,1),Report!$C:$C,"&lt;"&amp;DATE(2027,5,1))</f>
        <v>0</v>
      </c>
      <c r="S72" s="25" t="n">
        <f aca="false">SUMIFS(Report!$U:$U,Report!$T:$T,$A72,Report!$C:$C,"&gt;="&amp;DATE(2027,5,1),Report!$C:$C,"&lt;"&amp;DATE(2027,6,1))</f>
        <v>0</v>
      </c>
      <c r="T72" s="25" t="n">
        <f aca="false">SUMIFS(Report!$U:$U,Report!$T:$T,$A72,Report!$C:$C,"&gt;="&amp;DATE(2027,6,1),Report!$C:$C,"&lt;"&amp;DATE(2027,7,1))</f>
        <v>0</v>
      </c>
      <c r="U72" s="25" t="n">
        <f aca="false">SUMIFS(Report!$U:$U,Report!$T:$T,$A72,Report!$C:$C,"&gt;="&amp;DATE(2027,7,1),Report!$C:$C,"&lt;"&amp;DATE(2027,8,1))</f>
        <v>0</v>
      </c>
      <c r="V72" s="25" t="n">
        <f aca="false">SUMIFS(Report!$U:$U,Report!$T:$T,$A72,Report!$C:$C,"&gt;="&amp;DATE(2027,8,1),Report!$C:$C,"&lt;"&amp;DATE(2027,9,1))</f>
        <v>0</v>
      </c>
      <c r="W72" s="25" t="n">
        <f aca="false">SUMIFS(Report!$U:$U,Report!$T:$T,$A72,Report!$C:$C,"&gt;="&amp;DATE(2027,9,1),Report!$C:$C,"&lt;"&amp;DATE(2027,10,1))</f>
        <v>0</v>
      </c>
      <c r="X72" s="25" t="n">
        <f aca="false">SUMIFS(Report!$U:$U,Report!$T:$T,$A72,Report!$C:$C,"&gt;="&amp;DATE(2027,10,1),Report!$C:$C,"&lt;"&amp;DATE(2027,11,1))</f>
        <v>0</v>
      </c>
      <c r="Y72" s="25" t="n">
        <f aca="false">SUMIFS(Report!$U:$U,Report!$T:$T,$A72,Report!$C:$C,"&gt;="&amp;DATE(2027,11,1),Report!$C:$C,"&lt;"&amp;DATE(2027,12,1))</f>
        <v>0</v>
      </c>
      <c r="Z72" s="25" t="n">
        <f aca="false">SUMIFS(Report!$U:$U,Report!$T:$T,$A72,Report!$C:$C,"&gt;="&amp;DATE(2027,12,1),Report!$C:$C,"&lt;"&amp;DATE(2028,1,1))</f>
        <v>0</v>
      </c>
      <c r="AA72" s="25" t="n">
        <f aca="false">SUM(C72:Z72)</f>
        <v>142205.79</v>
      </c>
    </row>
    <row r="73" customFormat="false" ht="12.75" hidden="false" customHeight="true" outlineLevel="0" collapsed="false">
      <c r="A73" s="29" t="s">
        <v>1816</v>
      </c>
      <c r="B73" s="29" t="str">
        <f aca="false">IFERROR(INDEX('Resumo Grupos'!$AC$3:$AC$200,MATCH($A73,'Resumo Grupos'!$AB$3:$AB$200,0)),"n/d")</f>
        <v>Despesa</v>
      </c>
      <c r="C73" s="25" t="n">
        <f aca="false">SUMIFS(Report!$U:$U,Report!$T:$T,$A73,Report!$C:$C,"&gt;="&amp;DATE(2026,1,1),Report!$C:$C,"&lt;"&amp;DATE(2026,2,1))</f>
        <v>0</v>
      </c>
      <c r="D73" s="25" t="n">
        <f aca="false">SUMIFS(Report!$U:$U,Report!$T:$T,$A73,Report!$C:$C,"&gt;="&amp;DATE(2026,2,1),Report!$C:$C,"&lt;"&amp;DATE(2026,3,1))</f>
        <v>0</v>
      </c>
      <c r="E73" s="25" t="n">
        <f aca="false">SUMIFS(Report!$U:$U,Report!$T:$T,$A73,Report!$C:$C,"&gt;="&amp;DATE(2026,3,1),Report!$C:$C,"&lt;"&amp;DATE(2026,4,1))</f>
        <v>0</v>
      </c>
      <c r="F73" s="25" t="n">
        <f aca="false">SUMIFS(Report!$U:$U,Report!$T:$T,$A73,Report!$C:$C,"&gt;="&amp;DATE(2026,4,1),Report!$C:$C,"&lt;"&amp;DATE(2026,5,1))</f>
        <v>0</v>
      </c>
      <c r="G73" s="25" t="n">
        <f aca="false">SUMIFS(Report!$U:$U,Report!$T:$T,$A73,Report!$C:$C,"&gt;="&amp;DATE(2026,5,1),Report!$C:$C,"&lt;"&amp;DATE(2026,6,1))</f>
        <v>0</v>
      </c>
      <c r="H73" s="25" t="n">
        <f aca="false">SUMIFS(Report!$U:$U,Report!$T:$T,$A73,Report!$C:$C,"&gt;="&amp;DATE(2026,6,1),Report!$C:$C,"&lt;"&amp;DATE(2026,7,1))</f>
        <v>0</v>
      </c>
      <c r="I73" s="25" t="n">
        <f aca="false">SUMIFS(Report!$U:$U,Report!$T:$T,$A73,Report!$C:$C,"&gt;="&amp;DATE(2026,7,1),Report!$C:$C,"&lt;"&amp;DATE(2026,8,1))</f>
        <v>129</v>
      </c>
      <c r="J73" s="25" t="n">
        <f aca="false">SUMIFS(Report!$U:$U,Report!$T:$T,$A73,Report!$C:$C,"&gt;="&amp;DATE(2026,8,1),Report!$C:$C,"&lt;"&amp;DATE(2026,9,1))</f>
        <v>0</v>
      </c>
      <c r="K73" s="25" t="n">
        <f aca="false">SUMIFS(Report!$U:$U,Report!$T:$T,$A73,Report!$C:$C,"&gt;="&amp;DATE(2026,9,1),Report!$C:$C,"&lt;"&amp;DATE(2026,10,1))</f>
        <v>0</v>
      </c>
      <c r="L73" s="25" t="n">
        <f aca="false">SUMIFS(Report!$U:$U,Report!$T:$T,$A73,Report!$C:$C,"&gt;="&amp;DATE(2026,10,1),Report!$C:$C,"&lt;"&amp;DATE(2026,11,1))</f>
        <v>0</v>
      </c>
      <c r="M73" s="25" t="n">
        <f aca="false">SUMIFS(Report!$U:$U,Report!$T:$T,$A73,Report!$C:$C,"&gt;="&amp;DATE(2026,11,1),Report!$C:$C,"&lt;"&amp;DATE(2026,12,1))</f>
        <v>0</v>
      </c>
      <c r="N73" s="25" t="n">
        <f aca="false">SUMIFS(Report!$U:$U,Report!$T:$T,$A73,Report!$C:$C,"&gt;="&amp;DATE(2026,12,1),Report!$C:$C,"&lt;"&amp;DATE(2027,1,1))</f>
        <v>0</v>
      </c>
      <c r="O73" s="25" t="n">
        <f aca="false">SUMIFS(Report!$U:$U,Report!$T:$T,$A73,Report!$C:$C,"&gt;="&amp;DATE(2027,1,1),Report!$C:$C,"&lt;"&amp;DATE(2027,2,1))</f>
        <v>0</v>
      </c>
      <c r="P73" s="25" t="n">
        <f aca="false">SUMIFS(Report!$U:$U,Report!$T:$T,$A73,Report!$C:$C,"&gt;="&amp;DATE(2027,2,1),Report!$C:$C,"&lt;"&amp;DATE(2027,3,1))</f>
        <v>0</v>
      </c>
      <c r="Q73" s="25" t="n">
        <f aca="false">SUMIFS(Report!$U:$U,Report!$T:$T,$A73,Report!$C:$C,"&gt;="&amp;DATE(2027,3,1),Report!$C:$C,"&lt;"&amp;DATE(2027,4,1))</f>
        <v>0</v>
      </c>
      <c r="R73" s="25" t="n">
        <f aca="false">SUMIFS(Report!$U:$U,Report!$T:$T,$A73,Report!$C:$C,"&gt;="&amp;DATE(2027,4,1),Report!$C:$C,"&lt;"&amp;DATE(2027,5,1))</f>
        <v>0</v>
      </c>
      <c r="S73" s="25" t="n">
        <f aca="false">SUMIFS(Report!$U:$U,Report!$T:$T,$A73,Report!$C:$C,"&gt;="&amp;DATE(2027,5,1),Report!$C:$C,"&lt;"&amp;DATE(2027,6,1))</f>
        <v>0</v>
      </c>
      <c r="T73" s="25" t="n">
        <f aca="false">SUMIFS(Report!$U:$U,Report!$T:$T,$A73,Report!$C:$C,"&gt;="&amp;DATE(2027,6,1),Report!$C:$C,"&lt;"&amp;DATE(2027,7,1))</f>
        <v>0</v>
      </c>
      <c r="U73" s="25" t="n">
        <f aca="false">SUMIFS(Report!$U:$U,Report!$T:$T,$A73,Report!$C:$C,"&gt;="&amp;DATE(2027,7,1),Report!$C:$C,"&lt;"&amp;DATE(2027,8,1))</f>
        <v>0</v>
      </c>
      <c r="V73" s="25" t="n">
        <f aca="false">SUMIFS(Report!$U:$U,Report!$T:$T,$A73,Report!$C:$C,"&gt;="&amp;DATE(2027,8,1),Report!$C:$C,"&lt;"&amp;DATE(2027,9,1))</f>
        <v>0</v>
      </c>
      <c r="W73" s="25" t="n">
        <f aca="false">SUMIFS(Report!$U:$U,Report!$T:$T,$A73,Report!$C:$C,"&gt;="&amp;DATE(2027,9,1),Report!$C:$C,"&lt;"&amp;DATE(2027,10,1))</f>
        <v>0</v>
      </c>
      <c r="X73" s="25" t="n">
        <f aca="false">SUMIFS(Report!$U:$U,Report!$T:$T,$A73,Report!$C:$C,"&gt;="&amp;DATE(2027,10,1),Report!$C:$C,"&lt;"&amp;DATE(2027,11,1))</f>
        <v>0</v>
      </c>
      <c r="Y73" s="25" t="n">
        <f aca="false">SUMIFS(Report!$U:$U,Report!$T:$T,$A73,Report!$C:$C,"&gt;="&amp;DATE(2027,11,1),Report!$C:$C,"&lt;"&amp;DATE(2027,12,1))</f>
        <v>0</v>
      </c>
      <c r="Z73" s="25" t="n">
        <f aca="false">SUMIFS(Report!$U:$U,Report!$T:$T,$A73,Report!$C:$C,"&gt;="&amp;DATE(2027,12,1),Report!$C:$C,"&lt;"&amp;DATE(2028,1,1))</f>
        <v>0</v>
      </c>
      <c r="AA73" s="25" t="n">
        <f aca="false">SUM(C73:Z73)</f>
        <v>129</v>
      </c>
    </row>
    <row r="74" customFormat="false" ht="13.5" hidden="false" customHeight="true" outlineLevel="0" collapsed="false">
      <c r="A74" s="29" t="s">
        <v>732</v>
      </c>
      <c r="B74" s="29" t="str">
        <f aca="false">IFERROR(INDEX('Resumo Grupos'!$AC$3:$AC$200,MATCH($A74,'Resumo Grupos'!$AB$3:$AB$200,0)),"n/d")</f>
        <v>Despesa</v>
      </c>
      <c r="C74" s="25" t="n">
        <f aca="false">SUMIFS(Report!$U:$U,Report!$T:$T,$A74,Report!$C:$C,"&gt;="&amp;DATE(2026,1,1),Report!$C:$C,"&lt;"&amp;DATE(2026,2,1))</f>
        <v>0</v>
      </c>
      <c r="D74" s="25" t="n">
        <f aca="false">SUMIFS(Report!$U:$U,Report!$T:$T,$A74,Report!$C:$C,"&gt;="&amp;DATE(2026,2,1),Report!$C:$C,"&lt;"&amp;DATE(2026,3,1))</f>
        <v>0</v>
      </c>
      <c r="E74" s="25" t="n">
        <f aca="false">SUMIFS(Report!$U:$U,Report!$T:$T,$A74,Report!$C:$C,"&gt;="&amp;DATE(2026,3,1),Report!$C:$C,"&lt;"&amp;DATE(2026,4,1))</f>
        <v>0</v>
      </c>
      <c r="F74" s="25" t="n">
        <f aca="false">SUMIFS(Report!$U:$U,Report!$T:$T,$A74,Report!$C:$C,"&gt;="&amp;DATE(2026,4,1),Report!$C:$C,"&lt;"&amp;DATE(2026,5,1))</f>
        <v>0</v>
      </c>
      <c r="G74" s="25" t="n">
        <f aca="false">SUMIFS(Report!$U:$U,Report!$T:$T,$A74,Report!$C:$C,"&gt;="&amp;DATE(2026,5,1),Report!$C:$C,"&lt;"&amp;DATE(2026,6,1))</f>
        <v>0</v>
      </c>
      <c r="H74" s="25" t="n">
        <f aca="false">SUMIFS(Report!$U:$U,Report!$T:$T,$A74,Report!$C:$C,"&gt;="&amp;DATE(2026,6,1),Report!$C:$C,"&lt;"&amp;DATE(2026,7,1))</f>
        <v>689.17</v>
      </c>
      <c r="I74" s="25" t="n">
        <f aca="false">SUMIFS(Report!$U:$U,Report!$T:$T,$A74,Report!$C:$C,"&gt;="&amp;DATE(2026,7,1),Report!$C:$C,"&lt;"&amp;DATE(2026,8,1))</f>
        <v>709.67</v>
      </c>
      <c r="J74" s="25" t="n">
        <f aca="false">SUMIFS(Report!$U:$U,Report!$T:$T,$A74,Report!$C:$C,"&gt;="&amp;DATE(2026,8,1),Report!$C:$C,"&lt;"&amp;DATE(2026,9,1))</f>
        <v>709.67</v>
      </c>
      <c r="K74" s="25" t="n">
        <f aca="false">SUMIFS(Report!$U:$U,Report!$T:$T,$A74,Report!$C:$C,"&gt;="&amp;DATE(2026,9,1),Report!$C:$C,"&lt;"&amp;DATE(2026,10,1))</f>
        <v>0</v>
      </c>
      <c r="L74" s="25" t="n">
        <f aca="false">SUMIFS(Report!$U:$U,Report!$T:$T,$A74,Report!$C:$C,"&gt;="&amp;DATE(2026,10,1),Report!$C:$C,"&lt;"&amp;DATE(2026,11,1))</f>
        <v>0</v>
      </c>
      <c r="M74" s="25" t="n">
        <f aca="false">SUMIFS(Report!$U:$U,Report!$T:$T,$A74,Report!$C:$C,"&gt;="&amp;DATE(2026,11,1),Report!$C:$C,"&lt;"&amp;DATE(2026,12,1))</f>
        <v>0</v>
      </c>
      <c r="N74" s="25" t="n">
        <f aca="false">SUMIFS(Report!$U:$U,Report!$T:$T,$A74,Report!$C:$C,"&gt;="&amp;DATE(2026,12,1),Report!$C:$C,"&lt;"&amp;DATE(2027,1,1))</f>
        <v>0</v>
      </c>
      <c r="O74" s="25" t="n">
        <f aca="false">SUMIFS(Report!$U:$U,Report!$T:$T,$A74,Report!$C:$C,"&gt;="&amp;DATE(2027,1,1),Report!$C:$C,"&lt;"&amp;DATE(2027,2,1))</f>
        <v>0</v>
      </c>
      <c r="P74" s="25" t="n">
        <f aca="false">SUMIFS(Report!$U:$U,Report!$T:$T,$A74,Report!$C:$C,"&gt;="&amp;DATE(2027,2,1),Report!$C:$C,"&lt;"&amp;DATE(2027,3,1))</f>
        <v>0</v>
      </c>
      <c r="Q74" s="25" t="n">
        <f aca="false">SUMIFS(Report!$U:$U,Report!$T:$T,$A74,Report!$C:$C,"&gt;="&amp;DATE(2027,3,1),Report!$C:$C,"&lt;"&amp;DATE(2027,4,1))</f>
        <v>0</v>
      </c>
      <c r="R74" s="25" t="n">
        <f aca="false">SUMIFS(Report!$U:$U,Report!$T:$T,$A74,Report!$C:$C,"&gt;="&amp;DATE(2027,4,1),Report!$C:$C,"&lt;"&amp;DATE(2027,5,1))</f>
        <v>0</v>
      </c>
      <c r="S74" s="25" t="n">
        <f aca="false">SUMIFS(Report!$U:$U,Report!$T:$T,$A74,Report!$C:$C,"&gt;="&amp;DATE(2027,5,1),Report!$C:$C,"&lt;"&amp;DATE(2027,6,1))</f>
        <v>0</v>
      </c>
      <c r="T74" s="25" t="n">
        <f aca="false">SUMIFS(Report!$U:$U,Report!$T:$T,$A74,Report!$C:$C,"&gt;="&amp;DATE(2027,6,1),Report!$C:$C,"&lt;"&amp;DATE(2027,7,1))</f>
        <v>0</v>
      </c>
      <c r="U74" s="25" t="n">
        <f aca="false">SUMIFS(Report!$U:$U,Report!$T:$T,$A74,Report!$C:$C,"&gt;="&amp;DATE(2027,7,1),Report!$C:$C,"&lt;"&amp;DATE(2027,8,1))</f>
        <v>0</v>
      </c>
      <c r="V74" s="25" t="n">
        <f aca="false">SUMIFS(Report!$U:$U,Report!$T:$T,$A74,Report!$C:$C,"&gt;="&amp;DATE(2027,8,1),Report!$C:$C,"&lt;"&amp;DATE(2027,9,1))</f>
        <v>0</v>
      </c>
      <c r="W74" s="25" t="n">
        <f aca="false">SUMIFS(Report!$U:$U,Report!$T:$T,$A74,Report!$C:$C,"&gt;="&amp;DATE(2027,9,1),Report!$C:$C,"&lt;"&amp;DATE(2027,10,1))</f>
        <v>0</v>
      </c>
      <c r="X74" s="25" t="n">
        <f aca="false">SUMIFS(Report!$U:$U,Report!$T:$T,$A74,Report!$C:$C,"&gt;="&amp;DATE(2027,10,1),Report!$C:$C,"&lt;"&amp;DATE(2027,11,1))</f>
        <v>0</v>
      </c>
      <c r="Y74" s="25" t="n">
        <f aca="false">SUMIFS(Report!$U:$U,Report!$T:$T,$A74,Report!$C:$C,"&gt;="&amp;DATE(2027,11,1),Report!$C:$C,"&lt;"&amp;DATE(2027,12,1))</f>
        <v>0</v>
      </c>
      <c r="Z74" s="25" t="n">
        <f aca="false">SUMIFS(Report!$U:$U,Report!$T:$T,$A74,Report!$C:$C,"&gt;="&amp;DATE(2027,12,1),Report!$C:$C,"&lt;"&amp;DATE(2028,1,1))</f>
        <v>0</v>
      </c>
      <c r="AA74" s="25" t="n">
        <f aca="false">SUM(C74:Z74)</f>
        <v>2108.51</v>
      </c>
    </row>
    <row r="75" customFormat="false" ht="13.5" hidden="false" customHeight="true" outlineLevel="0" collapsed="false">
      <c r="A75" s="1" t="s">
        <v>893</v>
      </c>
      <c r="B75" s="1" t="str">
        <f aca="false">IFERROR(INDEX('Resumo Grupos'!$AC$3:$AC$200,MATCH($A75,'Resumo Grupos'!$AB$3:$AB$200,0)),"n/d")</f>
        <v>Impostos</v>
      </c>
      <c r="C75" s="1" t="n">
        <f aca="false">SUMIFS(Report!$U:$U,Report!$T:$T,$A75,Report!$C:$C,"&gt;="&amp;DATE(2026,1,1),Report!$C:$C,"&lt;"&amp;DATE(2026,2,1))</f>
        <v>0</v>
      </c>
      <c r="D75" s="1" t="n">
        <f aca="false">SUMIFS(Report!$U:$U,Report!$T:$T,$A75,Report!$C:$C,"&gt;="&amp;DATE(2026,2,1),Report!$C:$C,"&lt;"&amp;DATE(2026,3,1))</f>
        <v>0</v>
      </c>
      <c r="E75" s="1" t="n">
        <f aca="false">SUMIFS(Report!$U:$U,Report!$T:$T,$A75,Report!$C:$C,"&gt;="&amp;DATE(2026,3,1),Report!$C:$C,"&lt;"&amp;DATE(2026,4,1))</f>
        <v>0</v>
      </c>
      <c r="F75" s="1" t="n">
        <f aca="false">SUMIFS(Report!$U:$U,Report!$T:$T,$A75,Report!$C:$C,"&gt;="&amp;DATE(2026,4,1),Report!$C:$C,"&lt;"&amp;DATE(2026,5,1))</f>
        <v>0</v>
      </c>
      <c r="G75" s="1" t="n">
        <f aca="false">SUMIFS(Report!$U:$U,Report!$T:$T,$A75,Report!$C:$C,"&gt;="&amp;DATE(2026,5,1),Report!$C:$C,"&lt;"&amp;DATE(2026,6,1))</f>
        <v>0</v>
      </c>
      <c r="H75" s="1" t="n">
        <f aca="false">SUMIFS(Report!$U:$U,Report!$T:$T,$A75,Report!$C:$C,"&gt;="&amp;DATE(2026,6,1),Report!$C:$C,"&lt;"&amp;DATE(2026,7,1))</f>
        <v>6735.75</v>
      </c>
      <c r="I75" s="1" t="n">
        <f aca="false">SUMIFS(Report!$U:$U,Report!$T:$T,$A75,Report!$C:$C,"&gt;="&amp;DATE(2026,7,1),Report!$C:$C,"&lt;"&amp;DATE(2026,8,1))</f>
        <v>5411.15</v>
      </c>
      <c r="J75" s="1" t="n">
        <f aca="false">SUMIFS(Report!$U:$U,Report!$T:$T,$A75,Report!$C:$C,"&gt;="&amp;DATE(2026,8,1),Report!$C:$C,"&lt;"&amp;DATE(2026,9,1))</f>
        <v>5899.7</v>
      </c>
      <c r="K75" s="1" t="n">
        <f aca="false">SUMIFS(Report!$U:$U,Report!$T:$T,$A75,Report!$C:$C,"&gt;="&amp;DATE(2026,9,1),Report!$C:$C,"&lt;"&amp;DATE(2026,10,1))</f>
        <v>0</v>
      </c>
      <c r="L75" s="1" t="n">
        <f aca="false">SUMIFS(Report!$U:$U,Report!$T:$T,$A75,Report!$C:$C,"&gt;="&amp;DATE(2026,10,1),Report!$C:$C,"&lt;"&amp;DATE(2026,11,1))</f>
        <v>0</v>
      </c>
      <c r="M75" s="1" t="n">
        <f aca="false">SUMIFS(Report!$U:$U,Report!$T:$T,$A75,Report!$C:$C,"&gt;="&amp;DATE(2026,11,1),Report!$C:$C,"&lt;"&amp;DATE(2026,12,1))</f>
        <v>0</v>
      </c>
      <c r="N75" s="1" t="n">
        <f aca="false">SUMIFS(Report!$U:$U,Report!$T:$T,$A75,Report!$C:$C,"&gt;="&amp;DATE(2026,12,1),Report!$C:$C,"&lt;"&amp;DATE(2027,1,1))</f>
        <v>0</v>
      </c>
      <c r="O75" s="1" t="n">
        <f aca="false">SUMIFS(Report!$U:$U,Report!$T:$T,$A75,Report!$C:$C,"&gt;="&amp;DATE(2027,1,1),Report!$C:$C,"&lt;"&amp;DATE(2027,2,1))</f>
        <v>0</v>
      </c>
      <c r="P75" s="1" t="n">
        <f aca="false">SUMIFS(Report!$U:$U,Report!$T:$T,$A75,Report!$C:$C,"&gt;="&amp;DATE(2027,2,1),Report!$C:$C,"&lt;"&amp;DATE(2027,3,1))</f>
        <v>0</v>
      </c>
      <c r="Q75" s="1" t="n">
        <f aca="false">SUMIFS(Report!$U:$U,Report!$T:$T,$A75,Report!$C:$C,"&gt;="&amp;DATE(2027,3,1),Report!$C:$C,"&lt;"&amp;DATE(2027,4,1))</f>
        <v>0</v>
      </c>
      <c r="R75" s="1" t="n">
        <f aca="false">SUMIFS(Report!$U:$U,Report!$T:$T,$A75,Report!$C:$C,"&gt;="&amp;DATE(2027,4,1),Report!$C:$C,"&lt;"&amp;DATE(2027,5,1))</f>
        <v>0</v>
      </c>
      <c r="S75" s="1" t="n">
        <f aca="false">SUMIFS(Report!$U:$U,Report!$T:$T,$A75,Report!$C:$C,"&gt;="&amp;DATE(2027,5,1),Report!$C:$C,"&lt;"&amp;DATE(2027,6,1))</f>
        <v>0</v>
      </c>
      <c r="T75" s="1" t="n">
        <f aca="false">SUMIFS(Report!$U:$U,Report!$T:$T,$A75,Report!$C:$C,"&gt;="&amp;DATE(2027,6,1),Report!$C:$C,"&lt;"&amp;DATE(2027,7,1))</f>
        <v>0</v>
      </c>
      <c r="U75" s="1" t="n">
        <f aca="false">SUMIFS(Report!$U:$U,Report!$T:$T,$A75,Report!$C:$C,"&gt;="&amp;DATE(2027,7,1),Report!$C:$C,"&lt;"&amp;DATE(2027,8,1))</f>
        <v>0</v>
      </c>
      <c r="V75" s="1" t="n">
        <f aca="false">SUMIFS(Report!$U:$U,Report!$T:$T,$A75,Report!$C:$C,"&gt;="&amp;DATE(2027,8,1),Report!$C:$C,"&lt;"&amp;DATE(2027,9,1))</f>
        <v>0</v>
      </c>
      <c r="W75" s="1" t="n">
        <f aca="false">SUMIFS(Report!$U:$U,Report!$T:$T,$A75,Report!$C:$C,"&gt;="&amp;DATE(2027,9,1),Report!$C:$C,"&lt;"&amp;DATE(2027,10,1))</f>
        <v>0</v>
      </c>
      <c r="X75" s="1" t="n">
        <f aca="false">SUMIFS(Report!$U:$U,Report!$T:$T,$A75,Report!$C:$C,"&gt;="&amp;DATE(2027,10,1),Report!$C:$C,"&lt;"&amp;DATE(2027,11,1))</f>
        <v>0</v>
      </c>
      <c r="Y75" s="1" t="n">
        <f aca="false">SUMIFS(Report!$U:$U,Report!$T:$T,$A75,Report!$C:$C,"&gt;="&amp;DATE(2027,11,1),Report!$C:$C,"&lt;"&amp;DATE(2027,12,1))</f>
        <v>0</v>
      </c>
      <c r="Z75" s="1" t="n">
        <f aca="false">SUMIFS(Report!$U:$U,Report!$T:$T,$A75,Report!$C:$C,"&gt;="&amp;DATE(2027,12,1),Report!$C:$C,"&lt;"&amp;DATE(2028,1,1))</f>
        <v>0</v>
      </c>
      <c r="AA75" s="1" t="n">
        <f aca="false">SUM(C75:Z75)</f>
        <v>18046.6</v>
      </c>
    </row>
    <row r="76" customFormat="false" ht="12.75" hidden="false" customHeight="true" outlineLevel="0" collapsed="false">
      <c r="A76" s="1" t="s">
        <v>143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SUMIFS(Report!$U:$U,Report!$T:$T,$A76,Report!$C:$C,"&gt;="&amp;DATE(2026,1,1),Report!$C:$C,"&lt;"&amp;DATE(2026,2,1))</f>
        <v>0</v>
      </c>
      <c r="D76" s="1" t="n">
        <f aca="false">SUMIFS(Report!$U:$U,Report!$T:$T,$A76,Report!$C:$C,"&gt;="&amp;DATE(2026,2,1),Report!$C:$C,"&lt;"&amp;DATE(2026,3,1))</f>
        <v>0</v>
      </c>
      <c r="E76" s="1" t="n">
        <f aca="false">SUMIFS(Report!$U:$U,Report!$T:$T,$A76,Report!$C:$C,"&gt;="&amp;DATE(2026,3,1),Report!$C:$C,"&lt;"&amp;DATE(2026,4,1))</f>
        <v>0</v>
      </c>
      <c r="F76" s="1" t="n">
        <f aca="false">SUMIFS(Report!$U:$U,Report!$T:$T,$A76,Report!$C:$C,"&gt;="&amp;DATE(2026,4,1),Report!$C:$C,"&lt;"&amp;DATE(2026,5,1))</f>
        <v>0</v>
      </c>
      <c r="G76" s="1" t="n">
        <f aca="false">SUMIFS(Report!$U:$U,Report!$T:$T,$A76,Report!$C:$C,"&gt;="&amp;DATE(2026,5,1),Report!$C:$C,"&lt;"&amp;DATE(2026,6,1))</f>
        <v>0</v>
      </c>
      <c r="H76" s="1" t="n">
        <f aca="false">SUMIFS(Report!$U:$U,Report!$T:$T,$A76,Report!$C:$C,"&gt;="&amp;DATE(2026,6,1),Report!$C:$C,"&lt;"&amp;DATE(2026,7,1))</f>
        <v>1153.12</v>
      </c>
      <c r="I76" s="1" t="n">
        <f aca="false">SUMIFS(Report!$U:$U,Report!$T:$T,$A76,Report!$C:$C,"&gt;="&amp;DATE(2026,7,1),Report!$C:$C,"&lt;"&amp;DATE(2026,8,1))</f>
        <v>1153.12</v>
      </c>
      <c r="J76" s="1" t="n">
        <f aca="false">SUMIFS(Report!$U:$U,Report!$T:$T,$A76,Report!$C:$C,"&gt;="&amp;DATE(2026,8,1),Report!$C:$C,"&lt;"&amp;DATE(2026,9,1))</f>
        <v>486.45</v>
      </c>
      <c r="K76" s="1" t="n">
        <f aca="false">SUMIFS(Report!$U:$U,Report!$T:$T,$A76,Report!$C:$C,"&gt;="&amp;DATE(2026,9,1),Report!$C:$C,"&lt;"&amp;DATE(2026,10,1))</f>
        <v>0</v>
      </c>
      <c r="L76" s="1" t="n">
        <f aca="false">SUMIFS(Report!$U:$U,Report!$T:$T,$A76,Report!$C:$C,"&gt;="&amp;DATE(2026,10,1),Report!$C:$C,"&lt;"&amp;DATE(2026,11,1))</f>
        <v>0</v>
      </c>
      <c r="M76" s="1" t="n">
        <f aca="false">SUMIFS(Report!$U:$U,Report!$T:$T,$A76,Report!$C:$C,"&gt;="&amp;DATE(2026,11,1),Report!$C:$C,"&lt;"&amp;DATE(2026,12,1))</f>
        <v>0</v>
      </c>
      <c r="N76" s="1" t="n">
        <f aca="false">SUMIFS(Report!$U:$U,Report!$T:$T,$A76,Report!$C:$C,"&gt;="&amp;DATE(2026,12,1),Report!$C:$C,"&lt;"&amp;DATE(2027,1,1))</f>
        <v>0</v>
      </c>
      <c r="O76" s="1" t="n">
        <f aca="false">SUMIFS(Report!$U:$U,Report!$T:$T,$A76,Report!$C:$C,"&gt;="&amp;DATE(2027,1,1),Report!$C:$C,"&lt;"&amp;DATE(2027,2,1))</f>
        <v>0</v>
      </c>
      <c r="P76" s="1" t="n">
        <f aca="false">SUMIFS(Report!$U:$U,Report!$T:$T,$A76,Report!$C:$C,"&gt;="&amp;DATE(2027,2,1),Report!$C:$C,"&lt;"&amp;DATE(2027,3,1))</f>
        <v>0</v>
      </c>
      <c r="Q76" s="1" t="n">
        <f aca="false">SUMIFS(Report!$U:$U,Report!$T:$T,$A76,Report!$C:$C,"&gt;="&amp;DATE(2027,3,1),Report!$C:$C,"&lt;"&amp;DATE(2027,4,1))</f>
        <v>0</v>
      </c>
      <c r="R76" s="1" t="n">
        <f aca="false">SUMIFS(Report!$U:$U,Report!$T:$T,$A76,Report!$C:$C,"&gt;="&amp;DATE(2027,4,1),Report!$C:$C,"&lt;"&amp;DATE(2027,5,1))</f>
        <v>0</v>
      </c>
      <c r="S76" s="1" t="n">
        <f aca="false">SUMIFS(Report!$U:$U,Report!$T:$T,$A76,Report!$C:$C,"&gt;="&amp;DATE(2027,5,1),Report!$C:$C,"&lt;"&amp;DATE(2027,6,1))</f>
        <v>0</v>
      </c>
      <c r="T76" s="1" t="n">
        <f aca="false">SUMIFS(Report!$U:$U,Report!$T:$T,$A76,Report!$C:$C,"&gt;="&amp;DATE(2027,6,1),Report!$C:$C,"&lt;"&amp;DATE(2027,7,1))</f>
        <v>0</v>
      </c>
      <c r="U76" s="1" t="n">
        <f aca="false">SUMIFS(Report!$U:$U,Report!$T:$T,$A76,Report!$C:$C,"&gt;="&amp;DATE(2027,7,1),Report!$C:$C,"&lt;"&amp;DATE(2027,8,1))</f>
        <v>0</v>
      </c>
      <c r="V76" s="1" t="n">
        <f aca="false">SUMIFS(Report!$U:$U,Report!$T:$T,$A76,Report!$C:$C,"&gt;="&amp;DATE(2027,8,1),Report!$C:$C,"&lt;"&amp;DATE(2027,9,1))</f>
        <v>0</v>
      </c>
      <c r="W76" s="1" t="n">
        <f aca="false">SUMIFS(Report!$U:$U,Report!$T:$T,$A76,Report!$C:$C,"&gt;="&amp;DATE(2027,9,1),Report!$C:$C,"&lt;"&amp;DATE(2027,10,1))</f>
        <v>0</v>
      </c>
      <c r="X76" s="1" t="n">
        <f aca="false">SUMIFS(Report!$U:$U,Report!$T:$T,$A76,Report!$C:$C,"&gt;="&amp;DATE(2027,10,1),Report!$C:$C,"&lt;"&amp;DATE(2027,11,1))</f>
        <v>0</v>
      </c>
      <c r="Y76" s="1" t="n">
        <f aca="false">SUMIFS(Report!$U:$U,Report!$T:$T,$A76,Report!$C:$C,"&gt;="&amp;DATE(2027,11,1),Report!$C:$C,"&lt;"&amp;DATE(2027,12,1))</f>
        <v>0</v>
      </c>
      <c r="Z76" s="1" t="n">
        <f aca="false">SUMIFS(Report!$U:$U,Report!$T:$T,$A76,Report!$C:$C,"&gt;="&amp;DATE(2027,12,1),Report!$C:$C,"&lt;"&amp;DATE(2028,1,1))</f>
        <v>0</v>
      </c>
      <c r="AA76" s="1" t="n">
        <f aca="false">SUM(C76:Z76)</f>
        <v>2792.69</v>
      </c>
    </row>
    <row r="77" customFormat="false" ht="12.75" hidden="false" customHeight="true" outlineLevel="0" collapsed="false">
      <c r="A77" s="1" t="s">
        <v>264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SUMIFS(Report!$U:$U,Report!$T:$T,$A77,Report!$C:$C,"&gt;="&amp;DATE(2026,1,1),Report!$C:$C,"&lt;"&amp;DATE(2026,2,1))</f>
        <v>0</v>
      </c>
      <c r="D77" s="1" t="n">
        <f aca="false">SUMIFS(Report!$U:$U,Report!$T:$T,$A77,Report!$C:$C,"&gt;="&amp;DATE(2026,2,1),Report!$C:$C,"&lt;"&amp;DATE(2026,3,1))</f>
        <v>0</v>
      </c>
      <c r="E77" s="1" t="n">
        <f aca="false">SUMIFS(Report!$U:$U,Report!$T:$T,$A77,Report!$C:$C,"&gt;="&amp;DATE(2026,3,1),Report!$C:$C,"&lt;"&amp;DATE(2026,4,1))</f>
        <v>0</v>
      </c>
      <c r="F77" s="1" t="n">
        <f aca="false">SUMIFS(Report!$U:$U,Report!$T:$T,$A77,Report!$C:$C,"&gt;="&amp;DATE(2026,4,1),Report!$C:$C,"&lt;"&amp;DATE(2026,5,1))</f>
        <v>0</v>
      </c>
      <c r="G77" s="1" t="n">
        <f aca="false">SUMIFS(Report!$U:$U,Report!$T:$T,$A77,Report!$C:$C,"&gt;="&amp;DATE(2026,5,1),Report!$C:$C,"&lt;"&amp;DATE(2026,6,1))</f>
        <v>0</v>
      </c>
      <c r="H77" s="1" t="n">
        <f aca="false">SUMIFS(Report!$U:$U,Report!$T:$T,$A77,Report!$C:$C,"&gt;="&amp;DATE(2026,6,1),Report!$C:$C,"&lt;"&amp;DATE(2026,7,1))</f>
        <v>496.54</v>
      </c>
      <c r="I77" s="1" t="n">
        <f aca="false">SUMIFS(Report!$U:$U,Report!$T:$T,$A77,Report!$C:$C,"&gt;="&amp;DATE(2026,7,1),Report!$C:$C,"&lt;"&amp;DATE(2026,8,1))</f>
        <v>497.51</v>
      </c>
      <c r="J77" s="1" t="n">
        <f aca="false">SUMIFS(Report!$U:$U,Report!$T:$T,$A77,Report!$C:$C,"&gt;="&amp;DATE(2026,8,1),Report!$C:$C,"&lt;"&amp;DATE(2026,9,1))</f>
        <v>286.71</v>
      </c>
      <c r="K77" s="1" t="n">
        <f aca="false">SUMIFS(Report!$U:$U,Report!$T:$T,$A77,Report!$C:$C,"&gt;="&amp;DATE(2026,9,1),Report!$C:$C,"&lt;"&amp;DATE(2026,10,1))</f>
        <v>258.62</v>
      </c>
      <c r="L77" s="1" t="n">
        <f aca="false">SUMIFS(Report!$U:$U,Report!$T:$T,$A77,Report!$C:$C,"&gt;="&amp;DATE(2026,10,1),Report!$C:$C,"&lt;"&amp;DATE(2026,11,1))</f>
        <v>258.62</v>
      </c>
      <c r="M77" s="1" t="n">
        <f aca="false">SUMIFS(Report!$U:$U,Report!$T:$T,$A77,Report!$C:$C,"&gt;="&amp;DATE(2026,11,1),Report!$C:$C,"&lt;"&amp;DATE(2026,12,1))</f>
        <v>0</v>
      </c>
      <c r="N77" s="1" t="n">
        <f aca="false">SUMIFS(Report!$U:$U,Report!$T:$T,$A77,Report!$C:$C,"&gt;="&amp;DATE(2026,12,1),Report!$C:$C,"&lt;"&amp;DATE(2027,1,1))</f>
        <v>0</v>
      </c>
      <c r="O77" s="1" t="n">
        <f aca="false">SUMIFS(Report!$U:$U,Report!$T:$T,$A77,Report!$C:$C,"&gt;="&amp;DATE(2027,1,1),Report!$C:$C,"&lt;"&amp;DATE(2027,2,1))</f>
        <v>0</v>
      </c>
      <c r="P77" s="1" t="n">
        <f aca="false">SUMIFS(Report!$U:$U,Report!$T:$T,$A77,Report!$C:$C,"&gt;="&amp;DATE(2027,2,1),Report!$C:$C,"&lt;"&amp;DATE(2027,3,1))</f>
        <v>0</v>
      </c>
      <c r="Q77" s="1" t="n">
        <f aca="false">SUMIFS(Report!$U:$U,Report!$T:$T,$A77,Report!$C:$C,"&gt;="&amp;DATE(2027,3,1),Report!$C:$C,"&lt;"&amp;DATE(2027,4,1))</f>
        <v>0</v>
      </c>
      <c r="R77" s="1" t="n">
        <f aca="false">SUMIFS(Report!$U:$U,Report!$T:$T,$A77,Report!$C:$C,"&gt;="&amp;DATE(2027,4,1),Report!$C:$C,"&lt;"&amp;DATE(2027,5,1))</f>
        <v>0</v>
      </c>
      <c r="S77" s="1" t="n">
        <f aca="false">SUMIFS(Report!$U:$U,Report!$T:$T,$A77,Report!$C:$C,"&gt;="&amp;DATE(2027,5,1),Report!$C:$C,"&lt;"&amp;DATE(2027,6,1))</f>
        <v>0</v>
      </c>
      <c r="T77" s="1" t="n">
        <f aca="false">SUMIFS(Report!$U:$U,Report!$T:$T,$A77,Report!$C:$C,"&gt;="&amp;DATE(2027,6,1),Report!$C:$C,"&lt;"&amp;DATE(2027,7,1))</f>
        <v>0</v>
      </c>
      <c r="U77" s="1" t="n">
        <f aca="false">SUMIFS(Report!$U:$U,Report!$T:$T,$A77,Report!$C:$C,"&gt;="&amp;DATE(2027,7,1),Report!$C:$C,"&lt;"&amp;DATE(2027,8,1))</f>
        <v>0</v>
      </c>
      <c r="V77" s="1" t="n">
        <f aca="false">SUMIFS(Report!$U:$U,Report!$T:$T,$A77,Report!$C:$C,"&gt;="&amp;DATE(2027,8,1),Report!$C:$C,"&lt;"&amp;DATE(2027,9,1))</f>
        <v>0</v>
      </c>
      <c r="W77" s="1" t="n">
        <f aca="false">SUMIFS(Report!$U:$U,Report!$T:$T,$A77,Report!$C:$C,"&gt;="&amp;DATE(2027,9,1),Report!$C:$C,"&lt;"&amp;DATE(2027,10,1))</f>
        <v>0</v>
      </c>
      <c r="X77" s="1" t="n">
        <f aca="false">SUMIFS(Report!$U:$U,Report!$T:$T,$A77,Report!$C:$C,"&gt;="&amp;DATE(2027,10,1),Report!$C:$C,"&lt;"&amp;DATE(2027,11,1))</f>
        <v>0</v>
      </c>
      <c r="Y77" s="1" t="n">
        <f aca="false">SUMIFS(Report!$U:$U,Report!$T:$T,$A77,Report!$C:$C,"&gt;="&amp;DATE(2027,11,1),Report!$C:$C,"&lt;"&amp;DATE(2027,12,1))</f>
        <v>0</v>
      </c>
      <c r="Z77" s="1" t="n">
        <f aca="false">SUMIFS(Report!$U:$U,Report!$T:$T,$A77,Report!$C:$C,"&gt;="&amp;DATE(2027,12,1),Report!$C:$C,"&lt;"&amp;DATE(2028,1,1))</f>
        <v>0</v>
      </c>
      <c r="AA77" s="1" t="n">
        <f aca="false">SUM(C77:Z77)</f>
        <v>1798</v>
      </c>
    </row>
    <row r="78" customFormat="false" ht="12.75" hidden="false" customHeight="true" outlineLevel="0" collapsed="false">
      <c r="A78" s="1" t="s">
        <v>2247</v>
      </c>
      <c r="B78" s="1" t="str">
        <f aca="false">IFERROR(INDEX('Resumo Grupos'!$AC$3:$AC$200,MATCH($A78,'Resumo Grupos'!$AB$3:$AB$200,0)),"n/d")</f>
        <v>Despesa</v>
      </c>
      <c r="C78" s="1" t="n">
        <f aca="false">SUMIFS(Report!$U:$U,Report!$T:$T,$A78,Report!$C:$C,"&gt;="&amp;DATE(2026,1,1),Report!$C:$C,"&lt;"&amp;DATE(2026,2,1))</f>
        <v>0</v>
      </c>
      <c r="D78" s="1" t="n">
        <f aca="false">SUMIFS(Report!$U:$U,Report!$T:$T,$A78,Report!$C:$C,"&gt;="&amp;DATE(2026,2,1),Report!$C:$C,"&lt;"&amp;DATE(2026,3,1))</f>
        <v>0</v>
      </c>
      <c r="E78" s="1" t="n">
        <f aca="false">SUMIFS(Report!$U:$U,Report!$T:$T,$A78,Report!$C:$C,"&gt;="&amp;DATE(2026,3,1),Report!$C:$C,"&lt;"&amp;DATE(2026,4,1))</f>
        <v>0</v>
      </c>
      <c r="F78" s="1" t="n">
        <f aca="false">SUMIFS(Report!$U:$U,Report!$T:$T,$A78,Report!$C:$C,"&gt;="&amp;DATE(2026,4,1),Report!$C:$C,"&lt;"&amp;DATE(2026,5,1))</f>
        <v>0</v>
      </c>
      <c r="G78" s="1" t="n">
        <f aca="false">SUMIFS(Report!$U:$U,Report!$T:$T,$A78,Report!$C:$C,"&gt;="&amp;DATE(2026,5,1),Report!$C:$C,"&lt;"&amp;DATE(2026,6,1))</f>
        <v>0</v>
      </c>
      <c r="H78" s="1" t="n">
        <f aca="false">SUMIFS(Report!$U:$U,Report!$T:$T,$A78,Report!$C:$C,"&gt;="&amp;DATE(2026,6,1),Report!$C:$C,"&lt;"&amp;DATE(2026,7,1))</f>
        <v>0</v>
      </c>
      <c r="I78" s="1" t="n">
        <f aca="false">SUMIFS(Report!$U:$U,Report!$T:$T,$A78,Report!$C:$C,"&gt;="&amp;DATE(2026,7,1),Report!$C:$C,"&lt;"&amp;DATE(2026,8,1))</f>
        <v>0</v>
      </c>
      <c r="J78" s="1" t="n">
        <f aca="false">SUMIFS(Report!$U:$U,Report!$T:$T,$A78,Report!$C:$C,"&gt;="&amp;DATE(2026,8,1),Report!$C:$C,"&lt;"&amp;DATE(2026,9,1))</f>
        <v>1181.03</v>
      </c>
      <c r="K78" s="1" t="n">
        <f aca="false">SUMIFS(Report!$U:$U,Report!$T:$T,$A78,Report!$C:$C,"&gt;="&amp;DATE(2026,9,1),Report!$C:$C,"&lt;"&amp;DATE(2026,10,1))</f>
        <v>1703.53</v>
      </c>
      <c r="L78" s="1" t="n">
        <f aca="false">SUMIFS(Report!$U:$U,Report!$T:$T,$A78,Report!$C:$C,"&gt;="&amp;DATE(2026,10,1),Report!$C:$C,"&lt;"&amp;DATE(2026,11,1))</f>
        <v>666.67</v>
      </c>
      <c r="M78" s="1" t="n">
        <f aca="false">SUMIFS(Report!$U:$U,Report!$T:$T,$A78,Report!$C:$C,"&gt;="&amp;DATE(2026,11,1),Report!$C:$C,"&lt;"&amp;DATE(2026,12,1))</f>
        <v>666.67</v>
      </c>
      <c r="N78" s="1" t="n">
        <f aca="false">SUMIFS(Report!$U:$U,Report!$T:$T,$A78,Report!$C:$C,"&gt;="&amp;DATE(2026,12,1),Report!$C:$C,"&lt;"&amp;DATE(2027,1,1))</f>
        <v>666.67</v>
      </c>
      <c r="O78" s="1" t="n">
        <f aca="false">SUMIFS(Report!$U:$U,Report!$T:$T,$A78,Report!$C:$C,"&gt;="&amp;DATE(2027,1,1),Report!$C:$C,"&lt;"&amp;DATE(2027,2,1))</f>
        <v>0</v>
      </c>
      <c r="P78" s="1" t="n">
        <f aca="false">SUMIFS(Report!$U:$U,Report!$T:$T,$A78,Report!$C:$C,"&gt;="&amp;DATE(2027,2,1),Report!$C:$C,"&lt;"&amp;DATE(2027,3,1))</f>
        <v>0</v>
      </c>
      <c r="Q78" s="1" t="n">
        <f aca="false">SUMIFS(Report!$U:$U,Report!$T:$T,$A78,Report!$C:$C,"&gt;="&amp;DATE(2027,3,1),Report!$C:$C,"&lt;"&amp;DATE(2027,4,1))</f>
        <v>0</v>
      </c>
      <c r="R78" s="1" t="n">
        <f aca="false">SUMIFS(Report!$U:$U,Report!$T:$T,$A78,Report!$C:$C,"&gt;="&amp;DATE(2027,4,1),Report!$C:$C,"&lt;"&amp;DATE(2027,5,1))</f>
        <v>0</v>
      </c>
      <c r="S78" s="1" t="n">
        <f aca="false">SUMIFS(Report!$U:$U,Report!$T:$T,$A78,Report!$C:$C,"&gt;="&amp;DATE(2027,5,1),Report!$C:$C,"&lt;"&amp;DATE(2027,6,1))</f>
        <v>0</v>
      </c>
      <c r="T78" s="1" t="n">
        <f aca="false">SUMIFS(Report!$U:$U,Report!$T:$T,$A78,Report!$C:$C,"&gt;="&amp;DATE(2027,6,1),Report!$C:$C,"&lt;"&amp;DATE(2027,7,1))</f>
        <v>0</v>
      </c>
      <c r="U78" s="1" t="n">
        <f aca="false">SUMIFS(Report!$U:$U,Report!$T:$T,$A78,Report!$C:$C,"&gt;="&amp;DATE(2027,7,1),Report!$C:$C,"&lt;"&amp;DATE(2027,8,1))</f>
        <v>0</v>
      </c>
      <c r="V78" s="1" t="n">
        <f aca="false">SUMIFS(Report!$U:$U,Report!$T:$T,$A78,Report!$C:$C,"&gt;="&amp;DATE(2027,8,1),Report!$C:$C,"&lt;"&amp;DATE(2027,9,1))</f>
        <v>0</v>
      </c>
      <c r="W78" s="1" t="n">
        <f aca="false">SUMIFS(Report!$U:$U,Report!$T:$T,$A78,Report!$C:$C,"&gt;="&amp;DATE(2027,9,1),Report!$C:$C,"&lt;"&amp;DATE(2027,10,1))</f>
        <v>0</v>
      </c>
      <c r="X78" s="1" t="n">
        <f aca="false">SUMIFS(Report!$U:$U,Report!$T:$T,$A78,Report!$C:$C,"&gt;="&amp;DATE(2027,10,1),Report!$C:$C,"&lt;"&amp;DATE(2027,11,1))</f>
        <v>0</v>
      </c>
      <c r="Y78" s="1" t="n">
        <f aca="false">SUMIFS(Report!$U:$U,Report!$T:$T,$A78,Report!$C:$C,"&gt;="&amp;DATE(2027,11,1),Report!$C:$C,"&lt;"&amp;DATE(2027,12,1))</f>
        <v>0</v>
      </c>
      <c r="Z78" s="1" t="n">
        <f aca="false">SUMIFS(Report!$U:$U,Report!$T:$T,$A78,Report!$C:$C,"&gt;="&amp;DATE(2027,12,1),Report!$C:$C,"&lt;"&amp;DATE(2028,1,1))</f>
        <v>0</v>
      </c>
      <c r="AA78" s="1" t="n">
        <f aca="false">SUM(C78:Z78)</f>
        <v>4884.57</v>
      </c>
    </row>
    <row r="79" customFormat="false" ht="12.75" hidden="false" customHeight="true" outlineLevel="0" collapsed="false">
      <c r="A79" s="1" t="s">
        <v>449</v>
      </c>
      <c r="B79" s="1" t="str">
        <f aca="false">IFERROR(INDEX('Resumo Grupos'!$AC$3:$AC$200,MATCH($A79,'Resumo Grupos'!$AB$3:$AB$200,0)),"n/d")</f>
        <v>Salários</v>
      </c>
      <c r="C79" s="1" t="n">
        <f aca="false">SUMIFS(Report!$U:$U,Report!$T:$T,$A79,Report!$C:$C,"&gt;="&amp;DATE(2026,1,1),Report!$C:$C,"&lt;"&amp;DATE(2026,2,1))</f>
        <v>0</v>
      </c>
      <c r="D79" s="1" t="n">
        <f aca="false">SUMIFS(Report!$U:$U,Report!$T:$T,$A79,Report!$C:$C,"&gt;="&amp;DATE(2026,2,1),Report!$C:$C,"&lt;"&amp;DATE(2026,3,1))</f>
        <v>0</v>
      </c>
      <c r="E79" s="1" t="n">
        <f aca="false">SUMIFS(Report!$U:$U,Report!$T:$T,$A79,Report!$C:$C,"&gt;="&amp;DATE(2026,3,1),Report!$C:$C,"&lt;"&amp;DATE(2026,4,1))</f>
        <v>0</v>
      </c>
      <c r="F79" s="1" t="n">
        <f aca="false">SUMIFS(Report!$U:$U,Report!$T:$T,$A79,Report!$C:$C,"&gt;="&amp;DATE(2026,4,1),Report!$C:$C,"&lt;"&amp;DATE(2026,5,1))</f>
        <v>0</v>
      </c>
      <c r="G79" s="1" t="n">
        <f aca="false">SUMIFS(Report!$U:$U,Report!$T:$T,$A79,Report!$C:$C,"&gt;="&amp;DATE(2026,5,1),Report!$C:$C,"&lt;"&amp;DATE(2026,6,1))</f>
        <v>0</v>
      </c>
      <c r="H79" s="1" t="n">
        <f aca="false">SUMIFS(Report!$U:$U,Report!$T:$T,$A79,Report!$C:$C,"&gt;="&amp;DATE(2026,6,1),Report!$C:$C,"&lt;"&amp;DATE(2026,7,1))</f>
        <v>3440</v>
      </c>
      <c r="I79" s="1" t="n">
        <f aca="false">SUMIFS(Report!$U:$U,Report!$T:$T,$A79,Report!$C:$C,"&gt;="&amp;DATE(2026,7,1),Report!$C:$C,"&lt;"&amp;DATE(2026,8,1))</f>
        <v>4000.25</v>
      </c>
      <c r="J79" s="1" t="n">
        <f aca="false">SUMIFS(Report!$U:$U,Report!$T:$T,$A79,Report!$C:$C,"&gt;="&amp;DATE(2026,8,1),Report!$C:$C,"&lt;"&amp;DATE(2026,9,1))</f>
        <v>2920</v>
      </c>
      <c r="K79" s="1" t="n">
        <f aca="false">SUMIFS(Report!$U:$U,Report!$T:$T,$A79,Report!$C:$C,"&gt;="&amp;DATE(2026,9,1),Report!$C:$C,"&lt;"&amp;DATE(2026,10,1))</f>
        <v>0</v>
      </c>
      <c r="L79" s="1" t="n">
        <f aca="false">SUMIFS(Report!$U:$U,Report!$T:$T,$A79,Report!$C:$C,"&gt;="&amp;DATE(2026,10,1),Report!$C:$C,"&lt;"&amp;DATE(2026,11,1))</f>
        <v>0</v>
      </c>
      <c r="M79" s="1" t="n">
        <f aca="false">SUMIFS(Report!$U:$U,Report!$T:$T,$A79,Report!$C:$C,"&gt;="&amp;DATE(2026,11,1),Report!$C:$C,"&lt;"&amp;DATE(2026,12,1))</f>
        <v>0</v>
      </c>
      <c r="N79" s="1" t="n">
        <f aca="false">SUMIFS(Report!$U:$U,Report!$T:$T,$A79,Report!$C:$C,"&gt;="&amp;DATE(2026,12,1),Report!$C:$C,"&lt;"&amp;DATE(2027,1,1))</f>
        <v>0</v>
      </c>
      <c r="O79" s="1" t="n">
        <f aca="false">SUMIFS(Report!$U:$U,Report!$T:$T,$A79,Report!$C:$C,"&gt;="&amp;DATE(2027,1,1),Report!$C:$C,"&lt;"&amp;DATE(2027,2,1))</f>
        <v>0</v>
      </c>
      <c r="P79" s="1" t="n">
        <f aca="false">SUMIFS(Report!$U:$U,Report!$T:$T,$A79,Report!$C:$C,"&gt;="&amp;DATE(2027,2,1),Report!$C:$C,"&lt;"&amp;DATE(2027,3,1))</f>
        <v>0</v>
      </c>
      <c r="Q79" s="1" t="n">
        <f aca="false">SUMIFS(Report!$U:$U,Report!$T:$T,$A79,Report!$C:$C,"&gt;="&amp;DATE(2027,3,1),Report!$C:$C,"&lt;"&amp;DATE(2027,4,1))</f>
        <v>0</v>
      </c>
      <c r="R79" s="1" t="n">
        <f aca="false">SUMIFS(Report!$U:$U,Report!$T:$T,$A79,Report!$C:$C,"&gt;="&amp;DATE(2027,4,1),Report!$C:$C,"&lt;"&amp;DATE(2027,5,1))</f>
        <v>0</v>
      </c>
      <c r="S79" s="1" t="n">
        <f aca="false">SUMIFS(Report!$U:$U,Report!$T:$T,$A79,Report!$C:$C,"&gt;="&amp;DATE(2027,5,1),Report!$C:$C,"&lt;"&amp;DATE(2027,6,1))</f>
        <v>0</v>
      </c>
      <c r="T79" s="1" t="n">
        <f aca="false">SUMIFS(Report!$U:$U,Report!$T:$T,$A79,Report!$C:$C,"&gt;="&amp;DATE(2027,6,1),Report!$C:$C,"&lt;"&amp;DATE(2027,7,1))</f>
        <v>0</v>
      </c>
      <c r="U79" s="1" t="n">
        <f aca="false">SUMIFS(Report!$U:$U,Report!$T:$T,$A79,Report!$C:$C,"&gt;="&amp;DATE(2027,7,1),Report!$C:$C,"&lt;"&amp;DATE(2027,8,1))</f>
        <v>0</v>
      </c>
      <c r="V79" s="1" t="n">
        <f aca="false">SUMIFS(Report!$U:$U,Report!$T:$T,$A79,Report!$C:$C,"&gt;="&amp;DATE(2027,8,1),Report!$C:$C,"&lt;"&amp;DATE(2027,9,1))</f>
        <v>0</v>
      </c>
      <c r="W79" s="1" t="n">
        <f aca="false">SUMIFS(Report!$U:$U,Report!$T:$T,$A79,Report!$C:$C,"&gt;="&amp;DATE(2027,9,1),Report!$C:$C,"&lt;"&amp;DATE(2027,10,1))</f>
        <v>0</v>
      </c>
      <c r="X79" s="1" t="n">
        <f aca="false">SUMIFS(Report!$U:$U,Report!$T:$T,$A79,Report!$C:$C,"&gt;="&amp;DATE(2027,10,1),Report!$C:$C,"&lt;"&amp;DATE(2027,11,1))</f>
        <v>0</v>
      </c>
      <c r="Y79" s="1" t="n">
        <f aca="false">SUMIFS(Report!$U:$U,Report!$T:$T,$A79,Report!$C:$C,"&gt;="&amp;DATE(2027,11,1),Report!$C:$C,"&lt;"&amp;DATE(2027,12,1))</f>
        <v>0</v>
      </c>
      <c r="Z79" s="1" t="n">
        <f aca="false">SUMIFS(Report!$U:$U,Report!$T:$T,$A79,Report!$C:$C,"&gt;="&amp;DATE(2027,12,1),Report!$C:$C,"&lt;"&amp;DATE(2028,1,1))</f>
        <v>0</v>
      </c>
      <c r="AA79" s="1" t="n">
        <f aca="false">SUM(C79:Z79)</f>
        <v>10360.25</v>
      </c>
    </row>
    <row r="80" customFormat="false" ht="12.75" hidden="false" customHeight="true" outlineLevel="0" collapsed="false">
      <c r="A80" s="1" t="s">
        <v>49</v>
      </c>
      <c r="B80" s="1" t="str">
        <f aca="false">IFERROR(INDEX('Resumo Grupos'!$AC$3:$AC$200,MATCH($A80,'Resumo Grupos'!$AB$3:$AB$200,0)),"n/d")</f>
        <v>Salários</v>
      </c>
      <c r="C80" s="1" t="n">
        <f aca="false">SUMIFS(Report!$U:$U,Report!$T:$T,$A80,Report!$C:$C,"&gt;="&amp;DATE(2026,1,1),Report!$C:$C,"&lt;"&amp;DATE(2026,2,1))</f>
        <v>0</v>
      </c>
      <c r="D80" s="1" t="n">
        <f aca="false">SUMIFS(Report!$U:$U,Report!$T:$T,$A80,Report!$C:$C,"&gt;="&amp;DATE(2026,2,1),Report!$C:$C,"&lt;"&amp;DATE(2026,3,1))</f>
        <v>0</v>
      </c>
      <c r="E80" s="1" t="n">
        <f aca="false">SUMIFS(Report!$U:$U,Report!$T:$T,$A80,Report!$C:$C,"&gt;="&amp;DATE(2026,3,1),Report!$C:$C,"&lt;"&amp;DATE(2026,4,1))</f>
        <v>0</v>
      </c>
      <c r="F80" s="1" t="n">
        <f aca="false">SUMIFS(Report!$U:$U,Report!$T:$T,$A80,Report!$C:$C,"&gt;="&amp;DATE(2026,4,1),Report!$C:$C,"&lt;"&amp;DATE(2026,5,1))</f>
        <v>0</v>
      </c>
      <c r="G80" s="1" t="n">
        <f aca="false">SUMIFS(Report!$U:$U,Report!$T:$T,$A80,Report!$C:$C,"&gt;="&amp;DATE(2026,5,1),Report!$C:$C,"&lt;"&amp;DATE(2026,6,1))</f>
        <v>0</v>
      </c>
      <c r="H80" s="1" t="n">
        <f aca="false">SUMIFS(Report!$U:$U,Report!$T:$T,$A80,Report!$C:$C,"&gt;="&amp;DATE(2026,6,1),Report!$C:$C,"&lt;"&amp;DATE(2026,7,1))</f>
        <v>3948</v>
      </c>
      <c r="I80" s="1" t="n">
        <f aca="false">SUMIFS(Report!$U:$U,Report!$T:$T,$A80,Report!$C:$C,"&gt;="&amp;DATE(2026,7,1),Report!$C:$C,"&lt;"&amp;DATE(2026,8,1))</f>
        <v>3741</v>
      </c>
      <c r="J80" s="1" t="n">
        <f aca="false">SUMIFS(Report!$U:$U,Report!$T:$T,$A80,Report!$C:$C,"&gt;="&amp;DATE(2026,8,1),Report!$C:$C,"&lt;"&amp;DATE(2026,9,1))</f>
        <v>2600</v>
      </c>
      <c r="K80" s="1" t="n">
        <f aca="false">SUMIFS(Report!$U:$U,Report!$T:$T,$A80,Report!$C:$C,"&gt;="&amp;DATE(2026,9,1),Report!$C:$C,"&lt;"&amp;DATE(2026,10,1))</f>
        <v>2560</v>
      </c>
      <c r="L80" s="1" t="n">
        <f aca="false">SUMIFS(Report!$U:$U,Report!$T:$T,$A80,Report!$C:$C,"&gt;="&amp;DATE(2026,10,1),Report!$C:$C,"&lt;"&amp;DATE(2026,11,1))</f>
        <v>0</v>
      </c>
      <c r="M80" s="1" t="n">
        <f aca="false">SUMIFS(Report!$U:$U,Report!$T:$T,$A80,Report!$C:$C,"&gt;="&amp;DATE(2026,11,1),Report!$C:$C,"&lt;"&amp;DATE(2026,12,1))</f>
        <v>0</v>
      </c>
      <c r="N80" s="1" t="n">
        <f aca="false">SUMIFS(Report!$U:$U,Report!$T:$T,$A80,Report!$C:$C,"&gt;="&amp;DATE(2026,12,1),Report!$C:$C,"&lt;"&amp;DATE(2027,1,1))</f>
        <v>0</v>
      </c>
      <c r="O80" s="1" t="n">
        <f aca="false">SUMIFS(Report!$U:$U,Report!$T:$T,$A80,Report!$C:$C,"&gt;="&amp;DATE(2027,1,1),Report!$C:$C,"&lt;"&amp;DATE(2027,2,1))</f>
        <v>0</v>
      </c>
      <c r="P80" s="1" t="n">
        <f aca="false">SUMIFS(Report!$U:$U,Report!$T:$T,$A80,Report!$C:$C,"&gt;="&amp;DATE(2027,2,1),Report!$C:$C,"&lt;"&amp;DATE(2027,3,1))</f>
        <v>0</v>
      </c>
      <c r="Q80" s="1" t="n">
        <f aca="false">SUMIFS(Report!$U:$U,Report!$T:$T,$A80,Report!$C:$C,"&gt;="&amp;DATE(2027,3,1),Report!$C:$C,"&lt;"&amp;DATE(2027,4,1))</f>
        <v>0</v>
      </c>
      <c r="R80" s="1" t="n">
        <f aca="false">SUMIFS(Report!$U:$U,Report!$T:$T,$A80,Report!$C:$C,"&gt;="&amp;DATE(2027,4,1),Report!$C:$C,"&lt;"&amp;DATE(2027,5,1))</f>
        <v>0</v>
      </c>
      <c r="S80" s="1" t="n">
        <f aca="false">SUMIFS(Report!$U:$U,Report!$T:$T,$A80,Report!$C:$C,"&gt;="&amp;DATE(2027,5,1),Report!$C:$C,"&lt;"&amp;DATE(2027,6,1))</f>
        <v>0</v>
      </c>
      <c r="T80" s="1" t="n">
        <f aca="false">SUMIFS(Report!$U:$U,Report!$T:$T,$A80,Report!$C:$C,"&gt;="&amp;DATE(2027,6,1),Report!$C:$C,"&lt;"&amp;DATE(2027,7,1))</f>
        <v>0</v>
      </c>
      <c r="U80" s="1" t="n">
        <f aca="false">SUMIFS(Report!$U:$U,Report!$T:$T,$A80,Report!$C:$C,"&gt;="&amp;DATE(2027,7,1),Report!$C:$C,"&lt;"&amp;DATE(2027,8,1))</f>
        <v>0</v>
      </c>
      <c r="V80" s="1" t="n">
        <f aca="false">SUMIFS(Report!$U:$U,Report!$T:$T,$A80,Report!$C:$C,"&gt;="&amp;DATE(2027,8,1),Report!$C:$C,"&lt;"&amp;DATE(2027,9,1))</f>
        <v>0</v>
      </c>
      <c r="W80" s="1" t="n">
        <f aca="false">SUMIFS(Report!$U:$U,Report!$T:$T,$A80,Report!$C:$C,"&gt;="&amp;DATE(2027,9,1),Report!$C:$C,"&lt;"&amp;DATE(2027,10,1))</f>
        <v>0</v>
      </c>
      <c r="X80" s="1" t="n">
        <f aca="false">SUMIFS(Report!$U:$U,Report!$T:$T,$A80,Report!$C:$C,"&gt;="&amp;DATE(2027,10,1),Report!$C:$C,"&lt;"&amp;DATE(2027,11,1))</f>
        <v>0</v>
      </c>
      <c r="Y80" s="1" t="n">
        <f aca="false">SUMIFS(Report!$U:$U,Report!$T:$T,$A80,Report!$C:$C,"&gt;="&amp;DATE(2027,11,1),Report!$C:$C,"&lt;"&amp;DATE(2027,12,1))</f>
        <v>0</v>
      </c>
      <c r="Z80" s="1" t="n">
        <f aca="false">SUMIFS(Report!$U:$U,Report!$T:$T,$A80,Report!$C:$C,"&gt;="&amp;DATE(2027,12,1),Report!$C:$C,"&lt;"&amp;DATE(2028,1,1))</f>
        <v>0</v>
      </c>
      <c r="AA80" s="1" t="n">
        <f aca="false">SUM(C80:Z80)</f>
        <v>12849</v>
      </c>
    </row>
    <row r="81" customFormat="false" ht="12.75" hidden="false" customHeight="true" outlineLevel="0" collapsed="false">
      <c r="A81" s="1" t="s">
        <v>883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SUMIFS(Report!$U:$U,Report!$T:$T,$A81,Report!$C:$C,"&gt;="&amp;DATE(2026,1,1),Report!$C:$C,"&lt;"&amp;DATE(2026,2,1))</f>
        <v>0</v>
      </c>
      <c r="D81" s="1" t="n">
        <f aca="false">SUMIFS(Report!$U:$U,Report!$T:$T,$A81,Report!$C:$C,"&gt;="&amp;DATE(2026,2,1),Report!$C:$C,"&lt;"&amp;DATE(2026,3,1))</f>
        <v>0</v>
      </c>
      <c r="E81" s="1" t="n">
        <f aca="false">SUMIFS(Report!$U:$U,Report!$T:$T,$A81,Report!$C:$C,"&gt;="&amp;DATE(2026,3,1),Report!$C:$C,"&lt;"&amp;DATE(2026,4,1))</f>
        <v>0</v>
      </c>
      <c r="F81" s="1" t="n">
        <f aca="false">SUMIFS(Report!$U:$U,Report!$T:$T,$A81,Report!$C:$C,"&gt;="&amp;DATE(2026,4,1),Report!$C:$C,"&lt;"&amp;DATE(2026,5,1))</f>
        <v>0</v>
      </c>
      <c r="G81" s="1" t="n">
        <f aca="false">SUMIFS(Report!$U:$U,Report!$T:$T,$A81,Report!$C:$C,"&gt;="&amp;DATE(2026,5,1),Report!$C:$C,"&lt;"&amp;DATE(2026,6,1))</f>
        <v>0</v>
      </c>
      <c r="H81" s="1" t="n">
        <f aca="false">SUMIFS(Report!$U:$U,Report!$T:$T,$A81,Report!$C:$C,"&gt;="&amp;DATE(2026,6,1),Report!$C:$C,"&lt;"&amp;DATE(2026,7,1))</f>
        <v>129</v>
      </c>
      <c r="I81" s="1" t="n">
        <f aca="false">SUMIFS(Report!$U:$U,Report!$T:$T,$A81,Report!$C:$C,"&gt;="&amp;DATE(2026,7,1),Report!$C:$C,"&lt;"&amp;DATE(2026,8,1))</f>
        <v>0</v>
      </c>
      <c r="J81" s="1" t="n">
        <f aca="false">SUMIFS(Report!$U:$U,Report!$T:$T,$A81,Report!$C:$C,"&gt;="&amp;DATE(2026,8,1),Report!$C:$C,"&lt;"&amp;DATE(2026,9,1))</f>
        <v>129</v>
      </c>
      <c r="K81" s="1" t="n">
        <f aca="false">SUMIFS(Report!$U:$U,Report!$T:$T,$A81,Report!$C:$C,"&gt;="&amp;DATE(2026,9,1),Report!$C:$C,"&lt;"&amp;DATE(2026,10,1))</f>
        <v>0</v>
      </c>
      <c r="L81" s="1" t="n">
        <f aca="false">SUMIFS(Report!$U:$U,Report!$T:$T,$A81,Report!$C:$C,"&gt;="&amp;DATE(2026,10,1),Report!$C:$C,"&lt;"&amp;DATE(2026,11,1))</f>
        <v>0</v>
      </c>
      <c r="M81" s="1" t="n">
        <f aca="false">SUMIFS(Report!$U:$U,Report!$T:$T,$A81,Report!$C:$C,"&gt;="&amp;DATE(2026,11,1),Report!$C:$C,"&lt;"&amp;DATE(2026,12,1))</f>
        <v>0</v>
      </c>
      <c r="N81" s="1" t="n">
        <f aca="false">SUMIFS(Report!$U:$U,Report!$T:$T,$A81,Report!$C:$C,"&gt;="&amp;DATE(2026,12,1),Report!$C:$C,"&lt;"&amp;DATE(2027,1,1))</f>
        <v>0</v>
      </c>
      <c r="O81" s="1" t="n">
        <f aca="false">SUMIFS(Report!$U:$U,Report!$T:$T,$A81,Report!$C:$C,"&gt;="&amp;DATE(2027,1,1),Report!$C:$C,"&lt;"&amp;DATE(2027,2,1))</f>
        <v>0</v>
      </c>
      <c r="P81" s="1" t="n">
        <f aca="false">SUMIFS(Report!$U:$U,Report!$T:$T,$A81,Report!$C:$C,"&gt;="&amp;DATE(2027,2,1),Report!$C:$C,"&lt;"&amp;DATE(2027,3,1))</f>
        <v>0</v>
      </c>
      <c r="Q81" s="1" t="n">
        <f aca="false">SUMIFS(Report!$U:$U,Report!$T:$T,$A81,Report!$C:$C,"&gt;="&amp;DATE(2027,3,1),Report!$C:$C,"&lt;"&amp;DATE(2027,4,1))</f>
        <v>0</v>
      </c>
      <c r="R81" s="1" t="n">
        <f aca="false">SUMIFS(Report!$U:$U,Report!$T:$T,$A81,Report!$C:$C,"&gt;="&amp;DATE(2027,4,1),Report!$C:$C,"&lt;"&amp;DATE(2027,5,1))</f>
        <v>0</v>
      </c>
      <c r="S81" s="1" t="n">
        <f aca="false">SUMIFS(Report!$U:$U,Report!$T:$T,$A81,Report!$C:$C,"&gt;="&amp;DATE(2027,5,1),Report!$C:$C,"&lt;"&amp;DATE(2027,6,1))</f>
        <v>0</v>
      </c>
      <c r="T81" s="1" t="n">
        <f aca="false">SUMIFS(Report!$U:$U,Report!$T:$T,$A81,Report!$C:$C,"&gt;="&amp;DATE(2027,6,1),Report!$C:$C,"&lt;"&amp;DATE(2027,7,1))</f>
        <v>0</v>
      </c>
      <c r="U81" s="1" t="n">
        <f aca="false">SUMIFS(Report!$U:$U,Report!$T:$T,$A81,Report!$C:$C,"&gt;="&amp;DATE(2027,7,1),Report!$C:$C,"&lt;"&amp;DATE(2027,8,1))</f>
        <v>0</v>
      </c>
      <c r="V81" s="1" t="n">
        <f aca="false">SUMIFS(Report!$U:$U,Report!$T:$T,$A81,Report!$C:$C,"&gt;="&amp;DATE(2027,8,1),Report!$C:$C,"&lt;"&amp;DATE(2027,9,1))</f>
        <v>0</v>
      </c>
      <c r="W81" s="1" t="n">
        <f aca="false">SUMIFS(Report!$U:$U,Report!$T:$T,$A81,Report!$C:$C,"&gt;="&amp;DATE(2027,9,1),Report!$C:$C,"&lt;"&amp;DATE(2027,10,1))</f>
        <v>0</v>
      </c>
      <c r="X81" s="1" t="n">
        <f aca="false">SUMIFS(Report!$U:$U,Report!$T:$T,$A81,Report!$C:$C,"&gt;="&amp;DATE(2027,10,1),Report!$C:$C,"&lt;"&amp;DATE(2027,11,1))</f>
        <v>0</v>
      </c>
      <c r="Y81" s="1" t="n">
        <f aca="false">SUMIFS(Report!$U:$U,Report!$T:$T,$A81,Report!$C:$C,"&gt;="&amp;DATE(2027,11,1),Report!$C:$C,"&lt;"&amp;DATE(2027,12,1))</f>
        <v>0</v>
      </c>
      <c r="Z81" s="1" t="n">
        <f aca="false">SUMIFS(Report!$U:$U,Report!$T:$T,$A81,Report!$C:$C,"&gt;="&amp;DATE(2027,12,1),Report!$C:$C,"&lt;"&amp;DATE(2028,1,1))</f>
        <v>0</v>
      </c>
      <c r="AA81" s="1" t="n">
        <f aca="false">SUM(C81:Z81)</f>
        <v>258</v>
      </c>
    </row>
    <row r="82" customFormat="false" ht="12.75" hidden="false" customHeight="true" outlineLevel="0" collapsed="false">
      <c r="A82" s="1" t="s">
        <v>3603</v>
      </c>
      <c r="C82" s="16" t="n">
        <f aca="false">SUM(C2:C81)</f>
        <v>0</v>
      </c>
      <c r="D82" s="16" t="n">
        <f aca="false">SUM(D2:D81)</f>
        <v>0</v>
      </c>
      <c r="E82" s="16" t="n">
        <f aca="false">SUM(E2:E81)</f>
        <v>0</v>
      </c>
      <c r="F82" s="16" t="n">
        <f aca="false">SUM(F2:F81)</f>
        <v>0</v>
      </c>
      <c r="G82" s="16" t="n">
        <f aca="false">SUM(G2:G81)</f>
        <v>0</v>
      </c>
      <c r="H82" s="16" t="n">
        <f aca="false">SUM(H2:H81)</f>
        <v>1287820.65</v>
      </c>
      <c r="I82" s="16" t="n">
        <f aca="false">SUM(I2:I81)</f>
        <v>1328879.64</v>
      </c>
      <c r="J82" s="16" t="n">
        <f aca="false">SUM(J2:J81)</f>
        <v>1261632.21</v>
      </c>
      <c r="K82" s="16" t="n">
        <f aca="false">SUM(K2:K81)</f>
        <v>880234.46</v>
      </c>
      <c r="L82" s="16" t="n">
        <f aca="false">SUM(L2:L81)</f>
        <v>110750.85</v>
      </c>
      <c r="M82" s="16" t="n">
        <f aca="false">SUM(M2:M81)</f>
        <v>79229.01</v>
      </c>
      <c r="N82" s="16" t="n">
        <f aca="false">SUM(N2:N81)</f>
        <v>46967.4</v>
      </c>
      <c r="O82" s="16" t="n">
        <f aca="false">SUM(O2:O81)</f>
        <v>0</v>
      </c>
      <c r="P82" s="16" t="n">
        <f aca="false">SUM(P2:P81)</f>
        <v>0</v>
      </c>
      <c r="Q82" s="16" t="n">
        <f aca="false">SUM(Q2:Q81)</f>
        <v>0</v>
      </c>
      <c r="R82" s="16" t="n">
        <f aca="false">SUM(R2:R81)</f>
        <v>0</v>
      </c>
      <c r="S82" s="16" t="n">
        <f aca="false">SUM(S2:S81)</f>
        <v>0</v>
      </c>
      <c r="T82" s="16" t="n">
        <f aca="false">SUM(T2:T81)</f>
        <v>0</v>
      </c>
      <c r="U82" s="16" t="n">
        <f aca="false">SUM(U2:U81)</f>
        <v>0</v>
      </c>
      <c r="V82" s="16" t="n">
        <f aca="false">SUM(V2:V81)</f>
        <v>0</v>
      </c>
      <c r="W82" s="16" t="n">
        <f aca="false">SUM(W2:W81)</f>
        <v>0</v>
      </c>
      <c r="X82" s="16" t="n">
        <f aca="false">SUM(X2:X81)</f>
        <v>0</v>
      </c>
      <c r="Y82" s="16" t="n">
        <f aca="false">SUM(Y2:Y81)</f>
        <v>0</v>
      </c>
      <c r="Z82" s="16" t="n">
        <f aca="false">SUM(Z2:Z81)</f>
        <v>0</v>
      </c>
      <c r="AA82" s="16" t="n">
        <f aca="false">SUM(Z2:Z81)</f>
        <v>0</v>
      </c>
    </row>
    <row r="83" customFormat="false" ht="12.75" hidden="false" customHeight="true" outlineLevel="0" collapsed="false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2.75" hidden="false" customHeight="tru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1" t="s">
        <v>3623</v>
      </c>
      <c r="B1" s="32" t="n">
        <f aca="false">SUMIFS(Report!$U:$U,Report!$T:$T,"&lt;&gt;"&amp;"MERCADORIAS P/REVENDA",Report!$AA:$AA,"SIM",Report!$C:$C,"&gt;="&amp;DATE(2026,1,1),Report!$C:$C,"&lt;="&amp;DATE(2027,12,31))</f>
        <v>1769991.32</v>
      </c>
      <c r="C1" s="32" t="n">
        <f aca="false">SUMIFS(Report!$U:$U,Report!$T:$T,"MERCADORIAS P/REVENDA",Report!$AA:$AA,"SIM",Report!$C:$C,"&gt;="&amp;DATE(2026,1,1),Report!$C:$C,"&lt;="&amp;DATE(2027,12,31))</f>
        <v>3225522.9</v>
      </c>
      <c r="D1" s="33" t="s">
        <v>3624</v>
      </c>
      <c r="E1" s="32" t="n">
        <f aca="false">SUMIFS(Report!$U:$U,Report!$AA:$AA,"NAO",Report!$C:$C,"&gt;="&amp;DATE(2026,1,1),Report!$C:$C,"&lt;="&amp;DATE(2027,12,31))</f>
        <v>250000</v>
      </c>
      <c r="F1" s="32" t="n">
        <f aca="false">B1+C1</f>
        <v>4995514.22</v>
      </c>
      <c r="H1" s="1"/>
      <c r="I1" s="16"/>
    </row>
    <row r="2" customFormat="false" ht="12.75" hidden="false" customHeight="true" outlineLevel="0" collapsed="false">
      <c r="A2" s="19" t="s">
        <v>3625</v>
      </c>
      <c r="B2" s="21" t="s">
        <v>3576</v>
      </c>
      <c r="C2" s="21" t="s">
        <v>3577</v>
      </c>
      <c r="D2" s="33" t="s">
        <v>3626</v>
      </c>
      <c r="E2" s="32" t="n">
        <f aca="false">F1+E1</f>
        <v>5245514.22</v>
      </c>
      <c r="F2" s="21" t="s">
        <v>3627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24954.26</v>
      </c>
      <c r="C175" s="35" t="n">
        <f aca="false">SUMIFS(Report!$U:$U,Report!$T:$T,"MERCADORIAS P/REVENDA",Report!$AA:$AA,"SIM",Report!$C:$C,A175)</f>
        <v>34594.95</v>
      </c>
      <c r="D175" s="36"/>
      <c r="E175" s="36"/>
      <c r="F175" s="35" t="n">
        <f aca="false">B175+C175</f>
        <v>59549.21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24954.26</v>
      </c>
      <c r="C176" s="25" t="n">
        <f aca="false">SUM(C169:C175)</f>
        <v>34594.95</v>
      </c>
      <c r="D176" s="29"/>
      <c r="E176" s="29"/>
      <c r="F176" s="25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1280</v>
      </c>
      <c r="C181" s="35" t="n">
        <f aca="false">SUMIFS(Report!$U:$U,Report!$T:$T,"MERCADORIAS P/REVENDA",Report!$AA:$AA,"SIM",Report!$C:$C,A181)</f>
        <v>36847.32</v>
      </c>
      <c r="D181" s="36"/>
      <c r="E181" s="36"/>
      <c r="F181" s="35" t="n">
        <f aca="false">B181+C181</f>
        <v>38127.32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1828</v>
      </c>
      <c r="C182" s="35" t="n">
        <f aca="false">SUMIFS(Report!$U:$U,Report!$T:$T,"MERCADORIAS P/REVENDA",Report!$AA:$AA,"SIM",Report!$C:$C,A182)</f>
        <v>1707.99</v>
      </c>
      <c r="D182" s="36"/>
      <c r="E182" s="36"/>
      <c r="F182" s="35" t="n">
        <f aca="false">B182+C182</f>
        <v>3535.99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1751.19</v>
      </c>
      <c r="C183" s="35" t="n">
        <f aca="false">SUMIFS(Report!$U:$U,Report!$T:$T,"MERCADORIAS P/REVENDA",Report!$AA:$AA,"SIM",Report!$C:$C,A183)</f>
        <v>33345.84</v>
      </c>
      <c r="D183" s="36"/>
      <c r="E183" s="36"/>
      <c r="F183" s="35" t="n">
        <f aca="false">B183+C183</f>
        <v>35097.03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81285.53</v>
      </c>
      <c r="C184" s="25" t="n">
        <f aca="false">SUM(C177:C183)</f>
        <v>232604.13</v>
      </c>
      <c r="D184" s="29"/>
      <c r="E184" s="29"/>
      <c r="F184" s="25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1345.31</v>
      </c>
      <c r="C189" s="35" t="n">
        <f aca="false">SUMIFS(Report!$U:$U,Report!$T:$T,"MERCADORIAS P/REVENDA",Report!$AA:$AA,"SIM",Report!$C:$C,A189)</f>
        <v>19042</v>
      </c>
      <c r="D189" s="36"/>
      <c r="E189" s="36"/>
      <c r="F189" s="35" t="n">
        <f aca="false">B189+C189</f>
        <v>20387.31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1504</v>
      </c>
      <c r="C190" s="35" t="n">
        <f aca="false">SUMIFS(Report!$U:$U,Report!$T:$T,"MERCADORIAS P/REVENDA",Report!$AA:$AA,"SIM",Report!$C:$C,A190)</f>
        <v>9539.6</v>
      </c>
      <c r="D190" s="36"/>
      <c r="E190" s="36"/>
      <c r="F190" s="35" t="n">
        <f aca="false">B190+C190</f>
        <v>11043.6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2630.66</v>
      </c>
      <c r="C191" s="35" t="n">
        <f aca="false">SUMIFS(Report!$U:$U,Report!$T:$T,"MERCADORIAS P/REVENDA",Report!$AA:$AA,"SIM",Report!$C:$C,A191)</f>
        <v>28254.6</v>
      </c>
      <c r="D191" s="36"/>
      <c r="E191" s="36"/>
      <c r="F191" s="35" t="n">
        <f aca="false">B191+C191</f>
        <v>30885.26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92961.36</v>
      </c>
      <c r="C192" s="25" t="n">
        <f aca="false">SUM(C185:C191)</f>
        <v>177441.9</v>
      </c>
      <c r="D192" s="29"/>
      <c r="E192" s="29"/>
      <c r="F192" s="25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12105.87</v>
      </c>
      <c r="C197" s="35" t="n">
        <f aca="false">SUMIFS(Report!$U:$U,Report!$T:$T,"MERCADORIAS P/REVENDA",Report!$AA:$AA,"SIM",Report!$C:$C,A197)</f>
        <v>7492.89</v>
      </c>
      <c r="D197" s="36"/>
      <c r="E197" s="36"/>
      <c r="F197" s="35" t="n">
        <f aca="false">B197+C197</f>
        <v>19598.76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1623</v>
      </c>
      <c r="C198" s="35" t="n">
        <f aca="false">SUMIFS(Report!$U:$U,Report!$T:$T,"MERCADORIAS P/REVENDA",Report!$AA:$AA,"SIM",Report!$C:$C,A198)</f>
        <v>472.36</v>
      </c>
      <c r="D198" s="36"/>
      <c r="E198" s="36"/>
      <c r="F198" s="35" t="n">
        <f aca="false">B198+C198</f>
        <v>2095.36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56129.99</v>
      </c>
      <c r="C199" s="35" t="n">
        <f aca="false">SUMIFS(Report!$U:$U,Report!$T:$T,"MERCADORIAS P/REVENDA",Report!$AA:$AA,"SIM",Report!$C:$C,A199)</f>
        <v>21228.42</v>
      </c>
      <c r="D199" s="36"/>
      <c r="E199" s="36"/>
      <c r="F199" s="35" t="n">
        <f aca="false">B199+C199</f>
        <v>77358.41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117741.78</v>
      </c>
      <c r="C200" s="25" t="n">
        <f aca="false">SUM(C193:C199)</f>
        <v>168703.69</v>
      </c>
      <c r="D200" s="29"/>
      <c r="E200" s="29"/>
      <c r="F200" s="25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1380</v>
      </c>
      <c r="C205" s="35" t="n">
        <f aca="false">SUMIFS(Report!$U:$U,Report!$T:$T,"MERCADORIAS P/REVENDA",Report!$AA:$AA,"SIM",Report!$C:$C,A205)</f>
        <v>32336.99</v>
      </c>
      <c r="D205" s="36"/>
      <c r="E205" s="36"/>
      <c r="F205" s="35" t="n">
        <f aca="false">B205+C205</f>
        <v>33716.99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1632</v>
      </c>
      <c r="C206" s="35" t="n">
        <f aca="false">SUMIFS(Report!$U:$U,Report!$T:$T,"MERCADORIAS P/REVENDA",Report!$AA:$AA,"SIM",Report!$C:$C,A206)</f>
        <v>9043.04</v>
      </c>
      <c r="D206" s="36"/>
      <c r="E206" s="36"/>
      <c r="F206" s="35" t="n">
        <f aca="false">B206+C206</f>
        <v>10675.04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58581.91</v>
      </c>
      <c r="C207" s="35" t="n">
        <f aca="false">SUMIFS(Report!$U:$U,Report!$T:$T,"MERCADORIAS P/REVENDA",Report!$AA:$AA,"SIM",Report!$C:$C,A207)</f>
        <v>22171.56</v>
      </c>
      <c r="D207" s="36"/>
      <c r="E207" s="36"/>
      <c r="F207" s="35" t="n">
        <f aca="false">B207+C207</f>
        <v>80753.47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109375.04</v>
      </c>
      <c r="C208" s="25" t="n">
        <f aca="false">SUM(C201:C207)</f>
        <v>200154.99</v>
      </c>
      <c r="D208" s="29"/>
      <c r="E208" s="29"/>
      <c r="F208" s="25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2301.8</v>
      </c>
      <c r="C213" s="35" t="n">
        <f aca="false">SUMIFS(Report!$U:$U,Report!$T:$T,"MERCADORIAS P/REVENDA",Report!$AA:$AA,"SIM",Report!$C:$C,A213)</f>
        <v>27466.49</v>
      </c>
      <c r="D213" s="36"/>
      <c r="E213" s="36"/>
      <c r="F213" s="35" t="n">
        <f aca="false">B213+C213</f>
        <v>29768.29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14273.55</v>
      </c>
      <c r="C214" s="35" t="n">
        <f aca="false">SUMIFS(Report!$U:$U,Report!$T:$T,"MERCADORIAS P/REVENDA",Report!$AA:$AA,"SIM",Report!$C:$C,A214)</f>
        <v>10221.26</v>
      </c>
      <c r="D214" s="36"/>
      <c r="E214" s="36"/>
      <c r="F214" s="35" t="n">
        <f aca="false">B214+C214</f>
        <v>24494.81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43923.74</v>
      </c>
      <c r="C215" s="35" t="n">
        <f aca="false">SUMIFS(Report!$U:$U,Report!$T:$T,"MERCADORIAS P/REVENDA",Report!$AA:$AA,"SIM",Report!$C:$C,A215)</f>
        <v>29608.74</v>
      </c>
      <c r="D215" s="36"/>
      <c r="E215" s="36"/>
      <c r="F215" s="35" t="n">
        <f aca="false">B215+C215</f>
        <v>73532.48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121592.87</v>
      </c>
      <c r="C216" s="25" t="n">
        <f aca="false">SUM(C209:C215)</f>
        <v>211769.05</v>
      </c>
      <c r="D216" s="29"/>
      <c r="E216" s="29"/>
      <c r="F216" s="25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2592.53</v>
      </c>
      <c r="C221" s="35" t="n">
        <f aca="false">SUMIFS(Report!$U:$U,Report!$T:$T,"MERCADORIAS P/REVENDA",Report!$AA:$AA,"SIM",Report!$C:$C,A221)</f>
        <v>25619.73</v>
      </c>
      <c r="D221" s="36"/>
      <c r="E221" s="36"/>
      <c r="F221" s="35" t="n">
        <f aca="false">B221+C221</f>
        <v>28212.26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1662</v>
      </c>
      <c r="C222" s="35" t="n">
        <f aca="false">SUMIFS(Report!$U:$U,Report!$T:$T,"MERCADORIAS P/REVENDA",Report!$AA:$AA,"SIM",Report!$C:$C,A222)</f>
        <v>8822.8</v>
      </c>
      <c r="D222" s="36"/>
      <c r="E222" s="36"/>
      <c r="F222" s="35" t="n">
        <f aca="false">B222+C222</f>
        <v>10484.8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39537.61</v>
      </c>
      <c r="C223" s="35" t="n">
        <f aca="false">SUMIFS(Report!$U:$U,Report!$T:$T,"MERCADORIAS P/REVENDA",Report!$AA:$AA,"SIM",Report!$C:$C,A223)</f>
        <v>34398.89</v>
      </c>
      <c r="D223" s="36"/>
      <c r="E223" s="36"/>
      <c r="F223" s="35" t="n">
        <f aca="false">B223+C223</f>
        <v>73936.5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105196.64</v>
      </c>
      <c r="C224" s="25" t="n">
        <f aca="false">SUM(C217:C223)</f>
        <v>231036.56</v>
      </c>
      <c r="D224" s="29"/>
      <c r="E224" s="29"/>
      <c r="F224" s="25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5092.78</v>
      </c>
      <c r="C229" s="35" t="n">
        <f aca="false">SUMIFS(Report!$U:$U,Report!$T:$T,"MERCADORIAS P/REVENDA",Report!$AA:$AA,"SIM",Report!$C:$C,A229)</f>
        <v>27303.5</v>
      </c>
      <c r="D229" s="36"/>
      <c r="E229" s="36"/>
      <c r="F229" s="35" t="n">
        <f aca="false">B229+C229</f>
        <v>32396.28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1732</v>
      </c>
      <c r="C230" s="35" t="n">
        <f aca="false">SUMIFS(Report!$U:$U,Report!$T:$T,"MERCADORIAS P/REVENDA",Report!$AA:$AA,"SIM",Report!$C:$C,A230)</f>
        <v>2190.96</v>
      </c>
      <c r="D230" s="36"/>
      <c r="E230" s="36"/>
      <c r="F230" s="35" t="n">
        <f aca="false">B230+C230</f>
        <v>3922.96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39130.27</v>
      </c>
      <c r="C231" s="35" t="n">
        <f aca="false">SUMIFS(Report!$U:$U,Report!$T:$T,"MERCADORIAS P/REVENDA",Report!$AA:$AA,"SIM",Report!$C:$C,A231)</f>
        <v>30898.43</v>
      </c>
      <c r="D231" s="36"/>
      <c r="E231" s="36"/>
      <c r="F231" s="35" t="n">
        <f aca="false">B231+C231</f>
        <v>70028.7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81369.03</v>
      </c>
      <c r="C232" s="25" t="n">
        <f aca="false">SUM(C225:C231)</f>
        <v>197954.01</v>
      </c>
      <c r="D232" s="29"/>
      <c r="E232" s="29"/>
      <c r="F232" s="25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9121.43</v>
      </c>
      <c r="C237" s="35" t="n">
        <f aca="false">SUMIFS(Report!$U:$U,Report!$T:$T,"MERCADORIAS P/REVENDA",Report!$AA:$AA,"SIM",Report!$C:$C,A237)</f>
        <v>34720.59</v>
      </c>
      <c r="D237" s="36"/>
      <c r="E237" s="36"/>
      <c r="F237" s="35" t="n">
        <f aca="false">B237+C237</f>
        <v>43842.02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2006.9</v>
      </c>
      <c r="C238" s="35" t="n">
        <f aca="false">SUMIFS(Report!$U:$U,Report!$T:$T,"MERCADORIAS P/REVENDA",Report!$AA:$AA,"SIM",Report!$C:$C,A238)</f>
        <v>3812.53</v>
      </c>
      <c r="D238" s="36"/>
      <c r="E238" s="36"/>
      <c r="F238" s="35" t="n">
        <f aca="false">B238+C238</f>
        <v>5819.43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11039.08</v>
      </c>
      <c r="C239" s="35" t="n">
        <f aca="false">SUMIFS(Report!$U:$U,Report!$T:$T,"MERCADORIAS P/REVENDA",Report!$AA:$AA,"SIM",Report!$C:$C,A239)</f>
        <v>34510.75</v>
      </c>
      <c r="D239" s="36"/>
      <c r="E239" s="36"/>
      <c r="F239" s="35" t="n">
        <f aca="false">B239+C239</f>
        <v>45549.83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85705.73</v>
      </c>
      <c r="C240" s="25" t="n">
        <f aca="false">SUM(C233:C239)</f>
        <v>197445.66</v>
      </c>
      <c r="D240" s="29"/>
      <c r="E240" s="29"/>
      <c r="F240" s="25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5161.17</v>
      </c>
      <c r="C245" s="35" t="n">
        <f aca="false">SUMIFS(Report!$U:$U,Report!$T:$T,"MERCADORIAS P/REVENDA",Report!$AA:$AA,"SIM",Report!$C:$C,A245)</f>
        <v>22670.27</v>
      </c>
      <c r="D245" s="36"/>
      <c r="E245" s="36"/>
      <c r="F245" s="35" t="n">
        <f aca="false">B245+C245</f>
        <v>27831.44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17597.37</v>
      </c>
      <c r="C246" s="35" t="n">
        <f aca="false">SUMIFS(Report!$U:$U,Report!$T:$T,"MERCADORIAS P/REVENDA",Report!$AA:$AA,"SIM",Report!$C:$C,A246)</f>
        <v>5056.7</v>
      </c>
      <c r="D246" s="36"/>
      <c r="E246" s="36"/>
      <c r="F246" s="35" t="n">
        <f aca="false">B246+C246</f>
        <v>22654.07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7132.91</v>
      </c>
      <c r="C247" s="35" t="n">
        <f aca="false">SUMIFS(Report!$U:$U,Report!$T:$T,"MERCADORIAS P/REVENDA",Report!$AA:$AA,"SIM",Report!$C:$C,A247)</f>
        <v>32969.41</v>
      </c>
      <c r="D247" s="36"/>
      <c r="E247" s="36"/>
      <c r="F247" s="35" t="n">
        <f aca="false">B247+C247</f>
        <v>40102.32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68432.91</v>
      </c>
      <c r="C248" s="25" t="n">
        <f aca="false">SUM(C241:C247)</f>
        <v>166968.03</v>
      </c>
      <c r="D248" s="29"/>
      <c r="E248" s="29"/>
      <c r="F248" s="25" t="n">
        <f aca="false">B248+C248</f>
        <v>235400.94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525</v>
      </c>
      <c r="C253" s="35" t="n">
        <f aca="false">SUMIFS(Report!$U:$U,Report!$T:$T,"MERCADORIAS P/REVENDA",Report!$AA:$AA,"SIM",Report!$C:$C,A253)</f>
        <v>15081.6</v>
      </c>
      <c r="D253" s="36"/>
      <c r="E253" s="36"/>
      <c r="F253" s="35" t="n">
        <f aca="false">B253+C253</f>
        <v>15606.6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454</v>
      </c>
      <c r="C254" s="35" t="n">
        <f aca="false">SUMIFS(Report!$U:$U,Report!$T:$T,"MERCADORIAS P/REVENDA",Report!$AA:$AA,"SIM",Report!$C:$C,A254)</f>
        <v>3788.3</v>
      </c>
      <c r="D254" s="36"/>
      <c r="E254" s="36"/>
      <c r="F254" s="35" t="n">
        <f aca="false">B254+C254</f>
        <v>4242.3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38430.1</v>
      </c>
      <c r="C255" s="35" t="n">
        <f aca="false">SUMIFS(Report!$U:$U,Report!$T:$T,"MERCADORIAS P/REVENDA",Report!$AA:$AA,"SIM",Report!$C:$C,A255)</f>
        <v>35074.65</v>
      </c>
      <c r="D255" s="36"/>
      <c r="E255" s="36"/>
      <c r="F255" s="35" t="n">
        <f aca="false">B255+C255</f>
        <v>73504.75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128082.87</v>
      </c>
      <c r="C256" s="25" t="n">
        <f aca="false">SUM(C249:C255)</f>
        <v>188990.26</v>
      </c>
      <c r="D256" s="29"/>
      <c r="E256" s="29"/>
      <c r="F256" s="25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2731.9</v>
      </c>
      <c r="C261" s="35" t="n">
        <f aca="false">SUMIFS(Report!$U:$U,Report!$T:$T,"MERCADORIAS P/REVENDA",Report!$AA:$AA,"SIM",Report!$C:$C,A261)</f>
        <v>19733.23</v>
      </c>
      <c r="D261" s="36"/>
      <c r="E261" s="36"/>
      <c r="F261" s="35" t="n">
        <f aca="false">B261+C261</f>
        <v>22465.13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508</v>
      </c>
      <c r="C262" s="35" t="n">
        <f aca="false">SUMIFS(Report!$U:$U,Report!$T:$T,"MERCADORIAS P/REVENDA",Report!$AA:$AA,"SIM",Report!$C:$C,A262)</f>
        <v>3787.59</v>
      </c>
      <c r="D262" s="36"/>
      <c r="E262" s="36"/>
      <c r="F262" s="35" t="n">
        <f aca="false">B262+C262</f>
        <v>4295.59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28348.11</v>
      </c>
      <c r="C263" s="35" t="n">
        <f aca="false">SUMIFS(Report!$U:$U,Report!$T:$T,"MERCADORIAS P/REVENDA",Report!$AA:$AA,"SIM",Report!$C:$C,A263)</f>
        <v>26005.54</v>
      </c>
      <c r="D263" s="36"/>
      <c r="E263" s="36"/>
      <c r="F263" s="35" t="n">
        <f aca="false">B263+C263</f>
        <v>54353.65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93658.18</v>
      </c>
      <c r="C264" s="25" t="n">
        <f aca="false">SUM(C257:C263)</f>
        <v>198023.03</v>
      </c>
      <c r="D264" s="29"/>
      <c r="E264" s="29"/>
      <c r="F264" s="25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500</v>
      </c>
      <c r="C269" s="35" t="n">
        <f aca="false">SUMIFS(Report!$U:$U,Report!$T:$T,"MERCADORIAS P/REVENDA",Report!$AA:$AA,"SIM",Report!$C:$C,A269)</f>
        <v>24366.12</v>
      </c>
      <c r="D269" s="36"/>
      <c r="E269" s="36"/>
      <c r="F269" s="35" t="n">
        <f aca="false">B269+C269</f>
        <v>24866.12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3214.81</v>
      </c>
      <c r="C270" s="35" t="n">
        <f aca="false">SUMIFS(Report!$U:$U,Report!$T:$T,"MERCADORIAS P/REVENDA",Report!$AA:$AA,"SIM",Report!$C:$C,A270)</f>
        <v>5788.75</v>
      </c>
      <c r="D270" s="36"/>
      <c r="E270" s="36"/>
      <c r="F270" s="35" t="n">
        <f aca="false">B270+C270</f>
        <v>9003.56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2371.37</v>
      </c>
      <c r="C271" s="35" t="n">
        <f aca="false">SUMIFS(Report!$U:$U,Report!$T:$T,"MERCADORIAS P/REVENDA",Report!$AA:$AA,"SIM",Report!$C:$C,A271)</f>
        <v>43205.55</v>
      </c>
      <c r="D271" s="36"/>
      <c r="E271" s="36"/>
      <c r="F271" s="35" t="n">
        <f aca="false">B271+C271</f>
        <v>45576.92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96166.05</v>
      </c>
      <c r="C272" s="25" t="n">
        <f aca="false">SUM(C265:C271)</f>
        <v>209336.01</v>
      </c>
      <c r="D272" s="29"/>
      <c r="E272" s="29"/>
      <c r="F272" s="25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1230</v>
      </c>
      <c r="C277" s="35" t="n">
        <f aca="false">SUMIFS(Report!$U:$U,Report!$T:$T,"MERCADORIAS P/REVENDA",Report!$AA:$AA,"SIM",Report!$C:$C,A277)</f>
        <v>31394.85</v>
      </c>
      <c r="D277" s="36"/>
      <c r="E277" s="36"/>
      <c r="F277" s="35" t="n">
        <f aca="false">B277+C277</f>
        <v>32624.85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1424</v>
      </c>
      <c r="C278" s="35" t="n">
        <f aca="false">SUMIFS(Report!$U:$U,Report!$T:$T,"MERCADORIAS P/REVENDA",Report!$AA:$AA,"SIM",Report!$C:$C,A278)</f>
        <v>4668.21</v>
      </c>
      <c r="D278" s="36"/>
      <c r="E278" s="36"/>
      <c r="F278" s="35" t="n">
        <f aca="false">B278+C278</f>
        <v>6092.21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3882.48</v>
      </c>
      <c r="C279" s="35" t="n">
        <f aca="false">SUMIFS(Report!$U:$U,Report!$T:$T,"MERCADORIAS P/REVENDA",Report!$AA:$AA,"SIM",Report!$C:$C,A279)</f>
        <v>44071.18</v>
      </c>
      <c r="D279" s="36"/>
      <c r="E279" s="36"/>
      <c r="F279" s="35" t="n">
        <f aca="false">B279+C279</f>
        <v>47953.66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61146.31</v>
      </c>
      <c r="C280" s="25" t="n">
        <f aca="false">SUM(C273:C279)</f>
        <v>195641.67</v>
      </c>
      <c r="D280" s="29"/>
      <c r="E280" s="29"/>
      <c r="F280" s="25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15963.13</v>
      </c>
      <c r="C281" s="16" t="n">
        <f aca="false">SUMIFS(Report!$U:$U,Report!$T:$T,"MERCADORIAS P/REVENDA",Report!$AA:$AA,"SIM",Report!$C:$C,A281)</f>
        <v>19374.21</v>
      </c>
      <c r="F281" s="16" t="n">
        <f aca="false">B281+C281</f>
        <v>35337.34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6871.98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38565.2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30996.25</v>
      </c>
      <c r="C284" s="16" t="n">
        <f aca="false">SUMIFS(Report!$U:$U,Report!$T:$T,"MERCADORIAS P/REVENDA",Report!$AA:$AA,"SIM",Report!$C:$C,A284)</f>
        <v>44798.06</v>
      </c>
      <c r="F284" s="16" t="n">
        <f aca="false">B284+C284</f>
        <v>75794.31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20468.49</v>
      </c>
      <c r="C285" s="35" t="n">
        <f aca="false">SUMIFS(Report!$U:$U,Report!$T:$T,"MERCADORIAS P/REVENDA",Report!$AA:$AA,"SIM",Report!$C:$C,A285)</f>
        <v>20198.86</v>
      </c>
      <c r="D285" s="36"/>
      <c r="E285" s="36"/>
      <c r="F285" s="35" t="n">
        <f aca="false">B285+C285</f>
        <v>40667.35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6554.27</v>
      </c>
      <c r="D286" s="36"/>
      <c r="E286" s="36"/>
      <c r="F286" s="35" t="n">
        <f aca="false">B286+C286</f>
        <v>6554.27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175</v>
      </c>
      <c r="C287" s="35" t="n">
        <f aca="false">SUMIFS(Report!$U:$U,Report!$T:$T,"MERCADORIAS P/REVENDA",Report!$AA:$AA,"SIM",Report!$C:$C,A287)</f>
        <v>26279.55</v>
      </c>
      <c r="D287" s="36"/>
      <c r="E287" s="36"/>
      <c r="F287" s="35" t="n">
        <f aca="false">B287+C287</f>
        <v>26454.55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74733.47</v>
      </c>
      <c r="C288" s="25" t="n">
        <f aca="false">SUM(C281:C287)</f>
        <v>192346.37</v>
      </c>
      <c r="D288" s="29"/>
      <c r="E288" s="29"/>
      <c r="F288" s="25" t="n">
        <f aca="false">B288+C288</f>
        <v>267079.84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20632.32</v>
      </c>
      <c r="C289" s="16" t="n">
        <f aca="false">SUMIFS(Report!$U:$U,Report!$T:$T,"MERCADORIAS P/REVENDA",Report!$AA:$AA,"SIM",Report!$C:$C,A289)</f>
        <v>48806</v>
      </c>
      <c r="F289" s="16" t="n">
        <f aca="false">B289+C289</f>
        <v>69438.32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39494.24</v>
      </c>
      <c r="F290" s="16" t="n">
        <f aca="false">B290+C290</f>
        <v>39494.24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9087.43</v>
      </c>
      <c r="C291" s="16" t="n">
        <f aca="false">SUMIFS(Report!$U:$U,Report!$T:$T,"MERCADORIAS P/REVENDA",Report!$AA:$AA,"SIM",Report!$C:$C,A291)</f>
        <v>32661.18</v>
      </c>
      <c r="F291" s="16" t="n">
        <f aca="false">B291+C291</f>
        <v>41748.61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33578.59</v>
      </c>
      <c r="C292" s="16" t="n">
        <f aca="false">SUMIFS(Report!$U:$U,Report!$T:$T,"MERCADORIAS P/REVENDA",Report!$AA:$AA,"SIM",Report!$C:$C,A292)</f>
        <v>33209.14</v>
      </c>
      <c r="F292" s="16" t="n">
        <f aca="false">B292+C292</f>
        <v>66787.73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688.36</v>
      </c>
      <c r="C293" s="35" t="n">
        <f aca="false">SUMIFS(Report!$U:$U,Report!$T:$T,"MERCADORIAS P/REVENDA",Report!$AA:$AA,"SIM",Report!$C:$C,A293)</f>
        <v>1272.23</v>
      </c>
      <c r="D293" s="36"/>
      <c r="E293" s="36"/>
      <c r="F293" s="35" t="n">
        <f aca="false">B293+C293</f>
        <v>1960.59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1611.7</v>
      </c>
      <c r="C294" s="35" t="n">
        <f aca="false">SUMIFS(Report!$U:$U,Report!$T:$T,"MERCADORIAS P/REVENDA",Report!$AA:$AA,"SIM",Report!$C:$C,A294)</f>
        <v>3907.81</v>
      </c>
      <c r="D294" s="36"/>
      <c r="E294" s="36"/>
      <c r="F294" s="35" t="n">
        <f aca="false">B294+C294</f>
        <v>5519.51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175</v>
      </c>
      <c r="C295" s="35" t="n">
        <f aca="false">SUMIFS(Report!$U:$U,Report!$T:$T,"MERCADORIAS P/REVENDA",Report!$AA:$AA,"SIM",Report!$C:$C,A295)</f>
        <v>30235.26</v>
      </c>
      <c r="D295" s="36"/>
      <c r="E295" s="36"/>
      <c r="F295" s="35" t="n">
        <f aca="false">B295+C295</f>
        <v>30410.26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65773.4</v>
      </c>
      <c r="C296" s="25" t="n">
        <f aca="false">SUM(C289:C295)</f>
        <v>189585.86</v>
      </c>
      <c r="D296" s="29"/>
      <c r="E296" s="29"/>
      <c r="F296" s="25" t="n">
        <f aca="false">B296+C296</f>
        <v>255359.26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2631.13</v>
      </c>
      <c r="C297" s="16" t="n">
        <f aca="false">SUMIFS(Report!$U:$U,Report!$T:$T,"MERCADORIAS P/REVENDA",Report!$AA:$AA,"SIM",Report!$C:$C,A297)</f>
        <v>24976.84</v>
      </c>
      <c r="F297" s="16" t="n">
        <f aca="false">B297+C297</f>
        <v>27607.97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32270.82</v>
      </c>
      <c r="F298" s="16" t="n">
        <f aca="false">B298+C298</f>
        <v>32513.82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22621.73</v>
      </c>
      <c r="F299" s="16" t="n">
        <f aca="false">B299+C299</f>
        <v>29621.73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6204.18</v>
      </c>
      <c r="C300" s="16" t="n">
        <f aca="false">SUMIFS(Report!$U:$U,Report!$T:$T,"MERCADORIAS P/REVENDA",Report!$AA:$AA,"SIM",Report!$C:$C,A300)</f>
        <v>20848.18</v>
      </c>
      <c r="F300" s="16" t="n">
        <f aca="false">B300+C300</f>
        <v>27052.36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2409.97</v>
      </c>
      <c r="D301" s="36"/>
      <c r="E301" s="36"/>
      <c r="F301" s="35" t="n">
        <f aca="false">B301+C301</f>
        <v>2409.97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8931.42</v>
      </c>
      <c r="C302" s="35" t="n">
        <f aca="false">SUMIFS(Report!$U:$U,Report!$T:$T,"MERCADORIAS P/REVENDA",Report!$AA:$AA,"SIM",Report!$C:$C,A302)</f>
        <v>5721.37</v>
      </c>
      <c r="D302" s="36"/>
      <c r="E302" s="36"/>
      <c r="F302" s="35" t="n">
        <f aca="false">B302+C302</f>
        <v>14652.79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41389.16</v>
      </c>
      <c r="C303" s="35" t="n">
        <f aca="false">SUMIFS(Report!$U:$U,Report!$T:$T,"MERCADORIAS P/REVENDA",Report!$AA:$AA,"SIM",Report!$C:$C,A303)</f>
        <v>6686.41</v>
      </c>
      <c r="D303" s="36"/>
      <c r="E303" s="36"/>
      <c r="F303" s="35" t="n">
        <f aca="false">B303+C303</f>
        <v>48075.57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66398.89</v>
      </c>
      <c r="C304" s="25" t="n">
        <f aca="false">SUM(C297:C303)</f>
        <v>115535.32</v>
      </c>
      <c r="D304" s="29"/>
      <c r="E304" s="29"/>
      <c r="F304" s="25" t="n">
        <f aca="false">B304+C304</f>
        <v>181934.21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5921.31</v>
      </c>
      <c r="F305" s="16" t="n">
        <f aca="false">B305+C305</f>
        <v>7775.26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11946.07</v>
      </c>
      <c r="F306" s="16" t="n">
        <f aca="false">B306+C306</f>
        <v>14666.88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8225.61</v>
      </c>
      <c r="F307" s="16" t="n">
        <f aca="false">B307+C307</f>
        <v>8225.61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15857.41</v>
      </c>
      <c r="F308" s="16" t="n">
        <f aca="false">B308+C308</f>
        <v>123279.62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7807.97</v>
      </c>
      <c r="D309" s="36"/>
      <c r="E309" s="36"/>
      <c r="F309" s="35" t="n">
        <f aca="false">B309+C309</f>
        <v>7807.97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4669.22</v>
      </c>
      <c r="D310" s="36"/>
      <c r="E310" s="36"/>
      <c r="F310" s="35" t="n">
        <f aca="false">B310+C310</f>
        <v>4669.22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3853.23</v>
      </c>
      <c r="C311" s="35" t="n">
        <f aca="false">SUMIFS(Report!$U:$U,Report!$T:$T,"MERCADORIAS P/REVENDA",Report!$AA:$AA,"SIM",Report!$C:$C,A311)</f>
        <v>2653.64</v>
      </c>
      <c r="D311" s="36"/>
      <c r="E311" s="36"/>
      <c r="F311" s="35" t="n">
        <f aca="false">B311+C311</f>
        <v>6506.87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115850.2</v>
      </c>
      <c r="C312" s="25" t="n">
        <f aca="false">SUM(C305:C311)</f>
        <v>57081.23</v>
      </c>
      <c r="D312" s="29"/>
      <c r="E312" s="29"/>
      <c r="F312" s="25" t="n">
        <f aca="false">B312+C312</f>
        <v>172931.43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523.77</v>
      </c>
      <c r="F314" s="16" t="n">
        <f aca="false">B314+C314</f>
        <v>1523.77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948.18</v>
      </c>
      <c r="C315" s="16" t="n">
        <f aca="false">SUMIFS(Report!$U:$U,Report!$T:$T,"MERCADORIAS P/REVENDA",Report!$AA:$AA,"SIM",Report!$C:$C,A315)</f>
        <v>2831.49</v>
      </c>
      <c r="F315" s="16" t="n">
        <f aca="false">B315+C315</f>
        <v>3779.67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2023.7</v>
      </c>
      <c r="F316" s="16" t="n">
        <f aca="false">B316+C316</f>
        <v>2023.7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258.62</v>
      </c>
      <c r="C317" s="35" t="n">
        <f aca="false">SUMIFS(Report!$U:$U,Report!$T:$T,"MERCADORIAS P/REVENDA",Report!$AA:$AA,"SIM",Report!$C:$C,A317)</f>
        <v>772.97</v>
      </c>
      <c r="D317" s="36"/>
      <c r="E317" s="36"/>
      <c r="F317" s="35" t="n">
        <f aca="false">B317+C317</f>
        <v>1031.59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15505.99</v>
      </c>
      <c r="C319" s="35" t="n">
        <f aca="false">SUMIFS(Report!$U:$U,Report!$T:$T,"MERCADORIAS P/REVENDA",Report!$AA:$AA,"SIM",Report!$C:$C,A319)</f>
        <v>7196.77</v>
      </c>
      <c r="D319" s="36"/>
      <c r="E319" s="36"/>
      <c r="F319" s="35" t="n">
        <f aca="false">B319+C319</f>
        <v>22702.76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17983.69</v>
      </c>
      <c r="C320" s="25" t="n">
        <f aca="false">SUM(C313:C319)</f>
        <v>14754.65</v>
      </c>
      <c r="D320" s="29"/>
      <c r="E320" s="29"/>
      <c r="F320" s="25" t="n">
        <f aca="false">B320+C320</f>
        <v>32738.34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7331.67</v>
      </c>
      <c r="C325" s="35" t="n">
        <f aca="false">SUMIFS(Report!$U:$U,Report!$T:$T,"MERCADORIAS P/REVENDA",Report!$AA:$AA,"SIM",Report!$C:$C,A325)</f>
        <v>319.2</v>
      </c>
      <c r="D325" s="36"/>
      <c r="E325" s="36"/>
      <c r="F325" s="35" t="n">
        <f aca="false">B325+C325</f>
        <v>7650.87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15770.14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15770.14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199.8</v>
      </c>
      <c r="C327" s="35" t="n">
        <f aca="false">SUMIFS(Report!$U:$U,Report!$T:$T,"MERCADORIAS P/REVENDA",Report!$AA:$AA,"SIM",Report!$C:$C,A327)</f>
        <v>2836.78</v>
      </c>
      <c r="D327" s="36"/>
      <c r="E327" s="36"/>
      <c r="F327" s="35" t="n">
        <f aca="false">B327+C327</f>
        <v>3036.58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24101.61</v>
      </c>
      <c r="C328" s="25" t="n">
        <f aca="false">SUM(C321:C327)</f>
        <v>10190.98</v>
      </c>
      <c r="D328" s="29"/>
      <c r="E328" s="29"/>
      <c r="F328" s="25" t="n">
        <f aca="false">B328+C328</f>
        <v>34292.59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7000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7000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5755.8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5755.8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13880.2</v>
      </c>
      <c r="C336" s="25" t="n">
        <f aca="false">SUM(C329:C335)</f>
        <v>1969.17</v>
      </c>
      <c r="D336" s="29"/>
      <c r="E336" s="29"/>
      <c r="F336" s="25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7002.21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7002.21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0</v>
      </c>
      <c r="C343" s="35" t="n">
        <f aca="false">SUMIFS(Report!$U:$U,Report!$T:$T,"MERCADORIAS P/REVENDA",Report!$AA:$AA,"SIM",Report!$C:$C,A343)</f>
        <v>1969.17</v>
      </c>
      <c r="D343" s="36"/>
      <c r="E343" s="36"/>
      <c r="F343" s="35" t="n">
        <f aca="false">B343+C343</f>
        <v>1969.17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16056.07</v>
      </c>
      <c r="C344" s="25" t="n">
        <f aca="false">SUM(C337:C343)</f>
        <v>9890.97</v>
      </c>
      <c r="D344" s="29"/>
      <c r="E344" s="29"/>
      <c r="F344" s="25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4853.23</v>
      </c>
      <c r="C352" s="25" t="n">
        <f aca="false">SUM(C345:C351)</f>
        <v>0</v>
      </c>
      <c r="D352" s="29"/>
      <c r="E352" s="29"/>
      <c r="F352" s="25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11574.49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17697.69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11574.49</v>
      </c>
      <c r="C360" s="25" t="n">
        <f aca="false">SUM(C353:C359)</f>
        <v>9890.97</v>
      </c>
      <c r="D360" s="29"/>
      <c r="E360" s="29"/>
      <c r="F360" s="25" t="n">
        <f aca="false">B360+C360</f>
        <v>21465.46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422.58</v>
      </c>
      <c r="C366" s="35" t="n">
        <f aca="false">SUMIFS(Report!$U:$U,Report!$T:$T,"MERCADORIAS P/REVENDA",Report!$AA:$AA,"SIM",Report!$C:$C,A366)</f>
        <v>1969.17</v>
      </c>
      <c r="D366" s="36"/>
      <c r="E366" s="36"/>
      <c r="F366" s="35" t="n">
        <f aca="false">B366+C366</f>
        <v>2391.75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22725.39</v>
      </c>
      <c r="C368" s="25" t="n">
        <f aca="false">SUM(C361:C367)</f>
        <v>1969.17</v>
      </c>
      <c r="D368" s="29"/>
      <c r="E368" s="29"/>
      <c r="F368" s="25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2720.81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2720.81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15476.61</v>
      </c>
      <c r="C376" s="25" t="n">
        <f aca="false">SUM(C369:C375)</f>
        <v>3767.77</v>
      </c>
      <c r="D376" s="29"/>
      <c r="E376" s="29"/>
      <c r="F376" s="25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3853.23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3853.23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1000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1000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11855.44</v>
      </c>
      <c r="C384" s="25" t="n">
        <f aca="false">SUM(C377:C383)</f>
        <v>1969.17</v>
      </c>
      <c r="D384" s="29"/>
      <c r="E384" s="29"/>
      <c r="F384" s="25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11074.49</v>
      </c>
      <c r="C389" s="35" t="n">
        <f aca="false">SUMIFS(Report!$U:$U,Report!$T:$T,"MERCADORIAS P/REVENDA",Report!$AA:$AA,"SIM",Report!$C:$C,A389)</f>
        <v>1969.17</v>
      </c>
      <c r="D389" s="36"/>
      <c r="E389" s="36"/>
      <c r="F389" s="35" t="n">
        <f aca="false">B389+C389</f>
        <v>13043.66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11074.49</v>
      </c>
      <c r="C392" s="25" t="n">
        <f aca="false">SUM(C385:C391)</f>
        <v>1969.17</v>
      </c>
      <c r="D392" s="29"/>
      <c r="E392" s="29"/>
      <c r="F392" s="25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522.5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522.5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5787.38</v>
      </c>
      <c r="C400" s="25" t="n">
        <f aca="false">SUM(C393:C399)</f>
        <v>0</v>
      </c>
      <c r="D400" s="29"/>
      <c r="E400" s="29"/>
      <c r="F400" s="25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9808.01</v>
      </c>
      <c r="C408" s="25" t="n">
        <f aca="false">SUM(C401:C407)</f>
        <v>1969.17</v>
      </c>
      <c r="D408" s="29"/>
      <c r="E408" s="29"/>
      <c r="F408" s="25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3853.23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3853.23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13390.19</v>
      </c>
      <c r="C416" s="25" t="n">
        <f aca="false">SUM(C409:C415)</f>
        <v>1968.99</v>
      </c>
      <c r="D416" s="29"/>
      <c r="E416" s="29"/>
      <c r="F416" s="25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1000</v>
      </c>
      <c r="C424" s="25" t="n">
        <f aca="false">SUM(C417:C423)</f>
        <v>0</v>
      </c>
      <c r="D424" s="29"/>
      <c r="E424" s="29"/>
      <c r="F424" s="25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8" t="s">
        <v>3628</v>
      </c>
      <c r="B1" s="38"/>
      <c r="C1" s="38"/>
      <c r="D1" s="38"/>
    </row>
    <row r="2" customFormat="false" ht="12.75" hidden="false" customHeight="true" outlineLevel="0" collapsed="false">
      <c r="A2" s="39" t="s">
        <v>3629</v>
      </c>
      <c r="B2" s="39"/>
      <c r="C2" s="39"/>
      <c r="D2" s="39"/>
    </row>
    <row r="4" customFormat="false" ht="13.5" hidden="false" customHeight="true" outlineLevel="0" collapsed="false">
      <c r="A4" s="40" t="s">
        <v>3575</v>
      </c>
      <c r="B4" s="40" t="s">
        <v>3630</v>
      </c>
      <c r="C4" s="40" t="s">
        <v>3631</v>
      </c>
    </row>
    <row r="5" customFormat="false" ht="12.75" hidden="false" customHeight="true" outlineLevel="0" collapsed="false">
      <c r="A5" s="41" t="s">
        <v>3579</v>
      </c>
      <c r="B5" s="41" t="n">
        <v>2026</v>
      </c>
      <c r="C5" s="42" t="n">
        <v>1144889.69</v>
      </c>
    </row>
    <row r="6" customFormat="false" ht="12.75" hidden="false" customHeight="true" outlineLevel="0" collapsed="false">
      <c r="A6" s="41" t="s">
        <v>3580</v>
      </c>
      <c r="B6" s="41" t="n">
        <v>2026</v>
      </c>
      <c r="C6" s="42" t="n">
        <v>1033395.35</v>
      </c>
    </row>
    <row r="7" customFormat="false" ht="12.75" hidden="false" customHeight="true" outlineLevel="0" collapsed="false">
      <c r="A7" s="41" t="s">
        <v>3581</v>
      </c>
      <c r="B7" s="41" t="n">
        <v>2026</v>
      </c>
      <c r="C7" s="42" t="n">
        <v>1144493.82</v>
      </c>
    </row>
    <row r="8" customFormat="false" ht="12.75" hidden="false" customHeight="true" outlineLevel="0" collapsed="false">
      <c r="A8" s="41" t="s">
        <v>3582</v>
      </c>
      <c r="B8" s="41" t="n">
        <v>2026</v>
      </c>
      <c r="C8" s="42" t="n">
        <v>1122494.94</v>
      </c>
    </row>
    <row r="9" customFormat="false" ht="12.75" hidden="false" customHeight="true" outlineLevel="0" collapsed="false">
      <c r="A9" s="41" t="s">
        <v>3583</v>
      </c>
      <c r="B9" s="41" t="n">
        <v>2026</v>
      </c>
      <c r="C9" s="42" t="n">
        <v>1211481.58</v>
      </c>
    </row>
    <row r="10" customFormat="false" ht="12.75" hidden="false" customHeight="true" outlineLevel="0" collapsed="false">
      <c r="A10" s="41" t="s">
        <v>3584</v>
      </c>
      <c r="B10" s="41" t="n">
        <v>2026</v>
      </c>
      <c r="C10" s="42" t="n">
        <v>1183261.6</v>
      </c>
    </row>
    <row r="11" customFormat="false" ht="12.75" hidden="false" customHeight="true" outlineLevel="0" collapsed="false">
      <c r="A11" s="41" t="s">
        <v>3585</v>
      </c>
      <c r="B11" s="41" t="n">
        <v>2026</v>
      </c>
      <c r="C11" s="42" t="n">
        <v>1173881.95</v>
      </c>
    </row>
    <row r="12" customFormat="false" ht="13.5" hidden="false" customHeight="true" outlineLevel="0" collapsed="false">
      <c r="A12" s="41" t="s">
        <v>3586</v>
      </c>
      <c r="B12" s="41" t="n">
        <v>2026</v>
      </c>
      <c r="C12" s="43" t="n">
        <v>1170486.36</v>
      </c>
    </row>
    <row r="13" customFormat="false" ht="13.5" hidden="false" customHeight="true" outlineLevel="0" collapsed="false">
      <c r="A13" s="41" t="s">
        <v>3587</v>
      </c>
      <c r="B13" s="41" t="n">
        <v>2026</v>
      </c>
      <c r="C13" s="43" t="n">
        <v>301484.51</v>
      </c>
    </row>
    <row r="14" customFormat="false" ht="13.5" hidden="false" customHeight="true" outlineLevel="0" collapsed="false">
      <c r="A14" s="41" t="s">
        <v>3588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3589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3590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3632</v>
      </c>
      <c r="B18" s="44"/>
      <c r="C18" s="45" t="n">
        <v>46273.4030092593</v>
      </c>
    </row>
    <row r="19" customFormat="false" ht="12.75" hidden="false" customHeight="true" outlineLevel="0" collapsed="false">
      <c r="A19" s="1" t="s">
        <v>3633</v>
      </c>
      <c r="C19" s="46" t="n">
        <f aca="false">IF(ISNUMBER(INDEX($C$5:$C$16,MONTH($C$18))),(INDEX($C$5:$C$16,MONTH($C$18))/DAY($C$18))*DAY(EOMONTH($C$18,0)),"")</f>
        <v>1130566.9125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3634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3635</v>
      </c>
    </row>
    <row r="3" customFormat="false" ht="12.75" hidden="false" customHeight="true" outlineLevel="0" collapsed="false">
      <c r="A3" s="22" t="s">
        <v>3636</v>
      </c>
      <c r="E3" s="50" t="n">
        <v>0.8584</v>
      </c>
      <c r="F3" s="51" t="s">
        <v>3637</v>
      </c>
      <c r="G3" s="51" t="s">
        <v>3638</v>
      </c>
      <c r="H3" s="51" t="s">
        <v>3639</v>
      </c>
      <c r="I3" s="51" t="s">
        <v>3640</v>
      </c>
      <c r="J3" s="51" t="s">
        <v>3641</v>
      </c>
      <c r="K3" s="27" t="s">
        <v>3642</v>
      </c>
      <c r="L3" s="27" t="s">
        <v>3643</v>
      </c>
      <c r="M3" s="27" t="s">
        <v>3644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3575</v>
      </c>
      <c r="B6" s="27" t="s">
        <v>3645</v>
      </c>
      <c r="C6" s="27" t="s">
        <v>3646</v>
      </c>
      <c r="D6" s="27" t="s">
        <v>3647</v>
      </c>
      <c r="E6" s="27" t="s">
        <v>3648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3579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1144889.69</v>
      </c>
    </row>
    <row r="8" customFormat="false" ht="12.75" hidden="false" customHeight="true" outlineLevel="0" collapsed="false">
      <c r="A8" s="22" t="s">
        <v>3580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982773.309896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1033395.35</v>
      </c>
    </row>
    <row r="9" customFormat="false" ht="12.75" hidden="false" customHeight="true" outlineLevel="0" collapsed="false">
      <c r="A9" s="22" t="s">
        <v>3581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0.902615648499726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800680.165934897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1144493.82</v>
      </c>
    </row>
    <row r="10" customFormat="false" ht="12.75" hidden="false" customHeight="true" outlineLevel="0" collapsed="false">
      <c r="A10" s="22" t="s">
        <v>3582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1.10750819616132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982433.495088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1122494.94</v>
      </c>
    </row>
    <row r="11" customFormat="false" ht="12.75" hidden="false" customHeight="true" outlineLevel="0" collapsed="false">
      <c r="A11" s="22" t="s">
        <v>3583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0.980778506956027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945028.79347614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1211481.58</v>
      </c>
    </row>
    <row r="12" customFormat="false" ht="12.75" hidden="false" customHeight="true" outlineLevel="0" collapsed="false">
      <c r="A12" s="22" t="s">
        <v>3584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2" t="n">
        <f aca="false">IF(AND(ISNUMBER(B11),ISNUMBER(B10),B10&lt;&gt;0),B11/B10,"")</f>
        <v>1.07927576047692</v>
      </c>
      <c r="G12" s="52" t="n">
        <f aca="false">IF(AND(ISNUMBER(D12),ISNUMBER(B12),B12&lt;&gt;0),(D12/B12)*30,"")</f>
        <v>21.4739127002854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1039935.788272</v>
      </c>
      <c r="J12" s="54" t="n">
        <f aca="false">SUMIFS('Notas Fiscais (Rel 19)'!$K:$K,'Notas Fiscais (Rel 19)'!$E:$E,"&gt;="&amp;DATE(2026,6,1),'Notas Fiscais (Rel 19)'!$E:$E,"&lt;="&amp;DATE(2026,6,30))</f>
        <v>967825.68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440845.44</v>
      </c>
      <c r="M12" s="16" t="n">
        <f aca="false">IFERROR(B12-D12-L12,"")</f>
        <v>-104559.05</v>
      </c>
    </row>
    <row r="13" customFormat="false" ht="12.75" hidden="false" customHeight="true" outlineLevel="0" collapsed="false">
      <c r="A13" s="22" t="s">
        <v>3585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5" t="n">
        <f aca="false">IF(AND(ISNUMBER(B12),ISNUMBER(B11),B11&lt;&gt;0),B12/B11,"")</f>
        <v>0.976706224456174</v>
      </c>
      <c r="G13" s="55" t="n">
        <f aca="false">IF(AND(ISNUMBER(D13),ISNUMBER(B13),B13&lt;&gt;0),(D13/B13)*30,"")</f>
        <v>23.2817630426978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992051.995744968</v>
      </c>
      <c r="J13" s="57" t="n">
        <f aca="false">SUMIFS('Notas Fiscais (Rel 19)'!$K:$K,'Notas Fiscais (Rel 19)'!$E:$E,"&gt;="&amp;DATE(2026,7,1),'Notas Fiscais (Rel 19)'!$E:$E,"&lt;="&amp;DATE(2026,7,31))</f>
        <v>900788.6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417878.26</v>
      </c>
      <c r="M13" s="16" t="n">
        <f aca="false">IFERROR(B13-D13-L13,"")</f>
        <v>-154997.69</v>
      </c>
    </row>
    <row r="14" customFormat="false" ht="12.75" hidden="false" customHeight="true" outlineLevel="0" collapsed="false">
      <c r="A14" s="22" t="s">
        <v>3586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2" t="n">
        <f aca="false">IF(AND(ISNUMBER(B13),ISNUMBER(B12),B12&lt;&gt;0),B13/B12,"")</f>
        <v>0.992073054682075</v>
      </c>
      <c r="G14" s="52" t="n">
        <f aca="false">IF(AND(ISNUMBER(D14),ISNUMBER(B14),B14&lt;&gt;0),(D14/B14)*30,"")</f>
        <v>21.8546933772043</v>
      </c>
      <c r="H14" s="53" t="str">
        <f aca="false">IF(F14="","",IF(OR(F14&lt;0.9,F14&gt;1.1),"ALERTA","OK"))</f>
        <v>OK</v>
      </c>
      <c r="I14" s="54" t="n">
        <f aca="false">IF(C14="","",IF(AND(F14&lt;&gt;"",F14&lt;1),C14*F14,C14))</f>
        <v>999672.598053324</v>
      </c>
      <c r="J14" s="54" t="n">
        <f aca="false">SUMIFS('Notas Fiscais (Rel 19)'!$K:$K,'Notas Fiscais (Rel 19)'!$E:$E,"&gt;="&amp;DATE(2026,8,1),'Notas Fiscais (Rel 19)'!$E:$E,"&lt;="&amp;DATE(2026,8,31))</f>
        <v>545991.44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408944.86</v>
      </c>
      <c r="M14" s="16" t="n">
        <f aca="false">IFERROR(B14-D14-L14,"")</f>
        <v>-91145.8499999999</v>
      </c>
    </row>
    <row r="15" customFormat="false" ht="12.75" hidden="false" customHeight="true" outlineLevel="0" collapsed="false">
      <c r="A15" s="22" t="s">
        <v>3587</v>
      </c>
      <c r="B15" s="16" t="n">
        <f aca="false">IFERROR(INDEX('Venda Anual (Base)'!$C$5:$C$16,MATCH($A15,'Venda Anual (Base)'!$A$5:$A$16,0)),"")</f>
        <v>301484.51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556478.5</v>
      </c>
      <c r="E15" s="16" t="n">
        <f aca="false">IF(AND(ISNUMBER(C15),D15&gt;0),D15-C15,"")</f>
        <v>-448266.991424</v>
      </c>
      <c r="F15" s="55" t="n">
        <f aca="false">IF(AND(ISNUMBER(B14),ISNUMBER(B13),B13&lt;&gt;0),B14/B13,"")</f>
        <v>0.997107383753537</v>
      </c>
      <c r="G15" s="55" t="n">
        <f aca="false">IF(AND(ISNUMBER(D15),ISNUMBER(B15),B15&lt;&gt;0),(D15/B15)*30,"")</f>
        <v>55.3738399362541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1001839.14829195</v>
      </c>
      <c r="J15" s="57" t="n">
        <f aca="false">SUMIFS('Notas Fiscais (Rel 19)'!$K:$K,'Notas Fiscais (Rel 19)'!$E:$E,"&gt;="&amp;DATE(2026,9,1),'Notas Fiscais (Rel 19)'!$E:$E,"&lt;="&amp;DATE(2026,9,30))</f>
        <v>0</v>
      </c>
      <c r="K15" s="16" t="n">
        <f aca="false">IF($A15=INDEX('Venda Anual (Base)'!$A$5:$A$16,MONTH('Venda Anual (Base)'!$C$18)),IFERROR(B15/DAY('Venda Anual (Base)'!$C$18)*DAY(EOMONTH('Venda Anual (Base)'!$C$18,0)),""),"")</f>
        <v>1130566.9125</v>
      </c>
      <c r="L15" s="16" t="n">
        <f aca="false">('Resumo Grupos'!J13)</f>
        <v>323755.96</v>
      </c>
      <c r="M15" s="16" t="n">
        <f aca="false">IFERROR(B15-D15-L15,"")</f>
        <v>-578749.95</v>
      </c>
    </row>
    <row r="16" customFormat="false" ht="12.75" hidden="false" customHeight="true" outlineLevel="0" collapsed="false">
      <c r="A16" s="22" t="s">
        <v>3588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258794.303384</v>
      </c>
      <c r="D16" s="16" t="n">
        <f aca="false">IFERROR(INDEX('Resumo Mensal'!$C$2:$C$25,MATCH($A16,'Resumo Mensal'!$A$2:$A$25,0)),0)</f>
        <v>34876.05</v>
      </c>
      <c r="E16" s="16" t="n">
        <f aca="false">IF(AND(ISNUMBER(C16),D16&gt;0),D16-C16,"")</f>
        <v>-223918.253384</v>
      </c>
      <c r="F16" s="60" t="n">
        <f aca="false">IF(AND(ISNUMBER(B15),ISNUMBER(B14),B14&lt;&gt;0),B15/B14,"")</f>
        <v>0.257571997677957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66658.1657102921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75874.8</v>
      </c>
      <c r="M16" s="16" t="n">
        <f aca="false">IFERROR(B16-D16-L16,"")</f>
        <v>-110750.85</v>
      </c>
    </row>
    <row r="17" customFormat="false" ht="12.75" hidden="false" customHeight="true" outlineLevel="0" collapsed="false">
      <c r="A17" s="22" t="s">
        <v>3589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61631.93</v>
      </c>
      <c r="M17" s="16" t="n">
        <f aca="false">IFERROR(B17-D17-L17,"")</f>
        <v>-79229.01</v>
      </c>
    </row>
    <row r="18" customFormat="false" ht="12.75" hidden="false" customHeight="true" outlineLevel="0" collapsed="false">
      <c r="A18" s="22" t="s">
        <v>3590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41060.07</v>
      </c>
      <c r="M18" s="16" t="n">
        <f aca="false">IFERROR(B18-D18-L18,"")</f>
        <v>-46967.4</v>
      </c>
    </row>
    <row r="19" customFormat="false" ht="12.75" hidden="false" customHeight="true" outlineLevel="0" collapsed="false">
      <c r="A19" s="58" t="s">
        <v>3603</v>
      </c>
      <c r="B19" s="30" t="n">
        <f aca="false">SUM(B7:B18)</f>
        <v>9485869.8</v>
      </c>
      <c r="C19" s="30" t="n">
        <f aca="false">SUM(C7:C18)</f>
        <v>8142670.63632</v>
      </c>
      <c r="D19" s="30" t="n">
        <f aca="false">SUM(D7:D18)</f>
        <v>3225522.9</v>
      </c>
      <c r="E19" s="30" t="n">
        <f aca="false">IF(COUNT(E7:E18)=0,"sem dados comparaveis ainda",SUM(E7:E18))</f>
        <v>-1101324.7064</v>
      </c>
      <c r="F19" s="65" t="n">
        <f aca="false">SUM(F7:F18)</f>
        <v>7.29363677266374</v>
      </c>
      <c r="G19" s="64"/>
      <c r="I19" s="16" t="n">
        <f aca="false">SUM(I7:I18)</f>
        <v>7811073.46046757</v>
      </c>
      <c r="J19" s="16" t="n">
        <f aca="false">SUM(J7:J18)</f>
        <v>2414605.72</v>
      </c>
      <c r="K19" s="16" t="n">
        <f aca="false">SUM(K7:K18)</f>
        <v>1130566.9125</v>
      </c>
      <c r="L19" s="16" t="n">
        <f aca="false">SUM(L7:L18)</f>
        <v>1769991.32</v>
      </c>
      <c r="M19" s="16" t="n">
        <f aca="false">SUM(M7:M18)</f>
        <v>4490355.58</v>
      </c>
    </row>
    <row r="21" customFormat="false" ht="12.75" hidden="false" customHeight="true" outlineLevel="0" collapsed="false">
      <c r="A21" s="22" t="s">
        <v>3649</v>
      </c>
    </row>
    <row r="23" customFormat="false" ht="12.75" hidden="false" customHeight="true" outlineLevel="0" collapsed="false">
      <c r="A23" s="22" t="s">
        <v>3650</v>
      </c>
    </row>
    <row r="25" customFormat="false" ht="12.75" hidden="false" customHeight="true" outlineLevel="0" collapsed="false">
      <c r="A25" s="22" t="s">
        <v>3651</v>
      </c>
      <c r="B25" s="18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2" t="s">
        <v>3652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3653</v>
      </c>
      <c r="B1" s="1" t="s">
        <v>3654</v>
      </c>
      <c r="C1" s="1" t="s">
        <v>3655</v>
      </c>
      <c r="D1" s="1" t="s">
        <v>3656</v>
      </c>
      <c r="E1" s="1" t="s">
        <v>3657</v>
      </c>
      <c r="F1" s="1" t="s">
        <v>3658</v>
      </c>
      <c r="G1" s="1" t="s">
        <v>3659</v>
      </c>
      <c r="H1" s="1" t="s">
        <v>3660</v>
      </c>
      <c r="I1" s="1" t="s">
        <v>3661</v>
      </c>
      <c r="J1" s="1" t="s">
        <v>3662</v>
      </c>
      <c r="K1" s="1" t="s">
        <v>3663</v>
      </c>
      <c r="N1" s="66" t="s">
        <v>3625</v>
      </c>
      <c r="O1" s="66" t="s">
        <v>3664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3665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3666</v>
      </c>
      <c r="K2" s="46" t="n">
        <v>390.66</v>
      </c>
      <c r="N2" s="15" t="n">
        <v>46174</v>
      </c>
      <c r="O2" s="4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3667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3666</v>
      </c>
      <c r="K3" s="46" t="n">
        <v>218.36</v>
      </c>
      <c r="N3" s="15" t="n">
        <v>46175</v>
      </c>
      <c r="O3" s="46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3668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3666</v>
      </c>
      <c r="K4" s="46" t="n">
        <v>2284</v>
      </c>
      <c r="N4" s="15" t="n">
        <v>46176</v>
      </c>
      <c r="O4" s="46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3669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3666</v>
      </c>
      <c r="K5" s="46" t="n">
        <v>2710</v>
      </c>
      <c r="N5" s="15" t="n">
        <v>46177</v>
      </c>
      <c r="O5" s="46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3670</v>
      </c>
      <c r="D6" s="1" t="s">
        <v>3671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3666</v>
      </c>
      <c r="K6" s="46" t="n">
        <v>180</v>
      </c>
      <c r="N6" s="15" t="n">
        <v>46178</v>
      </c>
      <c r="O6" s="46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3672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3666</v>
      </c>
      <c r="K7" s="46" t="n">
        <v>1751.27</v>
      </c>
      <c r="N7" s="15" t="n">
        <v>46179</v>
      </c>
      <c r="O7" s="46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3673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3666</v>
      </c>
      <c r="K8" s="46" t="n">
        <v>405.5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3674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3666</v>
      </c>
      <c r="K9" s="46" t="n">
        <v>280</v>
      </c>
      <c r="N9" s="15" t="n">
        <v>46181</v>
      </c>
      <c r="O9" s="46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3675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3666</v>
      </c>
      <c r="K10" s="46" t="n">
        <v>11363.2</v>
      </c>
      <c r="N10" s="15" t="n">
        <v>46182</v>
      </c>
      <c r="O10" s="46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3676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3666</v>
      </c>
      <c r="K11" s="46" t="n">
        <v>84</v>
      </c>
      <c r="N11" s="15" t="n">
        <v>46183</v>
      </c>
      <c r="O11" s="46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3677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3666</v>
      </c>
      <c r="K12" s="46" t="n">
        <v>260</v>
      </c>
      <c r="N12" s="15" t="n">
        <v>46184</v>
      </c>
      <c r="O12" s="46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3677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3666</v>
      </c>
      <c r="K13" s="46" t="n">
        <v>260</v>
      </c>
      <c r="N13" s="15" t="n">
        <v>46185</v>
      </c>
      <c r="O13" s="46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3678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3666</v>
      </c>
      <c r="K14" s="46" t="n">
        <v>3055.2</v>
      </c>
      <c r="N14" s="15" t="n">
        <v>46186</v>
      </c>
      <c r="O14" s="46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3679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3666</v>
      </c>
      <c r="K15" s="46" t="n">
        <v>5050.31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3680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3666</v>
      </c>
      <c r="K16" s="46" t="n">
        <v>105</v>
      </c>
      <c r="N16" s="15" t="n">
        <v>46188</v>
      </c>
      <c r="O16" s="46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3681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3666</v>
      </c>
      <c r="K17" s="46" t="n">
        <v>564</v>
      </c>
      <c r="N17" s="15" t="n">
        <v>46189</v>
      </c>
      <c r="O17" s="46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3682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3666</v>
      </c>
      <c r="K18" s="46" t="n">
        <v>1330</v>
      </c>
      <c r="N18" s="15" t="n">
        <v>46190</v>
      </c>
      <c r="O18" s="46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3683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3666</v>
      </c>
      <c r="K19" s="46" t="n">
        <v>655.68</v>
      </c>
      <c r="N19" s="15" t="n">
        <v>46191</v>
      </c>
      <c r="O19" s="46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3684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3666</v>
      </c>
      <c r="K20" s="46" t="n">
        <v>2569.25</v>
      </c>
      <c r="N20" s="15" t="n">
        <v>46192</v>
      </c>
      <c r="O20" s="46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3684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3666</v>
      </c>
      <c r="K21" s="46" t="n">
        <v>4425.75</v>
      </c>
      <c r="N21" s="15" t="n">
        <v>46193</v>
      </c>
      <c r="O21" s="46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3685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3666</v>
      </c>
      <c r="K22" s="46" t="n">
        <v>400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3686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3666</v>
      </c>
      <c r="K23" s="46" t="n">
        <v>2152.02</v>
      </c>
      <c r="N23" s="15" t="n">
        <v>46195</v>
      </c>
      <c r="O23" s="46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3669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3666</v>
      </c>
      <c r="K24" s="46" t="n">
        <v>6783.58</v>
      </c>
      <c r="N24" s="15" t="n">
        <v>46196</v>
      </c>
      <c r="O24" s="46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3687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3666</v>
      </c>
      <c r="K25" s="46" t="n">
        <v>900.56</v>
      </c>
      <c r="N25" s="15" t="n">
        <v>46197</v>
      </c>
      <c r="O25" s="46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3688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3666</v>
      </c>
      <c r="K26" s="46" t="n">
        <v>577.25</v>
      </c>
      <c r="N26" s="15" t="n">
        <v>46198</v>
      </c>
      <c r="O26" s="46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3689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3666</v>
      </c>
      <c r="K27" s="46" t="n">
        <v>331</v>
      </c>
      <c r="N27" s="15" t="n">
        <v>46199</v>
      </c>
      <c r="O27" s="46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3690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3666</v>
      </c>
      <c r="K28" s="46" t="n">
        <v>1747.29</v>
      </c>
      <c r="N28" s="15" t="n">
        <v>46200</v>
      </c>
      <c r="O28" s="46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3691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3666</v>
      </c>
      <c r="K29" s="46" t="n">
        <v>213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3692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3666</v>
      </c>
      <c r="K30" s="46" t="n">
        <v>304.75</v>
      </c>
      <c r="N30" s="15" t="n">
        <v>46202</v>
      </c>
      <c r="O30" s="46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3692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3666</v>
      </c>
      <c r="K31" s="46" t="n">
        <v>394.75</v>
      </c>
      <c r="N31" s="15" t="n">
        <v>46203</v>
      </c>
      <c r="O31" s="46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3693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3666</v>
      </c>
      <c r="K32" s="46" t="n">
        <v>1864.49</v>
      </c>
      <c r="N32" s="15" t="n">
        <v>46204</v>
      </c>
      <c r="O32" s="46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3677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3666</v>
      </c>
      <c r="K33" s="46" t="n">
        <v>3006.01</v>
      </c>
      <c r="N33" s="15" t="n">
        <v>46205</v>
      </c>
      <c r="O33" s="46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3677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3666</v>
      </c>
      <c r="K34" s="46" t="n">
        <v>1394</v>
      </c>
      <c r="N34" s="15" t="n">
        <v>46206</v>
      </c>
      <c r="O34" s="46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3677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3666</v>
      </c>
      <c r="K35" s="46" t="n">
        <v>3006.01</v>
      </c>
      <c r="N35" s="15" t="n">
        <v>46207</v>
      </c>
      <c r="O35" s="46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3677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3666</v>
      </c>
      <c r="K36" s="46" t="n">
        <v>3006.01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3677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3666</v>
      </c>
      <c r="K37" s="46" t="n">
        <v>1394</v>
      </c>
      <c r="N37" s="15" t="n">
        <v>46209</v>
      </c>
      <c r="O37" s="46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3684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3666</v>
      </c>
      <c r="K38" s="46" t="n">
        <v>2028.6</v>
      </c>
      <c r="N38" s="15" t="n">
        <v>46210</v>
      </c>
      <c r="O38" s="46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3673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3666</v>
      </c>
      <c r="K39" s="46" t="n">
        <v>370.5</v>
      </c>
      <c r="N39" s="15" t="n">
        <v>46211</v>
      </c>
      <c r="O39" s="46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3674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3666</v>
      </c>
      <c r="K40" s="46" t="n">
        <v>720</v>
      </c>
      <c r="N40" s="15" t="n">
        <v>46212</v>
      </c>
      <c r="O40" s="46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3677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3666</v>
      </c>
      <c r="K41" s="46" t="n">
        <v>290</v>
      </c>
      <c r="N41" s="15" t="n">
        <v>46213</v>
      </c>
      <c r="O41" s="46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3677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3666</v>
      </c>
      <c r="K42" s="46" t="n">
        <v>290</v>
      </c>
      <c r="N42" s="15" t="n">
        <v>46214</v>
      </c>
      <c r="O42" s="46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3680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3666</v>
      </c>
      <c r="K43" s="46" t="n">
        <v>52.5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3694</v>
      </c>
      <c r="E44" s="15" t="n">
        <v>46178</v>
      </c>
      <c r="F44" s="15" t="n">
        <v>46178</v>
      </c>
      <c r="G44" s="1" t="s">
        <v>3695</v>
      </c>
      <c r="H44" s="1" t="n">
        <v>1228363</v>
      </c>
      <c r="I44" s="1" t="n">
        <v>1</v>
      </c>
      <c r="J44" s="1" t="s">
        <v>3666</v>
      </c>
      <c r="K44" s="46" t="n">
        <v>381</v>
      </c>
      <c r="N44" s="15" t="n">
        <v>46216</v>
      </c>
      <c r="O44" s="46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3696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3666</v>
      </c>
      <c r="K45" s="46" t="n">
        <v>1290.24</v>
      </c>
      <c r="N45" s="15" t="n">
        <v>46217</v>
      </c>
      <c r="O45" s="46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3684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3666</v>
      </c>
      <c r="K46" s="46" t="n">
        <v>4428.9</v>
      </c>
      <c r="N46" s="15" t="n">
        <v>46218</v>
      </c>
      <c r="O46" s="46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3684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3666</v>
      </c>
      <c r="K47" s="46" t="n">
        <v>5578.7</v>
      </c>
      <c r="N47" s="15" t="n">
        <v>46219</v>
      </c>
      <c r="O47" s="46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3685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3666</v>
      </c>
      <c r="K48" s="46" t="n">
        <v>1210</v>
      </c>
      <c r="N48" s="15" t="n">
        <v>46220</v>
      </c>
      <c r="O48" s="46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3686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3666</v>
      </c>
      <c r="K49" s="46" t="n">
        <v>1579.16</v>
      </c>
      <c r="N49" s="15" t="n">
        <v>46221</v>
      </c>
      <c r="O49" s="46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3697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3666</v>
      </c>
      <c r="K50" s="46" t="n">
        <v>1110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3674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3666</v>
      </c>
      <c r="K51" s="46" t="n">
        <v>520</v>
      </c>
      <c r="N51" s="15" t="n">
        <v>46223</v>
      </c>
      <c r="O51" s="46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3691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3666</v>
      </c>
      <c r="K52" s="46" t="n">
        <v>241.6</v>
      </c>
      <c r="N52" s="15" t="n">
        <v>46224</v>
      </c>
      <c r="O52" s="46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3692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3666</v>
      </c>
      <c r="K53" s="46" t="n">
        <v>1400</v>
      </c>
      <c r="N53" s="15" t="n">
        <v>46225</v>
      </c>
      <c r="O53" s="46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3692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3666</v>
      </c>
      <c r="K54" s="46" t="n">
        <v>544.45</v>
      </c>
      <c r="N54" s="15" t="n">
        <v>46226</v>
      </c>
      <c r="O54" s="46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3698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3666</v>
      </c>
      <c r="K55" s="46" t="n">
        <v>1068.5</v>
      </c>
      <c r="N55" s="15" t="n">
        <v>46227</v>
      </c>
      <c r="O55" s="46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3677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3666</v>
      </c>
      <c r="K56" s="46" t="n">
        <v>3701</v>
      </c>
      <c r="N56" s="15" t="n">
        <v>46228</v>
      </c>
      <c r="O56" s="46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3677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3666</v>
      </c>
      <c r="K57" s="46" t="n">
        <v>1100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3677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3666</v>
      </c>
      <c r="K58" s="46" t="n">
        <v>3701</v>
      </c>
      <c r="N58" s="15" t="n">
        <v>46230</v>
      </c>
      <c r="O58" s="46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3677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3666</v>
      </c>
      <c r="K59" s="46" t="n">
        <v>3602.44</v>
      </c>
      <c r="N59" s="15" t="n">
        <v>46231</v>
      </c>
      <c r="O59" s="46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3677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3666</v>
      </c>
      <c r="K60" s="46" t="n">
        <v>3602.44</v>
      </c>
      <c r="N60" s="15" t="n">
        <v>46232</v>
      </c>
      <c r="O60" s="46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3677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3666</v>
      </c>
      <c r="K61" s="46" t="n">
        <v>1100</v>
      </c>
      <c r="N61" s="15" t="n">
        <v>46233</v>
      </c>
      <c r="O61" s="46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3678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3666</v>
      </c>
      <c r="K62" s="46" t="n">
        <v>3547.5</v>
      </c>
      <c r="N62" s="15" t="n">
        <v>46234</v>
      </c>
      <c r="O62" s="46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3699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3666</v>
      </c>
      <c r="K63" s="46" t="n">
        <v>1188</v>
      </c>
      <c r="N63" s="15" t="n">
        <v>46235</v>
      </c>
      <c r="O63" s="46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3681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3666</v>
      </c>
      <c r="K64" s="46" t="n">
        <v>864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3682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3666</v>
      </c>
      <c r="K65" s="46" t="n">
        <v>3105</v>
      </c>
      <c r="N65" s="15" t="n">
        <v>46237</v>
      </c>
      <c r="O65" s="46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3684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3666</v>
      </c>
      <c r="K66" s="46" t="n">
        <v>6167.15</v>
      </c>
      <c r="N66" s="15" t="n">
        <v>46238</v>
      </c>
      <c r="O66" s="46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3700</v>
      </c>
      <c r="E67" s="15" t="n">
        <v>46179</v>
      </c>
      <c r="F67" s="15" t="n">
        <v>46170</v>
      </c>
      <c r="G67" s="1" t="s">
        <v>3701</v>
      </c>
      <c r="H67" s="1" t="n">
        <v>1212406</v>
      </c>
      <c r="I67" s="1" t="n">
        <v>11</v>
      </c>
      <c r="J67" s="1" t="s">
        <v>3666</v>
      </c>
      <c r="K67" s="46" t="n">
        <v>399.5</v>
      </c>
      <c r="N67" s="15" t="n">
        <v>46239</v>
      </c>
      <c r="O67" s="46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3702</v>
      </c>
      <c r="E68" s="15" t="n">
        <v>46179</v>
      </c>
      <c r="F68" s="15" t="n">
        <v>46176</v>
      </c>
      <c r="G68" s="1" t="s">
        <v>3703</v>
      </c>
      <c r="H68" s="1" t="n">
        <v>1210942</v>
      </c>
      <c r="I68" s="1" t="n">
        <v>1</v>
      </c>
      <c r="J68" s="1" t="s">
        <v>3666</v>
      </c>
      <c r="K68" s="46" t="n">
        <v>430.3</v>
      </c>
      <c r="N68" s="15" t="n">
        <v>46240</v>
      </c>
      <c r="O68" s="46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3689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3666</v>
      </c>
      <c r="K69" s="46" t="n">
        <v>410</v>
      </c>
      <c r="N69" s="15" t="n">
        <v>46241</v>
      </c>
      <c r="O69" s="46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3704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3666</v>
      </c>
      <c r="K70" s="46" t="n">
        <v>233.5</v>
      </c>
      <c r="N70" s="15" t="n">
        <v>46242</v>
      </c>
      <c r="O70" s="46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3674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3666</v>
      </c>
      <c r="K71" s="46" t="n">
        <v>512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3705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3666</v>
      </c>
      <c r="K72" s="46" t="n">
        <v>5110.55</v>
      </c>
      <c r="N72" s="15" t="n">
        <v>46244</v>
      </c>
      <c r="O72" s="46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3706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3666</v>
      </c>
      <c r="K73" s="46" t="n">
        <v>1105.12</v>
      </c>
      <c r="N73" s="15" t="n">
        <v>46245</v>
      </c>
      <c r="O73" s="46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3707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3666</v>
      </c>
      <c r="K74" s="46" t="n">
        <v>1857.2</v>
      </c>
      <c r="N74" s="15" t="n">
        <v>46246</v>
      </c>
      <c r="O74" s="46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3692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3666</v>
      </c>
      <c r="K75" s="46" t="n">
        <v>684.35</v>
      </c>
      <c r="N75" s="15" t="n">
        <v>46247</v>
      </c>
      <c r="O75" s="46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3708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3666</v>
      </c>
      <c r="K76" s="46" t="n">
        <v>709.32</v>
      </c>
      <c r="N76" s="15" t="n">
        <v>46248</v>
      </c>
      <c r="O76" s="46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3699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3666</v>
      </c>
      <c r="K77" s="46" t="n">
        <v>1296</v>
      </c>
      <c r="N77" s="15" t="n">
        <v>46249</v>
      </c>
      <c r="O77" s="46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3680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3666</v>
      </c>
      <c r="K78" s="46" t="n">
        <v>140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3709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3666</v>
      </c>
      <c r="K79" s="46" t="n">
        <v>1752.55</v>
      </c>
      <c r="N79" s="15" t="n">
        <v>46251</v>
      </c>
      <c r="O79" s="46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3710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3666</v>
      </c>
      <c r="K80" s="46" t="n">
        <v>2422.22</v>
      </c>
      <c r="N80" s="15" t="n">
        <v>46252</v>
      </c>
      <c r="O80" s="46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3683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3666</v>
      </c>
      <c r="K81" s="46" t="n">
        <v>1144.8</v>
      </c>
      <c r="N81" s="15" t="n">
        <v>46253</v>
      </c>
      <c r="O81" s="46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3711</v>
      </c>
      <c r="D82" s="1" t="s">
        <v>3712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3666</v>
      </c>
      <c r="K82" s="46" t="n">
        <v>2180.28</v>
      </c>
      <c r="N82" s="15" t="n">
        <v>46254</v>
      </c>
      <c r="O82" s="46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3668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3666</v>
      </c>
      <c r="K83" s="46" t="n">
        <v>109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3668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3666</v>
      </c>
      <c r="K84" s="46" t="n">
        <v>779.4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3668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3666</v>
      </c>
      <c r="K85" s="46" t="n">
        <v>550.34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3686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3666</v>
      </c>
      <c r="K86" s="46" t="n">
        <v>2211.38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3673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3666</v>
      </c>
      <c r="K87" s="46" t="n">
        <v>409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3713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3666</v>
      </c>
      <c r="K88" s="46" t="n">
        <v>574.5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3714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3666</v>
      </c>
      <c r="K89" s="46" t="n">
        <v>3113.5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3692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3666</v>
      </c>
      <c r="K90" s="46" t="n">
        <v>840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3677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3666</v>
      </c>
      <c r="K91" s="46" t="n">
        <v>340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3677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3666</v>
      </c>
      <c r="K92" s="46" t="n">
        <v>340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3715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3666</v>
      </c>
      <c r="K93" s="46" t="n">
        <v>2562.75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3715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3666</v>
      </c>
      <c r="K94" s="46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3716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3666</v>
      </c>
      <c r="K95" s="46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3680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3666</v>
      </c>
      <c r="K96" s="46" t="n">
        <v>105</v>
      </c>
      <c r="N96" s="28" t="s">
        <v>3717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3718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3666</v>
      </c>
      <c r="K97" s="46" t="n">
        <v>415.75</v>
      </c>
      <c r="N97" s="66" t="s">
        <v>3575</v>
      </c>
      <c r="O97" s="66" t="s">
        <v>3719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3681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3666</v>
      </c>
      <c r="K98" s="46" t="n">
        <v>828</v>
      </c>
      <c r="N98" s="1" t="s">
        <v>3584</v>
      </c>
      <c r="O98" s="46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3720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3666</v>
      </c>
      <c r="K99" s="46" t="n">
        <v>528</v>
      </c>
      <c r="N99" s="1" t="s">
        <v>3585</v>
      </c>
      <c r="O99" s="46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3721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3666</v>
      </c>
      <c r="K100" s="46" t="n">
        <v>1143.6</v>
      </c>
      <c r="N100" s="1" t="s">
        <v>3586</v>
      </c>
      <c r="O100" s="46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3722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3666</v>
      </c>
      <c r="K101" s="46" t="n">
        <v>4071.75</v>
      </c>
      <c r="N101" s="67" t="s">
        <v>3603</v>
      </c>
      <c r="O101" s="68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3722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3666</v>
      </c>
      <c r="K102" s="46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3685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3666</v>
      </c>
      <c r="K103" s="46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3723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3666</v>
      </c>
      <c r="K104" s="46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3669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3666</v>
      </c>
      <c r="K105" s="46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3724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3666</v>
      </c>
      <c r="K106" s="46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3725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3666</v>
      </c>
      <c r="K107" s="46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3726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3666</v>
      </c>
      <c r="K108" s="46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3688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3666</v>
      </c>
      <c r="K109" s="46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3727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3666</v>
      </c>
      <c r="K110" s="46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3728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3666</v>
      </c>
      <c r="K111" s="46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3729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3666</v>
      </c>
      <c r="K112" s="46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3674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3666</v>
      </c>
      <c r="K113" s="46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3675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3666</v>
      </c>
      <c r="K114" s="46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3675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3666</v>
      </c>
      <c r="K115" s="46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3730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3666</v>
      </c>
      <c r="K116" s="46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3691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3666</v>
      </c>
      <c r="K117" s="46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3691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3666</v>
      </c>
      <c r="K118" s="46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3731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3666</v>
      </c>
      <c r="K119" s="46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3705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3666</v>
      </c>
      <c r="K120" s="46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3692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3666</v>
      </c>
      <c r="K121" s="46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3677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3666</v>
      </c>
      <c r="K122" s="46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3677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3666</v>
      </c>
      <c r="K123" s="46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3677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3666</v>
      </c>
      <c r="K124" s="46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3677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3666</v>
      </c>
      <c r="K125" s="46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3678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3666</v>
      </c>
      <c r="K126" s="46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3732</v>
      </c>
      <c r="D127" s="1" t="s">
        <v>3733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3666</v>
      </c>
      <c r="K127" s="46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3708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3666</v>
      </c>
      <c r="K128" s="46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3682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3666</v>
      </c>
      <c r="K129" s="46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3696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3666</v>
      </c>
      <c r="K130" s="46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3734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3666</v>
      </c>
      <c r="K131" s="46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3735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3666</v>
      </c>
      <c r="K132" s="46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3736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3666</v>
      </c>
      <c r="K133" s="46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3689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3666</v>
      </c>
      <c r="K134" s="46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3705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3666</v>
      </c>
      <c r="K135" s="46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3692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3666</v>
      </c>
      <c r="K136" s="46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3677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3666</v>
      </c>
      <c r="K137" s="46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3677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3666</v>
      </c>
      <c r="K138" s="46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3737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3666</v>
      </c>
      <c r="K139" s="46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3738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3666</v>
      </c>
      <c r="K140" s="46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3739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3666</v>
      </c>
      <c r="K141" s="46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3699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3666</v>
      </c>
      <c r="K142" s="46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3709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3666</v>
      </c>
      <c r="K143" s="46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3709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3666</v>
      </c>
      <c r="K144" s="46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3740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3666</v>
      </c>
      <c r="K145" s="46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3740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3666</v>
      </c>
      <c r="K146" s="46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3741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3666</v>
      </c>
      <c r="K147" s="46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3686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3666</v>
      </c>
      <c r="K148" s="46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3742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3666</v>
      </c>
      <c r="K149" s="46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3724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3666</v>
      </c>
      <c r="K150" s="46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3743</v>
      </c>
      <c r="E151" s="15" t="n">
        <v>46184</v>
      </c>
      <c r="F151" s="15" t="n">
        <v>46126</v>
      </c>
      <c r="G151" s="1" t="s">
        <v>3744</v>
      </c>
      <c r="H151" s="1" t="n">
        <v>1235447</v>
      </c>
      <c r="I151" s="1" t="n">
        <v>39</v>
      </c>
      <c r="J151" s="1" t="s">
        <v>3666</v>
      </c>
      <c r="K151" s="46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3745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3666</v>
      </c>
      <c r="K152" s="46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3746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3666</v>
      </c>
      <c r="K153" s="46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3747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3666</v>
      </c>
      <c r="K154" s="46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3748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3666</v>
      </c>
      <c r="K155" s="46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3680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3666</v>
      </c>
      <c r="K156" s="46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3694</v>
      </c>
      <c r="E157" s="15" t="n">
        <v>46185</v>
      </c>
      <c r="F157" s="15" t="n">
        <v>46185</v>
      </c>
      <c r="G157" s="1" t="s">
        <v>3695</v>
      </c>
      <c r="H157" s="1" t="n">
        <v>1261004</v>
      </c>
      <c r="I157" s="1" t="n">
        <v>1</v>
      </c>
      <c r="J157" s="1" t="s">
        <v>3666</v>
      </c>
      <c r="K157" s="46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3685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3666</v>
      </c>
      <c r="K158" s="46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3674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3666</v>
      </c>
      <c r="K159" s="46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3677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3666</v>
      </c>
      <c r="K160" s="46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3677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3666</v>
      </c>
      <c r="K161" s="46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3677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3666</v>
      </c>
      <c r="K162" s="46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3677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3666</v>
      </c>
      <c r="K163" s="46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3677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3666</v>
      </c>
      <c r="K164" s="46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3681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3666</v>
      </c>
      <c r="K165" s="46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3683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3666</v>
      </c>
      <c r="K166" s="46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3673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3666</v>
      </c>
      <c r="K167" s="46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3674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3666</v>
      </c>
      <c r="K168" s="46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3677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3666</v>
      </c>
      <c r="K169" s="46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3677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3666</v>
      </c>
      <c r="K170" s="46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3678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3666</v>
      </c>
      <c r="K171" s="46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3680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3666</v>
      </c>
      <c r="K172" s="46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3682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3666</v>
      </c>
      <c r="K173" s="46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3749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3666</v>
      </c>
      <c r="K174" s="46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3749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3666</v>
      </c>
      <c r="K175" s="46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3749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3666</v>
      </c>
      <c r="K176" s="46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3749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3666</v>
      </c>
      <c r="K177" s="46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3749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3666</v>
      </c>
      <c r="K178" s="46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3683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3666</v>
      </c>
      <c r="K179" s="46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3684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3666</v>
      </c>
      <c r="K180" s="46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3711</v>
      </c>
      <c r="D181" s="1" t="s">
        <v>3712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3666</v>
      </c>
      <c r="K181" s="46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3711</v>
      </c>
      <c r="D182" s="1" t="s">
        <v>3712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3666</v>
      </c>
      <c r="K182" s="46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3668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3666</v>
      </c>
      <c r="K183" s="46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3686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3666</v>
      </c>
      <c r="K184" s="46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3750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3666</v>
      </c>
      <c r="K185" s="46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3670</v>
      </c>
      <c r="D186" s="1" t="s">
        <v>3671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3666</v>
      </c>
      <c r="K186" s="46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3670</v>
      </c>
      <c r="D187" s="1" t="s">
        <v>3671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3666</v>
      </c>
      <c r="K187" s="46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3670</v>
      </c>
      <c r="D188" s="1" t="s">
        <v>3671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3666</v>
      </c>
      <c r="K188" s="46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3670</v>
      </c>
      <c r="D189" s="1" t="s">
        <v>3671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3666</v>
      </c>
      <c r="K189" s="46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3670</v>
      </c>
      <c r="D190" s="1" t="s">
        <v>3671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3666</v>
      </c>
      <c r="K190" s="46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3670</v>
      </c>
      <c r="D191" s="1" t="s">
        <v>3671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3666</v>
      </c>
      <c r="K191" s="46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3670</v>
      </c>
      <c r="D192" s="1" t="s">
        <v>3671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3666</v>
      </c>
      <c r="K192" s="46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3670</v>
      </c>
      <c r="D193" s="1" t="s">
        <v>3671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3666</v>
      </c>
      <c r="K193" s="46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3687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3666</v>
      </c>
      <c r="K194" s="46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3673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3666</v>
      </c>
      <c r="K195" s="46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3713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3666</v>
      </c>
      <c r="K196" s="46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3704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3666</v>
      </c>
      <c r="K197" s="46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3751</v>
      </c>
      <c r="E198" s="15" t="n">
        <v>46188</v>
      </c>
      <c r="F198" s="15" t="n">
        <v>46182</v>
      </c>
      <c r="G198" s="1" t="s">
        <v>3752</v>
      </c>
      <c r="H198" s="1" t="n">
        <v>1255515</v>
      </c>
      <c r="I198" s="1" t="n">
        <v>1</v>
      </c>
      <c r="J198" s="1" t="s">
        <v>3666</v>
      </c>
      <c r="K198" s="46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3751</v>
      </c>
      <c r="E199" s="15" t="n">
        <v>46188</v>
      </c>
      <c r="F199" s="15" t="n">
        <v>46182</v>
      </c>
      <c r="G199" s="1" t="s">
        <v>3752</v>
      </c>
      <c r="H199" s="1" t="n">
        <v>1255563</v>
      </c>
      <c r="I199" s="1" t="n">
        <v>1</v>
      </c>
      <c r="J199" s="1" t="s">
        <v>3666</v>
      </c>
      <c r="K199" s="46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3675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3666</v>
      </c>
      <c r="K200" s="46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3753</v>
      </c>
      <c r="D201" s="1" t="s">
        <v>3754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3666</v>
      </c>
      <c r="K201" s="46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3691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3666</v>
      </c>
      <c r="K202" s="46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3705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3666</v>
      </c>
      <c r="K203" s="46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3706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3666</v>
      </c>
      <c r="K204" s="46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3692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3666</v>
      </c>
      <c r="K205" s="46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3692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3666</v>
      </c>
      <c r="K206" s="46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3693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3666</v>
      </c>
      <c r="K207" s="46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3755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3666</v>
      </c>
      <c r="K208" s="46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3715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3666</v>
      </c>
      <c r="K209" s="46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3715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3666</v>
      </c>
      <c r="K210" s="46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3678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3666</v>
      </c>
      <c r="K211" s="46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3732</v>
      </c>
      <c r="D212" s="1" t="s">
        <v>3733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3666</v>
      </c>
      <c r="K212" s="46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3699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3666</v>
      </c>
      <c r="K213" s="46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3756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3666</v>
      </c>
      <c r="K214" s="46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3681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3666</v>
      </c>
      <c r="K215" s="46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3709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3666</v>
      </c>
      <c r="K216" s="46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3757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3666</v>
      </c>
      <c r="K217" s="46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3721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3666</v>
      </c>
      <c r="K218" s="46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3758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3666</v>
      </c>
      <c r="K219" s="46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3759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3666</v>
      </c>
      <c r="K220" s="46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3684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3666</v>
      </c>
      <c r="K221" s="46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3684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3666</v>
      </c>
      <c r="K222" s="46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3685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3666</v>
      </c>
      <c r="K223" s="46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3669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3666</v>
      </c>
      <c r="K224" s="46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3728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3666</v>
      </c>
      <c r="K225" s="46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3677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3666</v>
      </c>
      <c r="K226" s="46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3677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3666</v>
      </c>
      <c r="K227" s="46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3677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3666</v>
      </c>
      <c r="K228" s="46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3677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3666</v>
      </c>
      <c r="K229" s="46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3677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3666</v>
      </c>
      <c r="K230" s="46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3677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3666</v>
      </c>
      <c r="K231" s="46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3677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3666</v>
      </c>
      <c r="K232" s="46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3677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3666</v>
      </c>
      <c r="K233" s="46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3760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3666</v>
      </c>
      <c r="K234" s="46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3761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3666</v>
      </c>
      <c r="K235" s="46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3762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3666</v>
      </c>
      <c r="K236" s="46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3696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3666</v>
      </c>
      <c r="K237" s="46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3763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3666</v>
      </c>
      <c r="K238" s="46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3764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3666</v>
      </c>
      <c r="K239" s="46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3670</v>
      </c>
      <c r="D240" s="1" t="s">
        <v>3671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3666</v>
      </c>
      <c r="K240" s="46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3725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3666</v>
      </c>
      <c r="K241" s="46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3714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3666</v>
      </c>
      <c r="K242" s="46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3714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3666</v>
      </c>
      <c r="K243" s="46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3714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3666</v>
      </c>
      <c r="K244" s="46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3765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3666</v>
      </c>
      <c r="K245" s="46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3766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3666</v>
      </c>
      <c r="K246" s="46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3691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3666</v>
      </c>
      <c r="K247" s="46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3705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3666</v>
      </c>
      <c r="K248" s="46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3705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3666</v>
      </c>
      <c r="K249" s="46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3707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3666</v>
      </c>
      <c r="K250" s="46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3692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3666</v>
      </c>
      <c r="K251" s="46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3692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3666</v>
      </c>
      <c r="K252" s="46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3692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3666</v>
      </c>
      <c r="K253" s="46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3693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3666</v>
      </c>
      <c r="K254" s="46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3677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3666</v>
      </c>
      <c r="K255" s="46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3677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3666</v>
      </c>
      <c r="K256" s="46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3677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3666</v>
      </c>
      <c r="K257" s="46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3677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3666</v>
      </c>
      <c r="K258" s="46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3677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3666</v>
      </c>
      <c r="K259" s="46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3677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3666</v>
      </c>
      <c r="K260" s="46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3677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3666</v>
      </c>
      <c r="K261" s="46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3677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3666</v>
      </c>
      <c r="K262" s="46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3677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3666</v>
      </c>
      <c r="K263" s="46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3677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3666</v>
      </c>
      <c r="K264" s="46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3677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3666</v>
      </c>
      <c r="K265" s="46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3677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3666</v>
      </c>
      <c r="K266" s="46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3677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3666</v>
      </c>
      <c r="K267" s="46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3677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3666</v>
      </c>
      <c r="K268" s="46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3677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3666</v>
      </c>
      <c r="K269" s="46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3677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3666</v>
      </c>
      <c r="K270" s="46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3767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3666</v>
      </c>
      <c r="K271" s="46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3680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3666</v>
      </c>
      <c r="K272" s="46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3682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3666</v>
      </c>
      <c r="K273" s="46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3696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3666</v>
      </c>
      <c r="K274" s="46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3741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3666</v>
      </c>
      <c r="K275" s="46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3686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3666</v>
      </c>
      <c r="K276" s="46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3686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3666</v>
      </c>
      <c r="K277" s="46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3750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3666</v>
      </c>
      <c r="K278" s="46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3750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3666</v>
      </c>
      <c r="K279" s="46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3750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3666</v>
      </c>
      <c r="K280" s="46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3726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3666</v>
      </c>
      <c r="K281" s="46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3688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3666</v>
      </c>
      <c r="K282" s="46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3768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3666</v>
      </c>
      <c r="K283" s="46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3689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3666</v>
      </c>
      <c r="K284" s="46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3751</v>
      </c>
      <c r="E285" s="15" t="n">
        <v>46191</v>
      </c>
      <c r="F285" s="15" t="n">
        <v>46189</v>
      </c>
      <c r="G285" s="1" t="s">
        <v>3752</v>
      </c>
      <c r="H285" s="1" t="n">
        <v>1270189</v>
      </c>
      <c r="I285" s="1" t="n">
        <v>1</v>
      </c>
      <c r="J285" s="1" t="s">
        <v>3666</v>
      </c>
      <c r="K285" s="46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3766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3666</v>
      </c>
      <c r="K286" s="46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3766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3666</v>
      </c>
      <c r="K287" s="46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3766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3666</v>
      </c>
      <c r="K288" s="46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3708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3666</v>
      </c>
      <c r="K289" s="46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3679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3666</v>
      </c>
      <c r="K290" s="46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3699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3666</v>
      </c>
      <c r="K291" s="46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3694</v>
      </c>
      <c r="E292" s="15" t="n">
        <v>46192</v>
      </c>
      <c r="F292" s="15" t="n">
        <v>46192</v>
      </c>
      <c r="G292" s="1" t="s">
        <v>3695</v>
      </c>
      <c r="H292" s="1" t="n">
        <v>1309128</v>
      </c>
      <c r="I292" s="1" t="n">
        <v>1</v>
      </c>
      <c r="J292" s="1" t="s">
        <v>3666</v>
      </c>
      <c r="K292" s="46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3722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3666</v>
      </c>
      <c r="K293" s="46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3722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3666</v>
      </c>
      <c r="K294" s="46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3759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3666</v>
      </c>
      <c r="K295" s="46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3683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3666</v>
      </c>
      <c r="K296" s="46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3685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3666</v>
      </c>
      <c r="K297" s="46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3711</v>
      </c>
      <c r="D298" s="1" t="s">
        <v>3712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3666</v>
      </c>
      <c r="K298" s="46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3672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3666</v>
      </c>
      <c r="K299" s="46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3727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3666</v>
      </c>
      <c r="K300" s="46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3727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3666</v>
      </c>
      <c r="K301" s="46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3727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3666</v>
      </c>
      <c r="K302" s="46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3673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3666</v>
      </c>
      <c r="K303" s="46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3769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3666</v>
      </c>
      <c r="K304" s="46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3770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3666</v>
      </c>
      <c r="K305" s="46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3675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3666</v>
      </c>
      <c r="K306" s="46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3675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3666</v>
      </c>
      <c r="K307" s="46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3753</v>
      </c>
      <c r="D308" s="1" t="s">
        <v>3754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3666</v>
      </c>
      <c r="K308" s="46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3753</v>
      </c>
      <c r="D309" s="1" t="s">
        <v>3754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3666</v>
      </c>
      <c r="K309" s="46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3692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3666</v>
      </c>
      <c r="K310" s="46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3677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3666</v>
      </c>
      <c r="K311" s="46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3677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3666</v>
      </c>
      <c r="K312" s="46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3677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3666</v>
      </c>
      <c r="K313" s="46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3677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3666</v>
      </c>
      <c r="K314" s="46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3771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3666</v>
      </c>
      <c r="K315" s="46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3715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3666</v>
      </c>
      <c r="K316" s="46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3772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3666</v>
      </c>
      <c r="K317" s="46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3681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3666</v>
      </c>
      <c r="K318" s="46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3763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3666</v>
      </c>
      <c r="K319" s="46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3686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3666</v>
      </c>
      <c r="K320" s="46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3750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3666</v>
      </c>
      <c r="K321" s="46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3750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3666</v>
      </c>
      <c r="K322" s="46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3773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3666</v>
      </c>
      <c r="K323" s="46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3774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3666</v>
      </c>
      <c r="K324" s="46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3775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3666</v>
      </c>
      <c r="K325" s="46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3713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3666</v>
      </c>
      <c r="K326" s="46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3689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3666</v>
      </c>
      <c r="K327" s="46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3706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3666</v>
      </c>
      <c r="K328" s="46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3692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3666</v>
      </c>
      <c r="K329" s="46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3761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3666</v>
      </c>
      <c r="K330" s="46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3776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3666</v>
      </c>
      <c r="K331" s="46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3776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3666</v>
      </c>
      <c r="K332" s="46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3776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3666</v>
      </c>
      <c r="K333" s="46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3776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3666</v>
      </c>
      <c r="K334" s="46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3709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3666</v>
      </c>
      <c r="K335" s="46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3720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3666</v>
      </c>
      <c r="K336" s="46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3749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3666</v>
      </c>
      <c r="K337" s="46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3749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3666</v>
      </c>
      <c r="K338" s="46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3710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3666</v>
      </c>
      <c r="K339" s="46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3759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3666</v>
      </c>
      <c r="K340" s="46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3759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3666</v>
      </c>
      <c r="K341" s="46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3683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3666</v>
      </c>
      <c r="K342" s="46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3777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3666</v>
      </c>
      <c r="K343" s="46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3668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3666</v>
      </c>
      <c r="K344" s="46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3723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3666</v>
      </c>
      <c r="K345" s="46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3778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3666</v>
      </c>
      <c r="K346" s="46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3779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3666</v>
      </c>
      <c r="K347" s="46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3697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3666</v>
      </c>
      <c r="K348" s="46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3673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3666</v>
      </c>
      <c r="K349" s="46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3702</v>
      </c>
      <c r="E350" s="15" t="n">
        <v>46195</v>
      </c>
      <c r="F350" s="15" t="n">
        <v>46191</v>
      </c>
      <c r="G350" s="1" t="s">
        <v>3703</v>
      </c>
      <c r="H350" s="1" t="n">
        <v>1289506</v>
      </c>
      <c r="I350" s="1" t="n">
        <v>1</v>
      </c>
      <c r="J350" s="1" t="s">
        <v>3666</v>
      </c>
      <c r="K350" s="46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3780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3666</v>
      </c>
      <c r="K351" s="46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3704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3666</v>
      </c>
      <c r="K352" s="46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3675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3666</v>
      </c>
      <c r="K353" s="46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3691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3666</v>
      </c>
      <c r="K354" s="46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3706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3666</v>
      </c>
      <c r="K355" s="46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3781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3666</v>
      </c>
      <c r="K356" s="46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3692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3666</v>
      </c>
      <c r="K357" s="46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3692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3666</v>
      </c>
      <c r="K358" s="46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3677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3666</v>
      </c>
      <c r="K359" s="46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3677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3666</v>
      </c>
      <c r="K360" s="46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3715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3666</v>
      </c>
      <c r="K361" s="46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3715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3666</v>
      </c>
      <c r="K362" s="46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3678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3666</v>
      </c>
      <c r="K363" s="46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3678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3666</v>
      </c>
      <c r="K364" s="46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3782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3666</v>
      </c>
      <c r="K365" s="46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3708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3666</v>
      </c>
      <c r="K366" s="46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3699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3666</v>
      </c>
      <c r="K367" s="46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3680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3666</v>
      </c>
      <c r="K368" s="46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3776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3666</v>
      </c>
      <c r="K369" s="46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3749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3666</v>
      </c>
      <c r="K370" s="46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3749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3666</v>
      </c>
      <c r="K371" s="46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3722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3666</v>
      </c>
      <c r="K372" s="46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3722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3666</v>
      </c>
      <c r="K373" s="46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3722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3666</v>
      </c>
      <c r="K374" s="46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3685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3666</v>
      </c>
      <c r="K375" s="46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3764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3666</v>
      </c>
      <c r="K376" s="46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3764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3666</v>
      </c>
      <c r="K377" s="46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3775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3666</v>
      </c>
      <c r="K378" s="46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3751</v>
      </c>
      <c r="E379" s="15" t="n">
        <v>46196</v>
      </c>
      <c r="F379" s="15" t="n">
        <v>46192</v>
      </c>
      <c r="G379" s="1" t="s">
        <v>3752</v>
      </c>
      <c r="H379" s="1" t="n">
        <v>1293719</v>
      </c>
      <c r="I379" s="1" t="n">
        <v>1</v>
      </c>
      <c r="J379" s="1" t="s">
        <v>3666</v>
      </c>
      <c r="K379" s="46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3753</v>
      </c>
      <c r="D380" s="1" t="s">
        <v>3783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3666</v>
      </c>
      <c r="K380" s="46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3753</v>
      </c>
      <c r="D381" s="1" t="s">
        <v>3783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3666</v>
      </c>
      <c r="K381" s="46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3745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3666</v>
      </c>
      <c r="K382" s="46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3745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3666</v>
      </c>
      <c r="K383" s="46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3677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3666</v>
      </c>
      <c r="K384" s="46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3677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3666</v>
      </c>
      <c r="K385" s="46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3677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3666</v>
      </c>
      <c r="K386" s="46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3677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3666</v>
      </c>
      <c r="K387" s="46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3732</v>
      </c>
      <c r="D388" s="1" t="s">
        <v>3733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3666</v>
      </c>
      <c r="K388" s="46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3767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3666</v>
      </c>
      <c r="K389" s="46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3776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3666</v>
      </c>
      <c r="K390" s="46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3681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3666</v>
      </c>
      <c r="K391" s="46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3709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3666</v>
      </c>
      <c r="K392" s="46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3682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3666</v>
      </c>
      <c r="K393" s="46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3784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3666</v>
      </c>
      <c r="K394" s="46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3785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3666</v>
      </c>
      <c r="K395" s="46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3686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3666</v>
      </c>
      <c r="K396" s="46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3686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3666</v>
      </c>
      <c r="K397" s="46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3686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3666</v>
      </c>
      <c r="K398" s="46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3753</v>
      </c>
      <c r="D399" s="1" t="s">
        <v>3783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3666</v>
      </c>
      <c r="K399" s="46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3753</v>
      </c>
      <c r="D400" s="1" t="s">
        <v>3783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3666</v>
      </c>
      <c r="K400" s="46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3677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3666</v>
      </c>
      <c r="K401" s="46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3677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3666</v>
      </c>
      <c r="K402" s="46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3678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3666</v>
      </c>
      <c r="K403" s="46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3678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3666</v>
      </c>
      <c r="K404" s="46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3786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3666</v>
      </c>
      <c r="K405" s="46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3787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3666</v>
      </c>
      <c r="K406" s="46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3776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3666</v>
      </c>
      <c r="K407" s="46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3788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3666</v>
      </c>
      <c r="K408" s="46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3749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3666</v>
      </c>
      <c r="K409" s="46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3749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3666</v>
      </c>
      <c r="K410" s="46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3749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3666</v>
      </c>
      <c r="K411" s="46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3749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3666</v>
      </c>
      <c r="K412" s="46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3749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3666</v>
      </c>
      <c r="K413" s="46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3749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3666</v>
      </c>
      <c r="K414" s="46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3749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3666</v>
      </c>
      <c r="K415" s="46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3684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3666</v>
      </c>
      <c r="K416" s="46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3726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3666</v>
      </c>
      <c r="K417" s="46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3673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3666</v>
      </c>
      <c r="K418" s="46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3728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3666</v>
      </c>
      <c r="K419" s="46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3789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3666</v>
      </c>
      <c r="K420" s="46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3761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3666</v>
      </c>
      <c r="K421" s="46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3680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3666</v>
      </c>
      <c r="K422" s="46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3694</v>
      </c>
      <c r="E423" s="15" t="n">
        <v>46199</v>
      </c>
      <c r="F423" s="15" t="n">
        <v>46199</v>
      </c>
      <c r="G423" s="1" t="s">
        <v>3695</v>
      </c>
      <c r="H423" s="1" t="n">
        <v>1309767</v>
      </c>
      <c r="I423" s="1" t="n">
        <v>1</v>
      </c>
      <c r="J423" s="1" t="s">
        <v>3666</v>
      </c>
      <c r="K423" s="46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3682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3666</v>
      </c>
      <c r="K424" s="46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3722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3666</v>
      </c>
      <c r="K425" s="46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3722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3666</v>
      </c>
      <c r="K426" s="46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3722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3666</v>
      </c>
      <c r="K427" s="46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3722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3666</v>
      </c>
      <c r="K428" s="46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3759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3666</v>
      </c>
      <c r="K429" s="46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3696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3666</v>
      </c>
      <c r="K430" s="46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3696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3666</v>
      </c>
      <c r="K431" s="46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3683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3666</v>
      </c>
      <c r="K432" s="46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3684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3666</v>
      </c>
      <c r="K433" s="46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3685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3666</v>
      </c>
      <c r="K434" s="46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3711</v>
      </c>
      <c r="D435" s="1" t="s">
        <v>3712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3666</v>
      </c>
      <c r="K435" s="46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3711</v>
      </c>
      <c r="D436" s="1" t="s">
        <v>3712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3666</v>
      </c>
      <c r="K436" s="46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3711</v>
      </c>
      <c r="D437" s="1" t="s">
        <v>3712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3666</v>
      </c>
      <c r="K437" s="46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3686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3666</v>
      </c>
      <c r="K438" s="46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3670</v>
      </c>
      <c r="D439" s="1" t="s">
        <v>3671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3666</v>
      </c>
      <c r="K439" s="46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3670</v>
      </c>
      <c r="D440" s="1" t="s">
        <v>3671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3666</v>
      </c>
      <c r="K440" s="46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3670</v>
      </c>
      <c r="D441" s="1" t="s">
        <v>3671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3666</v>
      </c>
      <c r="K441" s="46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3670</v>
      </c>
      <c r="D442" s="1" t="s">
        <v>3671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3666</v>
      </c>
      <c r="K442" s="46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3790</v>
      </c>
      <c r="D443" s="1" t="s">
        <v>3791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3666</v>
      </c>
      <c r="K443" s="46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3724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3666</v>
      </c>
      <c r="K444" s="46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3688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3666</v>
      </c>
      <c r="K445" s="46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3688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3666</v>
      </c>
      <c r="K446" s="46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3689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3666</v>
      </c>
      <c r="K447" s="46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3770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3666</v>
      </c>
      <c r="K448" s="46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3792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3666</v>
      </c>
      <c r="K449" s="46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3675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3666</v>
      </c>
      <c r="K450" s="46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3753</v>
      </c>
      <c r="D451" s="1" t="s">
        <v>3754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3666</v>
      </c>
      <c r="K451" s="46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3730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3666</v>
      </c>
      <c r="K452" s="46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3691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3666</v>
      </c>
      <c r="K453" s="46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3705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3666</v>
      </c>
      <c r="K454" s="46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3705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3666</v>
      </c>
      <c r="K455" s="46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3692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3666</v>
      </c>
      <c r="K456" s="46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3692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3666</v>
      </c>
      <c r="K457" s="46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3692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3666</v>
      </c>
      <c r="K458" s="46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3693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3666</v>
      </c>
      <c r="K459" s="46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3677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3666</v>
      </c>
      <c r="K460" s="46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3677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3666</v>
      </c>
      <c r="K461" s="46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3677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3666</v>
      </c>
      <c r="K462" s="46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3677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3666</v>
      </c>
      <c r="K463" s="46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3677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3666</v>
      </c>
      <c r="K464" s="46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3677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3666</v>
      </c>
      <c r="K465" s="46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3748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3666</v>
      </c>
      <c r="K466" s="46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3699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3666</v>
      </c>
      <c r="K467" s="46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3680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3666</v>
      </c>
      <c r="K468" s="46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3710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3666</v>
      </c>
      <c r="K469" s="46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3670</v>
      </c>
      <c r="D470" s="1" t="s">
        <v>3671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3666</v>
      </c>
      <c r="K470" s="46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3670</v>
      </c>
      <c r="D471" s="1" t="s">
        <v>3671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3666</v>
      </c>
      <c r="K471" s="46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3673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3666</v>
      </c>
      <c r="K472" s="46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3702</v>
      </c>
      <c r="E473" s="15" t="n">
        <v>46200</v>
      </c>
      <c r="F473" s="15" t="n">
        <v>46199</v>
      </c>
      <c r="G473" s="1" t="s">
        <v>3703</v>
      </c>
      <c r="H473" s="1" t="n">
        <v>1313860</v>
      </c>
      <c r="I473" s="1" t="n">
        <v>1</v>
      </c>
      <c r="J473" s="1" t="s">
        <v>3666</v>
      </c>
      <c r="K473" s="46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3689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3666</v>
      </c>
      <c r="K474" s="46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3729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3666</v>
      </c>
      <c r="K475" s="46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3707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3666</v>
      </c>
      <c r="K476" s="46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3692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3666</v>
      </c>
      <c r="K477" s="46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3692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3666</v>
      </c>
      <c r="K478" s="46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3755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3666</v>
      </c>
      <c r="K479" s="46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3732</v>
      </c>
      <c r="D480" s="1" t="s">
        <v>3733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3666</v>
      </c>
      <c r="K480" s="46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3699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3666</v>
      </c>
      <c r="K481" s="46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3680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3666</v>
      </c>
      <c r="K482" s="46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3681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3666</v>
      </c>
      <c r="K483" s="46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3709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3666</v>
      </c>
      <c r="K484" s="46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3793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3666</v>
      </c>
      <c r="K485" s="46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3683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3666</v>
      </c>
      <c r="K486" s="46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3669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3666</v>
      </c>
      <c r="K487" s="46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3670</v>
      </c>
      <c r="D488" s="1" t="s">
        <v>3671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3666</v>
      </c>
      <c r="K488" s="46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3673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3666</v>
      </c>
      <c r="K489" s="46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3794</v>
      </c>
      <c r="D490" s="1" t="s">
        <v>3795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3666</v>
      </c>
      <c r="K490" s="46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3753</v>
      </c>
      <c r="D491" s="1" t="s">
        <v>3754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3666</v>
      </c>
      <c r="K491" s="46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3766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3666</v>
      </c>
      <c r="K492" s="46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3766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3666</v>
      </c>
      <c r="K493" s="46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3691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3666</v>
      </c>
      <c r="K494" s="46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3705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3666</v>
      </c>
      <c r="K495" s="46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3706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3666</v>
      </c>
      <c r="K496" s="46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3706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3666</v>
      </c>
      <c r="K497" s="46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3707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3666</v>
      </c>
      <c r="K498" s="46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3737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3666</v>
      </c>
      <c r="K499" s="46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3739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3666</v>
      </c>
      <c r="K500" s="46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3681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3666</v>
      </c>
      <c r="K501" s="46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3696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3666</v>
      </c>
      <c r="K502" s="46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3685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3666</v>
      </c>
      <c r="K503" s="46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3669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3666</v>
      </c>
      <c r="K504" s="46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3672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3666</v>
      </c>
      <c r="K505" s="46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3689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3666</v>
      </c>
      <c r="K506" s="46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3675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3666</v>
      </c>
      <c r="K507" s="46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3675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3666</v>
      </c>
      <c r="K508" s="46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3675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3666</v>
      </c>
      <c r="K509" s="46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3781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3666</v>
      </c>
      <c r="K510" s="46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3692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3666</v>
      </c>
      <c r="K511" s="46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3677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3666</v>
      </c>
      <c r="K512" s="46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3677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3666</v>
      </c>
      <c r="K513" s="46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3677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3666</v>
      </c>
      <c r="K514" s="46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3677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3666</v>
      </c>
      <c r="K515" s="46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3677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3666</v>
      </c>
      <c r="K516" s="46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3677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3666</v>
      </c>
      <c r="K517" s="46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3677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3666</v>
      </c>
      <c r="K518" s="46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3677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3666</v>
      </c>
      <c r="K519" s="46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3677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3666</v>
      </c>
      <c r="K520" s="46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3677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3666</v>
      </c>
      <c r="K521" s="46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3708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3666</v>
      </c>
      <c r="K522" s="46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3680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3666</v>
      </c>
      <c r="K523" s="46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3749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3666</v>
      </c>
      <c r="K524" s="46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3722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3666</v>
      </c>
      <c r="K525" s="46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3722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3666</v>
      </c>
      <c r="K526" s="46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3684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3666</v>
      </c>
      <c r="K527" s="46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3735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3666</v>
      </c>
      <c r="K528" s="46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3686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3666</v>
      </c>
      <c r="K529" s="46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3686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3666</v>
      </c>
      <c r="K530" s="46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3688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3666</v>
      </c>
      <c r="K531" s="46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3714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3666</v>
      </c>
      <c r="K532" s="46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3705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3666</v>
      </c>
      <c r="K533" s="46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3745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3666</v>
      </c>
      <c r="K534" s="46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3692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3666</v>
      </c>
      <c r="K535" s="46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3796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3666</v>
      </c>
      <c r="K536" s="46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3715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3666</v>
      </c>
      <c r="K537" s="46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3678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3666</v>
      </c>
      <c r="K538" s="46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3678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3666</v>
      </c>
      <c r="K539" s="46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3739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3666</v>
      </c>
      <c r="K540" s="46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3767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3666</v>
      </c>
      <c r="K541" s="46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3699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3666</v>
      </c>
      <c r="K542" s="46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3797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3666</v>
      </c>
      <c r="K543" s="46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3798</v>
      </c>
      <c r="E544" s="15" t="n">
        <v>46205</v>
      </c>
      <c r="F544" s="15" t="n">
        <v>46204</v>
      </c>
      <c r="G544" s="1" t="s">
        <v>2389</v>
      </c>
      <c r="H544" s="1" t="n">
        <v>1339593</v>
      </c>
      <c r="I544" s="1" t="n">
        <v>35</v>
      </c>
      <c r="J544" s="1" t="s">
        <v>3666</v>
      </c>
      <c r="K544" s="46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3682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3666</v>
      </c>
      <c r="K545" s="46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3758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3666</v>
      </c>
      <c r="K546" s="46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3687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3666</v>
      </c>
      <c r="K547" s="46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3799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3666</v>
      </c>
      <c r="K548" s="46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3800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3666</v>
      </c>
      <c r="K549" s="46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3801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3666</v>
      </c>
      <c r="K550" s="46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3766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3666</v>
      </c>
      <c r="K551" s="46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3766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3666</v>
      </c>
      <c r="K552" s="46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3802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3666</v>
      </c>
      <c r="K553" s="46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3691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3666</v>
      </c>
      <c r="K554" s="46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3706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3666</v>
      </c>
      <c r="K555" s="46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3677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3666</v>
      </c>
      <c r="K556" s="46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3677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3666</v>
      </c>
      <c r="K557" s="46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3677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3666</v>
      </c>
      <c r="K558" s="46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3677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3666</v>
      </c>
      <c r="K559" s="46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3677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3666</v>
      </c>
      <c r="K560" s="46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3677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3666</v>
      </c>
      <c r="K561" s="46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3694</v>
      </c>
      <c r="E562" s="15" t="n">
        <v>46206</v>
      </c>
      <c r="F562" s="15" t="n">
        <v>46206</v>
      </c>
      <c r="G562" s="1" t="s">
        <v>3695</v>
      </c>
      <c r="H562" s="1" t="n">
        <v>1370315</v>
      </c>
      <c r="I562" s="1" t="n">
        <v>1</v>
      </c>
      <c r="J562" s="1" t="s">
        <v>3666</v>
      </c>
      <c r="K562" s="46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3682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3666</v>
      </c>
      <c r="K563" s="46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3803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3666</v>
      </c>
      <c r="K564" s="46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3803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3666</v>
      </c>
      <c r="K565" s="46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3683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3666</v>
      </c>
      <c r="K566" s="46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3684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3666</v>
      </c>
      <c r="K567" s="46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3685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3666</v>
      </c>
      <c r="K568" s="46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3686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3666</v>
      </c>
      <c r="K569" s="46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3673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3666</v>
      </c>
      <c r="K570" s="46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3768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3666</v>
      </c>
      <c r="K571" s="46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3689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3666</v>
      </c>
      <c r="K572" s="46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3704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3666</v>
      </c>
      <c r="K573" s="46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3801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3666</v>
      </c>
      <c r="K574" s="46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3675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3666</v>
      </c>
      <c r="K575" s="46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3692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3666</v>
      </c>
      <c r="K576" s="46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3692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3666</v>
      </c>
      <c r="K577" s="46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3692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3666</v>
      </c>
      <c r="K578" s="46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3692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3666</v>
      </c>
      <c r="K579" s="46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3677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3666</v>
      </c>
      <c r="K580" s="46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3677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3666</v>
      </c>
      <c r="K581" s="46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3677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3666</v>
      </c>
      <c r="K582" s="46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3677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3666</v>
      </c>
      <c r="K583" s="46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3677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3666</v>
      </c>
      <c r="K584" s="46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3677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3666</v>
      </c>
      <c r="K585" s="46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3677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3666</v>
      </c>
      <c r="K586" s="46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3677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3666</v>
      </c>
      <c r="K587" s="46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3782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3666</v>
      </c>
      <c r="K588" s="46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3681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3666</v>
      </c>
      <c r="K589" s="46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3710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3666</v>
      </c>
      <c r="K590" s="46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3722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3666</v>
      </c>
      <c r="K591" s="46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3722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3666</v>
      </c>
      <c r="K592" s="46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3722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3666</v>
      </c>
      <c r="K593" s="46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3722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3666</v>
      </c>
      <c r="K594" s="46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3759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3666</v>
      </c>
      <c r="K595" s="46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3696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3666</v>
      </c>
      <c r="K596" s="46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3711</v>
      </c>
      <c r="D597" s="1" t="s">
        <v>3712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3666</v>
      </c>
      <c r="K597" s="46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3711</v>
      </c>
      <c r="D598" s="1" t="s">
        <v>3712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3666</v>
      </c>
      <c r="K598" s="46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3711</v>
      </c>
      <c r="D599" s="1" t="s">
        <v>3712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3666</v>
      </c>
      <c r="K599" s="46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3750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3666</v>
      </c>
      <c r="K600" s="46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3728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3666</v>
      </c>
      <c r="K601" s="46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3751</v>
      </c>
      <c r="E602" s="15" t="n">
        <v>46207</v>
      </c>
      <c r="F602" s="15" t="n">
        <v>46205</v>
      </c>
      <c r="G602" s="1" t="s">
        <v>3752</v>
      </c>
      <c r="H602" s="1" t="n">
        <v>1348878</v>
      </c>
      <c r="I602" s="1" t="n">
        <v>1</v>
      </c>
      <c r="J602" s="1" t="s">
        <v>3666</v>
      </c>
      <c r="K602" s="46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3753</v>
      </c>
      <c r="D603" s="1" t="s">
        <v>3754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3666</v>
      </c>
      <c r="K603" s="46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3705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3666</v>
      </c>
      <c r="K604" s="46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3692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3666</v>
      </c>
      <c r="K605" s="46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3755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3666</v>
      </c>
      <c r="K606" s="46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3677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3666</v>
      </c>
      <c r="K607" s="46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3677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3666</v>
      </c>
      <c r="K608" s="46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3699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3666</v>
      </c>
      <c r="K609" s="46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3680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3666</v>
      </c>
      <c r="K610" s="46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3804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3666</v>
      </c>
      <c r="K611" s="46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3683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3666</v>
      </c>
      <c r="K612" s="46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3684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3666</v>
      </c>
      <c r="K613" s="46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3805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3666</v>
      </c>
      <c r="K614" s="46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3673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3666</v>
      </c>
      <c r="K615" s="46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3753</v>
      </c>
      <c r="D616" s="1" t="s">
        <v>3783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3666</v>
      </c>
      <c r="K616" s="46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3753</v>
      </c>
      <c r="D617" s="1" t="s">
        <v>3783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3666</v>
      </c>
      <c r="K617" s="46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3753</v>
      </c>
      <c r="D618" s="1" t="s">
        <v>3783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3666</v>
      </c>
      <c r="K618" s="46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3675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3666</v>
      </c>
      <c r="K619" s="46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3766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3666</v>
      </c>
      <c r="K620" s="46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3677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3666</v>
      </c>
      <c r="K621" s="46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3677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3666</v>
      </c>
      <c r="K622" s="46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3677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3666</v>
      </c>
      <c r="K623" s="46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3677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3666</v>
      </c>
      <c r="K624" s="46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3677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3666</v>
      </c>
      <c r="K625" s="46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3677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3666</v>
      </c>
      <c r="K626" s="46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3677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3666</v>
      </c>
      <c r="K627" s="46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3677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3666</v>
      </c>
      <c r="K628" s="46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3677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3666</v>
      </c>
      <c r="K629" s="46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3677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3666</v>
      </c>
      <c r="K630" s="46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3677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3666</v>
      </c>
      <c r="K631" s="46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3677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3666</v>
      </c>
      <c r="K632" s="46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3677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3666</v>
      </c>
      <c r="K633" s="46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3677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3666</v>
      </c>
      <c r="K634" s="46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3677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3666</v>
      </c>
      <c r="K635" s="46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3708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3666</v>
      </c>
      <c r="K636" s="46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3806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3666</v>
      </c>
      <c r="K637" s="46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3807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3666</v>
      </c>
      <c r="K638" s="46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3696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3666</v>
      </c>
      <c r="K639" s="46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3685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3666</v>
      </c>
      <c r="K640" s="46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3686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3666</v>
      </c>
      <c r="K641" s="46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3689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3666</v>
      </c>
      <c r="K642" s="46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3765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3666</v>
      </c>
      <c r="K643" s="46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3675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3666</v>
      </c>
      <c r="K644" s="46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3675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3666</v>
      </c>
      <c r="K645" s="46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3731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3666</v>
      </c>
      <c r="K646" s="46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3705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3666</v>
      </c>
      <c r="K647" s="46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3692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3666</v>
      </c>
      <c r="K648" s="46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3692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3666</v>
      </c>
      <c r="K649" s="46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3698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3666</v>
      </c>
      <c r="K650" s="46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3677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3666</v>
      </c>
      <c r="K651" s="46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3677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3666</v>
      </c>
      <c r="K652" s="46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3677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3666</v>
      </c>
      <c r="K653" s="46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3677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3666</v>
      </c>
      <c r="K654" s="46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3677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3666</v>
      </c>
      <c r="K655" s="46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3677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3666</v>
      </c>
      <c r="K656" s="46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3677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3666</v>
      </c>
      <c r="K657" s="46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3677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3666</v>
      </c>
      <c r="K658" s="46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3715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3666</v>
      </c>
      <c r="K659" s="46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3715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3666</v>
      </c>
      <c r="K660" s="46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3739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3666</v>
      </c>
      <c r="K661" s="46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3699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3666</v>
      </c>
      <c r="K662" s="46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3681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3666</v>
      </c>
      <c r="K663" s="46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3722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3666</v>
      </c>
      <c r="K664" s="46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3722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3666</v>
      </c>
      <c r="K665" s="46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3722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3666</v>
      </c>
      <c r="K666" s="46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3722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3666</v>
      </c>
      <c r="K667" s="46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3759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3666</v>
      </c>
      <c r="K668" s="46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3684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3666</v>
      </c>
      <c r="K669" s="46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3723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3666</v>
      </c>
      <c r="K670" s="46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3750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3666</v>
      </c>
      <c r="K671" s="46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3670</v>
      </c>
      <c r="D672" s="1" t="s">
        <v>3671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3666</v>
      </c>
      <c r="K672" s="46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3670</v>
      </c>
      <c r="D673" s="1" t="s">
        <v>3671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3666</v>
      </c>
      <c r="K673" s="46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3670</v>
      </c>
      <c r="D674" s="1" t="s">
        <v>3671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3666</v>
      </c>
      <c r="K674" s="46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3670</v>
      </c>
      <c r="D675" s="1" t="s">
        <v>3671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3666</v>
      </c>
      <c r="K675" s="46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3670</v>
      </c>
      <c r="D676" s="1" t="s">
        <v>3671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3666</v>
      </c>
      <c r="K676" s="46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3688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3666</v>
      </c>
      <c r="K677" s="46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3688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3666</v>
      </c>
      <c r="K678" s="46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3673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3666</v>
      </c>
      <c r="K679" s="46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3808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3666</v>
      </c>
      <c r="K680" s="46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3713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3666</v>
      </c>
      <c r="K681" s="46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3792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3666</v>
      </c>
      <c r="K682" s="46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3692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3666</v>
      </c>
      <c r="K683" s="46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3677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3666</v>
      </c>
      <c r="K684" s="46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3677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3666</v>
      </c>
      <c r="K685" s="46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3678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3666</v>
      </c>
      <c r="K686" s="46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3804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3666</v>
      </c>
      <c r="K687" s="46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3682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3666</v>
      </c>
      <c r="K688" s="46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3809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3666</v>
      </c>
      <c r="K689" s="46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3720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3666</v>
      </c>
      <c r="K690" s="46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3763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3666</v>
      </c>
      <c r="K691" s="46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3725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3666</v>
      </c>
      <c r="K692" s="46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3697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3666</v>
      </c>
      <c r="K693" s="46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3672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3666</v>
      </c>
      <c r="K694" s="46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3691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3666</v>
      </c>
      <c r="K695" s="46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3781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3666</v>
      </c>
      <c r="K696" s="46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3692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3666</v>
      </c>
      <c r="K697" s="46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3678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3666</v>
      </c>
      <c r="K698" s="46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3694</v>
      </c>
      <c r="E699" s="15" t="n">
        <v>46213</v>
      </c>
      <c r="F699" s="15" t="n">
        <v>46213</v>
      </c>
      <c r="G699" s="1" t="s">
        <v>3695</v>
      </c>
      <c r="H699" s="1" t="n">
        <v>1381767</v>
      </c>
      <c r="I699" s="1" t="n">
        <v>1</v>
      </c>
      <c r="J699" s="1" t="s">
        <v>3666</v>
      </c>
      <c r="K699" s="46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3807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3666</v>
      </c>
      <c r="K700" s="46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3710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3666</v>
      </c>
      <c r="K701" s="46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3696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3666</v>
      </c>
      <c r="K702" s="46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3683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3666</v>
      </c>
      <c r="K703" s="46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3810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3666</v>
      </c>
      <c r="K704" s="46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3685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3666</v>
      </c>
      <c r="K705" s="46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3670</v>
      </c>
      <c r="D706" s="1" t="s">
        <v>3671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3666</v>
      </c>
      <c r="K706" s="46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3726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3666</v>
      </c>
      <c r="K707" s="46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3706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3666</v>
      </c>
      <c r="K708" s="46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3677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3666</v>
      </c>
      <c r="K709" s="46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3677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3666</v>
      </c>
      <c r="K710" s="46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3677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3666</v>
      </c>
      <c r="K711" s="46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3732</v>
      </c>
      <c r="D712" s="1" t="s">
        <v>3733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3666</v>
      </c>
      <c r="K712" s="46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3732</v>
      </c>
      <c r="D713" s="1" t="s">
        <v>3733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3666</v>
      </c>
      <c r="K713" s="46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3732</v>
      </c>
      <c r="D714" s="1" t="s">
        <v>3733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3666</v>
      </c>
      <c r="K714" s="46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3699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3666</v>
      </c>
      <c r="K715" s="46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3681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3666</v>
      </c>
      <c r="K716" s="46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3759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3666</v>
      </c>
      <c r="K717" s="46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3669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3666</v>
      </c>
      <c r="K718" s="46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3688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3666</v>
      </c>
      <c r="K719" s="46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3673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3666</v>
      </c>
      <c r="K720" s="46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3702</v>
      </c>
      <c r="E721" s="15" t="n">
        <v>46214</v>
      </c>
      <c r="F721" s="15" t="n">
        <v>46213</v>
      </c>
      <c r="G721" s="1" t="s">
        <v>3703</v>
      </c>
      <c r="H721" s="1" t="n">
        <v>1382474</v>
      </c>
      <c r="I721" s="1" t="n">
        <v>11</v>
      </c>
      <c r="J721" s="1" t="s">
        <v>3666</v>
      </c>
      <c r="K721" s="46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3728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3666</v>
      </c>
      <c r="K722" s="46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3713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3666</v>
      </c>
      <c r="K723" s="46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3766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3666</v>
      </c>
      <c r="K724" s="46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3730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3666</v>
      </c>
      <c r="K725" s="46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3705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3666</v>
      </c>
      <c r="K726" s="46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3811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3666</v>
      </c>
      <c r="K727" s="46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3692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3666</v>
      </c>
      <c r="K728" s="46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3680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3666</v>
      </c>
      <c r="K729" s="46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3665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3666</v>
      </c>
      <c r="K730" s="46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3812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3666</v>
      </c>
      <c r="K731" s="46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3722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3666</v>
      </c>
      <c r="K732" s="46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3722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3666</v>
      </c>
      <c r="K733" s="46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3722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3666</v>
      </c>
      <c r="K734" s="46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3722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3666</v>
      </c>
      <c r="K735" s="46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3683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3666</v>
      </c>
      <c r="K736" s="46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3711</v>
      </c>
      <c r="D737" s="1" t="s">
        <v>3712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3666</v>
      </c>
      <c r="K737" s="46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3711</v>
      </c>
      <c r="D738" s="1" t="s">
        <v>3712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3666</v>
      </c>
      <c r="K738" s="46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3686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3666</v>
      </c>
      <c r="K739" s="46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3686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3666</v>
      </c>
      <c r="K740" s="46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3669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3666</v>
      </c>
      <c r="K741" s="46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3780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3666</v>
      </c>
      <c r="K742" s="46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3704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3666</v>
      </c>
      <c r="K743" s="46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3675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3666</v>
      </c>
      <c r="K744" s="46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3675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3666</v>
      </c>
      <c r="K745" s="46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3692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3666</v>
      </c>
      <c r="K746" s="46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3737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3666</v>
      </c>
      <c r="K747" s="46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3715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3666</v>
      </c>
      <c r="K748" s="46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3813</v>
      </c>
      <c r="E749" s="15" t="n">
        <v>46216</v>
      </c>
      <c r="F749" s="15" t="n">
        <v>46216</v>
      </c>
      <c r="G749" s="1" t="s">
        <v>2401</v>
      </c>
      <c r="H749" s="1" t="n">
        <v>1394085</v>
      </c>
      <c r="I749" s="1" t="n">
        <v>11</v>
      </c>
      <c r="J749" s="1" t="s">
        <v>3666</v>
      </c>
      <c r="K749" s="46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3681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3666</v>
      </c>
      <c r="K750" s="46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3814</v>
      </c>
      <c r="E751" s="15" t="n">
        <v>46217</v>
      </c>
      <c r="F751" s="15" t="n">
        <v>46212</v>
      </c>
      <c r="G751" s="1" t="s">
        <v>2225</v>
      </c>
      <c r="H751" s="1" t="n">
        <v>1397066</v>
      </c>
      <c r="I751" s="1" t="n">
        <v>11</v>
      </c>
      <c r="J751" s="1" t="s">
        <v>3666</v>
      </c>
      <c r="K751" s="46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3696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3666</v>
      </c>
      <c r="K752" s="46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3815</v>
      </c>
      <c r="E753" s="15" t="n">
        <v>46217</v>
      </c>
      <c r="F753" s="15" t="n">
        <v>46209</v>
      </c>
      <c r="G753" s="1" t="s">
        <v>2393</v>
      </c>
      <c r="H753" s="1" t="n">
        <v>1397226</v>
      </c>
      <c r="I753" s="1" t="n">
        <v>35</v>
      </c>
      <c r="J753" s="1" t="s">
        <v>3666</v>
      </c>
      <c r="K753" s="46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3684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3666</v>
      </c>
      <c r="K754" s="46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3685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3666</v>
      </c>
      <c r="K755" s="46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3734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3666</v>
      </c>
      <c r="K756" s="46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3670</v>
      </c>
      <c r="D757" s="1" t="s">
        <v>3671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3666</v>
      </c>
      <c r="K757" s="46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3670</v>
      </c>
      <c r="D758" s="1" t="s">
        <v>3671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3666</v>
      </c>
      <c r="K758" s="46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3790</v>
      </c>
      <c r="D759" s="1" t="s">
        <v>3791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3666</v>
      </c>
      <c r="K759" s="46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3816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3666</v>
      </c>
      <c r="K760" s="46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3673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3666</v>
      </c>
      <c r="K761" s="46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3689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3666</v>
      </c>
      <c r="K762" s="46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3691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3666</v>
      </c>
      <c r="K763" s="46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3705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3666</v>
      </c>
      <c r="K764" s="46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3692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3666</v>
      </c>
      <c r="K765" s="46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3692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3666</v>
      </c>
      <c r="K766" s="46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3677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3666</v>
      </c>
      <c r="K767" s="46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3677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3666</v>
      </c>
      <c r="K768" s="46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3677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3666</v>
      </c>
      <c r="K769" s="46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3677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3666</v>
      </c>
      <c r="K770" s="46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3708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3666</v>
      </c>
      <c r="K771" s="46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3670</v>
      </c>
      <c r="D772" s="1" t="s">
        <v>3671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3666</v>
      </c>
      <c r="K772" s="46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3724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3666</v>
      </c>
      <c r="K773" s="46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3724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3666</v>
      </c>
      <c r="K774" s="46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3687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3666</v>
      </c>
      <c r="K775" s="46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3727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3666</v>
      </c>
      <c r="K776" s="46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3727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3666</v>
      </c>
      <c r="K777" s="46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3714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3666</v>
      </c>
      <c r="K778" s="46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3781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3666</v>
      </c>
      <c r="K779" s="46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3746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3666</v>
      </c>
      <c r="K780" s="46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3772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3666</v>
      </c>
      <c r="K781" s="46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3749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3666</v>
      </c>
      <c r="K782" s="46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3749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3666</v>
      </c>
      <c r="K783" s="46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3749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3666</v>
      </c>
      <c r="K784" s="46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3722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3666</v>
      </c>
      <c r="K785" s="46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3722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3666</v>
      </c>
      <c r="K786" s="46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3722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3666</v>
      </c>
      <c r="K787" s="46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3722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3666</v>
      </c>
      <c r="K788" s="46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3683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3666</v>
      </c>
      <c r="K789" s="46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3741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3666</v>
      </c>
      <c r="K790" s="46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3741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3666</v>
      </c>
      <c r="K791" s="46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3684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3666</v>
      </c>
      <c r="K792" s="46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3750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3666</v>
      </c>
      <c r="K793" s="46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3724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3666</v>
      </c>
      <c r="K794" s="46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3689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3666</v>
      </c>
      <c r="K795" s="46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3770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3666</v>
      </c>
      <c r="K796" s="46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3817</v>
      </c>
      <c r="E797" s="15" t="n">
        <v>46219</v>
      </c>
      <c r="F797" s="15" t="n">
        <v>46217</v>
      </c>
      <c r="G797" s="1" t="s">
        <v>2264</v>
      </c>
      <c r="H797" s="1" t="n">
        <v>1405694</v>
      </c>
      <c r="I797" s="1" t="n">
        <v>11</v>
      </c>
      <c r="J797" s="1" t="s">
        <v>3666</v>
      </c>
      <c r="K797" s="46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3787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3666</v>
      </c>
      <c r="K798" s="46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3699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3666</v>
      </c>
      <c r="K799" s="46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3680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3666</v>
      </c>
      <c r="K800" s="46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3694</v>
      </c>
      <c r="E801" s="15" t="n">
        <v>46220</v>
      </c>
      <c r="F801" s="15" t="n">
        <v>46220</v>
      </c>
      <c r="G801" s="1" t="s">
        <v>3695</v>
      </c>
      <c r="H801" s="1" t="n">
        <v>1425318</v>
      </c>
      <c r="I801" s="1" t="n">
        <v>1</v>
      </c>
      <c r="J801" s="1" t="s">
        <v>3666</v>
      </c>
      <c r="K801" s="46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3682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3666</v>
      </c>
      <c r="K802" s="46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3759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3666</v>
      </c>
      <c r="K803" s="46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3685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3666</v>
      </c>
      <c r="K804" s="46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3686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3666</v>
      </c>
      <c r="K805" s="46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3673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3666</v>
      </c>
      <c r="K806" s="46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3818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3666</v>
      </c>
      <c r="K807" s="46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3818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3666</v>
      </c>
      <c r="K808" s="46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3818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3666</v>
      </c>
      <c r="K809" s="46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3818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3666</v>
      </c>
      <c r="K810" s="46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3818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3666</v>
      </c>
      <c r="K811" s="46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3818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3666</v>
      </c>
      <c r="K812" s="46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3818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3666</v>
      </c>
      <c r="K813" s="46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3818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3666</v>
      </c>
      <c r="K814" s="46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3818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3666</v>
      </c>
      <c r="K815" s="46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3818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3666</v>
      </c>
      <c r="K816" s="46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3818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3666</v>
      </c>
      <c r="K817" s="46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3690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3666</v>
      </c>
      <c r="K818" s="46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3692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3666</v>
      </c>
      <c r="K819" s="46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3692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3666</v>
      </c>
      <c r="K820" s="46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3755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3666</v>
      </c>
      <c r="K821" s="46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3677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3666</v>
      </c>
      <c r="K822" s="46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3677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3666</v>
      </c>
      <c r="K823" s="46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3760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3666</v>
      </c>
      <c r="K824" s="46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3681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3666</v>
      </c>
      <c r="K825" s="46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3684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3666</v>
      </c>
      <c r="K826" s="46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3818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3666</v>
      </c>
      <c r="K827" s="46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36</v>
      </c>
      <c r="D828" s="1" t="s">
        <v>3801</v>
      </c>
      <c r="E828" s="15" t="n">
        <v>46221</v>
      </c>
      <c r="F828" s="15" t="n">
        <v>46218</v>
      </c>
      <c r="G828" s="1" t="s">
        <v>103</v>
      </c>
      <c r="H828" s="1" t="n">
        <v>1415720</v>
      </c>
      <c r="I828" s="1" t="n">
        <v>11</v>
      </c>
      <c r="J828" s="1" t="s">
        <v>3666</v>
      </c>
      <c r="K828" s="46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36</v>
      </c>
      <c r="D829" s="1" t="s">
        <v>3675</v>
      </c>
      <c r="E829" s="15" t="n">
        <v>46221</v>
      </c>
      <c r="F829" s="15" t="n">
        <v>46219</v>
      </c>
      <c r="G829" s="1" t="s">
        <v>243</v>
      </c>
      <c r="H829" s="1" t="n">
        <v>1415316</v>
      </c>
      <c r="I829" s="1" t="n">
        <v>11</v>
      </c>
      <c r="J829" s="1" t="s">
        <v>3666</v>
      </c>
      <c r="K829" s="46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460</v>
      </c>
      <c r="D830" s="1" t="s">
        <v>3819</v>
      </c>
      <c r="E830" s="15" t="n">
        <v>46221</v>
      </c>
      <c r="F830" s="15" t="n">
        <v>46218</v>
      </c>
      <c r="G830" s="1" t="s">
        <v>1709</v>
      </c>
      <c r="H830" s="1" t="n">
        <v>1415564</v>
      </c>
      <c r="I830" s="1" t="n">
        <v>11</v>
      </c>
      <c r="J830" s="1" t="s">
        <v>3666</v>
      </c>
      <c r="K830" s="46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59</v>
      </c>
      <c r="D831" s="1" t="s">
        <v>3820</v>
      </c>
      <c r="E831" s="15" t="n">
        <v>46223</v>
      </c>
      <c r="F831" s="15" t="n">
        <v>46223</v>
      </c>
      <c r="G831" s="1" t="s">
        <v>1365</v>
      </c>
      <c r="H831" s="1" t="n">
        <v>1463352</v>
      </c>
      <c r="I831" s="1" t="n">
        <v>1</v>
      </c>
      <c r="J831" s="1" t="s">
        <v>3666</v>
      </c>
      <c r="K831" s="46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36</v>
      </c>
      <c r="D832" s="1" t="s">
        <v>3749</v>
      </c>
      <c r="E832" s="15" t="n">
        <v>46223</v>
      </c>
      <c r="F832" s="15" t="n">
        <v>46218</v>
      </c>
      <c r="G832" s="1" t="s">
        <v>68</v>
      </c>
      <c r="H832" s="1" t="n">
        <v>1424303</v>
      </c>
      <c r="I832" s="1" t="n">
        <v>11</v>
      </c>
      <c r="J832" s="1" t="s">
        <v>3666</v>
      </c>
      <c r="K832" s="46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36</v>
      </c>
      <c r="D833" s="1" t="s">
        <v>3749</v>
      </c>
      <c r="E833" s="15" t="n">
        <v>46223</v>
      </c>
      <c r="F833" s="15" t="n">
        <v>46218</v>
      </c>
      <c r="G833" s="1" t="s">
        <v>68</v>
      </c>
      <c r="H833" s="1" t="n">
        <v>1424150</v>
      </c>
      <c r="I833" s="1" t="n">
        <v>11</v>
      </c>
      <c r="J833" s="1" t="s">
        <v>3666</v>
      </c>
      <c r="K833" s="46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59</v>
      </c>
      <c r="D834" s="1" t="s">
        <v>3683</v>
      </c>
      <c r="E834" s="15" t="n">
        <v>46223</v>
      </c>
      <c r="F834" s="15" t="n">
        <v>46223</v>
      </c>
      <c r="G834" s="1" t="s">
        <v>89</v>
      </c>
      <c r="H834" s="1" t="n">
        <v>1424879</v>
      </c>
      <c r="I834" s="1" t="n">
        <v>11</v>
      </c>
      <c r="J834" s="1" t="s">
        <v>3666</v>
      </c>
      <c r="K834" s="46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36</v>
      </c>
      <c r="D835" s="1" t="s">
        <v>3763</v>
      </c>
      <c r="E835" s="15" t="n">
        <v>46223</v>
      </c>
      <c r="F835" s="15" t="n">
        <v>46218</v>
      </c>
      <c r="G835" s="1" t="s">
        <v>159</v>
      </c>
      <c r="H835" s="1" t="n">
        <v>1425321</v>
      </c>
      <c r="I835" s="1" t="n">
        <v>11</v>
      </c>
      <c r="J835" s="1" t="s">
        <v>3666</v>
      </c>
      <c r="K835" s="46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59</v>
      </c>
      <c r="D836" s="1" t="s">
        <v>3673</v>
      </c>
      <c r="E836" s="15" t="n">
        <v>46223</v>
      </c>
      <c r="F836" s="15" t="n">
        <v>46223</v>
      </c>
      <c r="G836" s="1" t="s">
        <v>118</v>
      </c>
      <c r="H836" s="1" t="n">
        <v>1424926</v>
      </c>
      <c r="I836" s="1" t="n">
        <v>1</v>
      </c>
      <c r="J836" s="1" t="s">
        <v>3666</v>
      </c>
      <c r="K836" s="46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36</v>
      </c>
      <c r="D837" s="1" t="s">
        <v>3714</v>
      </c>
      <c r="E837" s="15" t="n">
        <v>46223</v>
      </c>
      <c r="F837" s="15" t="n">
        <v>46219</v>
      </c>
      <c r="G837" s="1" t="s">
        <v>428</v>
      </c>
      <c r="H837" s="1" t="n">
        <v>1424333</v>
      </c>
      <c r="I837" s="1" t="n">
        <v>11</v>
      </c>
      <c r="J837" s="1" t="s">
        <v>3666</v>
      </c>
      <c r="K837" s="46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36</v>
      </c>
      <c r="D838" s="1" t="s">
        <v>3675</v>
      </c>
      <c r="E838" s="15" t="n">
        <v>46223</v>
      </c>
      <c r="F838" s="15" t="n">
        <v>46221</v>
      </c>
      <c r="G838" s="1" t="s">
        <v>243</v>
      </c>
      <c r="H838" s="1" t="n">
        <v>1425042</v>
      </c>
      <c r="I838" s="1" t="n">
        <v>11</v>
      </c>
      <c r="J838" s="1" t="s">
        <v>3666</v>
      </c>
      <c r="K838" s="46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36</v>
      </c>
      <c r="D839" s="1" t="s">
        <v>3675</v>
      </c>
      <c r="E839" s="15" t="n">
        <v>46223</v>
      </c>
      <c r="F839" s="15" t="n">
        <v>46223</v>
      </c>
      <c r="G839" s="1" t="s">
        <v>243</v>
      </c>
      <c r="H839" s="1" t="n">
        <v>1425289</v>
      </c>
      <c r="I839" s="1" t="n">
        <v>11</v>
      </c>
      <c r="J839" s="1" t="s">
        <v>3666</v>
      </c>
      <c r="K839" s="46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153</v>
      </c>
      <c r="D840" s="1" t="s">
        <v>3745</v>
      </c>
      <c r="E840" s="15" t="n">
        <v>46223</v>
      </c>
      <c r="F840" s="15" t="n">
        <v>46219</v>
      </c>
      <c r="G840" s="1" t="s">
        <v>155</v>
      </c>
      <c r="H840" s="1" t="n">
        <v>1423982</v>
      </c>
      <c r="I840" s="1" t="n">
        <v>11</v>
      </c>
      <c r="J840" s="1" t="s">
        <v>3666</v>
      </c>
      <c r="K840" s="46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59</v>
      </c>
      <c r="D841" s="1" t="s">
        <v>3692</v>
      </c>
      <c r="E841" s="15" t="n">
        <v>46223</v>
      </c>
      <c r="F841" s="15" t="n">
        <v>46220</v>
      </c>
      <c r="G841" s="1" t="s">
        <v>97</v>
      </c>
      <c r="H841" s="1" t="n">
        <v>1425422</v>
      </c>
      <c r="I841" s="1" t="n">
        <v>11</v>
      </c>
      <c r="J841" s="1" t="s">
        <v>3666</v>
      </c>
      <c r="K841" s="46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36</v>
      </c>
      <c r="D842" s="1" t="s">
        <v>3677</v>
      </c>
      <c r="E842" s="15" t="n">
        <v>46223</v>
      </c>
      <c r="F842" s="15" t="n">
        <v>46223</v>
      </c>
      <c r="G842" s="1" t="s">
        <v>93</v>
      </c>
      <c r="H842" s="1" t="n">
        <v>1423765</v>
      </c>
      <c r="I842" s="1" t="n">
        <v>6</v>
      </c>
      <c r="J842" s="1" t="s">
        <v>3666</v>
      </c>
      <c r="K842" s="46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36</v>
      </c>
      <c r="D843" s="1" t="s">
        <v>3677</v>
      </c>
      <c r="E843" s="15" t="n">
        <v>46223</v>
      </c>
      <c r="F843" s="15" t="n">
        <v>46223</v>
      </c>
      <c r="G843" s="1" t="s">
        <v>93</v>
      </c>
      <c r="H843" s="1" t="n">
        <v>1423792</v>
      </c>
      <c r="I843" s="1" t="n">
        <v>6</v>
      </c>
      <c r="J843" s="1" t="s">
        <v>3666</v>
      </c>
      <c r="K843" s="46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36</v>
      </c>
      <c r="D844" s="1" t="s">
        <v>3677</v>
      </c>
      <c r="E844" s="15" t="n">
        <v>46223</v>
      </c>
      <c r="F844" s="15" t="n">
        <v>46223</v>
      </c>
      <c r="G844" s="1" t="s">
        <v>93</v>
      </c>
      <c r="H844" s="1" t="n">
        <v>1423824</v>
      </c>
      <c r="I844" s="1" t="n">
        <v>6</v>
      </c>
      <c r="J844" s="1" t="s">
        <v>3666</v>
      </c>
      <c r="K844" s="46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460</v>
      </c>
      <c r="D845" s="1" t="s">
        <v>3819</v>
      </c>
      <c r="E845" s="15" t="n">
        <v>46223</v>
      </c>
      <c r="F845" s="15" t="n">
        <v>46222</v>
      </c>
      <c r="G845" s="1" t="s">
        <v>1709</v>
      </c>
      <c r="H845" s="1" t="n">
        <v>1423738</v>
      </c>
      <c r="I845" s="1" t="n">
        <v>11</v>
      </c>
      <c r="J845" s="1" t="s">
        <v>3666</v>
      </c>
      <c r="K845" s="46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36</v>
      </c>
      <c r="D846" s="1" t="s">
        <v>3715</v>
      </c>
      <c r="E846" s="15" t="n">
        <v>46223</v>
      </c>
      <c r="F846" s="15" t="n">
        <v>46220</v>
      </c>
      <c r="G846" s="1" t="s">
        <v>361</v>
      </c>
      <c r="H846" s="1" t="n">
        <v>1425403</v>
      </c>
      <c r="I846" s="1" t="n">
        <v>11</v>
      </c>
      <c r="J846" s="1" t="s">
        <v>3666</v>
      </c>
      <c r="K846" s="46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36</v>
      </c>
      <c r="D847" s="1" t="s">
        <v>3821</v>
      </c>
      <c r="E847" s="15" t="n">
        <v>46223</v>
      </c>
      <c r="F847" s="15" t="n">
        <v>46219</v>
      </c>
      <c r="G847" s="1" t="s">
        <v>231</v>
      </c>
      <c r="H847" s="1" t="n">
        <v>1424764</v>
      </c>
      <c r="I847" s="1" t="n">
        <v>11</v>
      </c>
      <c r="J847" s="1" t="s">
        <v>3666</v>
      </c>
      <c r="K847" s="46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36</v>
      </c>
      <c r="D848" s="1" t="s">
        <v>3708</v>
      </c>
      <c r="E848" s="15" t="n">
        <v>46223</v>
      </c>
      <c r="F848" s="15" t="n">
        <v>46223</v>
      </c>
      <c r="G848" s="1" t="s">
        <v>101</v>
      </c>
      <c r="H848" s="1" t="n">
        <v>1425359</v>
      </c>
      <c r="I848" s="1" t="n">
        <v>11</v>
      </c>
      <c r="J848" s="1" t="s">
        <v>3666</v>
      </c>
      <c r="K848" s="46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36</v>
      </c>
      <c r="D849" s="1" t="s">
        <v>3761</v>
      </c>
      <c r="E849" s="15" t="n">
        <v>46223</v>
      </c>
      <c r="F849" s="15" t="n">
        <v>46219</v>
      </c>
      <c r="G849" s="1" t="s">
        <v>385</v>
      </c>
      <c r="H849" s="1" t="n">
        <v>1424645</v>
      </c>
      <c r="I849" s="1" t="n">
        <v>11</v>
      </c>
      <c r="J849" s="1" t="s">
        <v>3666</v>
      </c>
      <c r="K849" s="46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36</v>
      </c>
      <c r="D850" s="1" t="s">
        <v>3756</v>
      </c>
      <c r="E850" s="15" t="n">
        <v>46224</v>
      </c>
      <c r="F850" s="15" t="n">
        <v>46220</v>
      </c>
      <c r="G850" s="1" t="s">
        <v>347</v>
      </c>
      <c r="H850" s="1" t="n">
        <v>1427903</v>
      </c>
      <c r="I850" s="1" t="n">
        <v>11</v>
      </c>
      <c r="J850" s="1" t="s">
        <v>3666</v>
      </c>
      <c r="K850" s="46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36</v>
      </c>
      <c r="D851" s="1" t="s">
        <v>3681</v>
      </c>
      <c r="E851" s="15" t="n">
        <v>46224</v>
      </c>
      <c r="F851" s="15" t="n">
        <v>46223</v>
      </c>
      <c r="G851" s="1" t="s">
        <v>186</v>
      </c>
      <c r="H851" s="1" t="n">
        <v>1430912</v>
      </c>
      <c r="I851" s="1" t="n">
        <v>11</v>
      </c>
      <c r="J851" s="1" t="s">
        <v>3666</v>
      </c>
      <c r="K851" s="46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36</v>
      </c>
      <c r="D852" s="1" t="s">
        <v>3696</v>
      </c>
      <c r="E852" s="15" t="n">
        <v>46224</v>
      </c>
      <c r="F852" s="15" t="n">
        <v>46219</v>
      </c>
      <c r="G852" s="1" t="s">
        <v>184</v>
      </c>
      <c r="H852" s="1" t="n">
        <v>1429492</v>
      </c>
      <c r="I852" s="1" t="n">
        <v>11</v>
      </c>
      <c r="J852" s="1" t="s">
        <v>3666</v>
      </c>
      <c r="K852" s="46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36</v>
      </c>
      <c r="D853" s="1" t="s">
        <v>3696</v>
      </c>
      <c r="E853" s="15" t="n">
        <v>46224</v>
      </c>
      <c r="F853" s="15" t="n">
        <v>46223</v>
      </c>
      <c r="G853" s="1" t="s">
        <v>184</v>
      </c>
      <c r="H853" s="1" t="n">
        <v>1431100</v>
      </c>
      <c r="I853" s="1" t="n">
        <v>11</v>
      </c>
      <c r="J853" s="1" t="s">
        <v>3666</v>
      </c>
      <c r="K853" s="46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36</v>
      </c>
      <c r="D854" s="1" t="s">
        <v>3685</v>
      </c>
      <c r="E854" s="15" t="n">
        <v>46224</v>
      </c>
      <c r="F854" s="15" t="n">
        <v>46224</v>
      </c>
      <c r="G854" s="1" t="s">
        <v>253</v>
      </c>
      <c r="H854" s="1" t="n">
        <v>1430810</v>
      </c>
      <c r="I854" s="1" t="n">
        <v>1</v>
      </c>
      <c r="J854" s="1" t="s">
        <v>3666</v>
      </c>
      <c r="K854" s="46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36</v>
      </c>
      <c r="D855" s="1" t="s">
        <v>3723</v>
      </c>
      <c r="E855" s="15" t="n">
        <v>46224</v>
      </c>
      <c r="F855" s="15" t="n">
        <v>46219</v>
      </c>
      <c r="G855" s="1" t="s">
        <v>291</v>
      </c>
      <c r="H855" s="1" t="n">
        <v>1431408</v>
      </c>
      <c r="I855" s="1" t="n">
        <v>11</v>
      </c>
      <c r="J855" s="1" t="s">
        <v>3666</v>
      </c>
      <c r="K855" s="46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59</v>
      </c>
      <c r="D856" s="1" t="s">
        <v>3688</v>
      </c>
      <c r="E856" s="15" t="n">
        <v>46224</v>
      </c>
      <c r="F856" s="15" t="n">
        <v>46223</v>
      </c>
      <c r="G856" s="1" t="s">
        <v>99</v>
      </c>
      <c r="H856" s="1" t="n">
        <v>1431278</v>
      </c>
      <c r="I856" s="1" t="n">
        <v>11</v>
      </c>
      <c r="J856" s="1" t="s">
        <v>3666</v>
      </c>
      <c r="K856" s="46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36</v>
      </c>
      <c r="D857" s="1" t="s">
        <v>3818</v>
      </c>
      <c r="E857" s="15" t="n">
        <v>46224</v>
      </c>
      <c r="F857" s="15" t="n">
        <v>46223</v>
      </c>
      <c r="G857" s="1" t="s">
        <v>1716</v>
      </c>
      <c r="H857" s="1" t="n">
        <v>1435742</v>
      </c>
      <c r="I857" s="1" t="n">
        <v>1</v>
      </c>
      <c r="J857" s="1" t="s">
        <v>3666</v>
      </c>
      <c r="K857" s="46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36</v>
      </c>
      <c r="D858" s="1" t="s">
        <v>3689</v>
      </c>
      <c r="E858" s="15" t="n">
        <v>46224</v>
      </c>
      <c r="F858" s="15" t="n">
        <v>46221</v>
      </c>
      <c r="G858" s="1" t="s">
        <v>180</v>
      </c>
      <c r="H858" s="1" t="n">
        <v>1429383</v>
      </c>
      <c r="I858" s="1" t="n">
        <v>11</v>
      </c>
      <c r="J858" s="1" t="s">
        <v>3666</v>
      </c>
      <c r="K858" s="46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36</v>
      </c>
      <c r="D859" s="1" t="s">
        <v>3704</v>
      </c>
      <c r="E859" s="15" t="n">
        <v>46224</v>
      </c>
      <c r="F859" s="15" t="n">
        <v>46219</v>
      </c>
      <c r="G859" s="1" t="s">
        <v>316</v>
      </c>
      <c r="H859" s="1" t="n">
        <v>1427829</v>
      </c>
      <c r="I859" s="1" t="n">
        <v>11</v>
      </c>
      <c r="J859" s="1" t="s">
        <v>3666</v>
      </c>
      <c r="K859" s="46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36</v>
      </c>
      <c r="D860" s="1" t="s">
        <v>3730</v>
      </c>
      <c r="E860" s="15" t="n">
        <v>46224</v>
      </c>
      <c r="F860" s="15" t="n">
        <v>46220</v>
      </c>
      <c r="G860" s="1" t="s">
        <v>247</v>
      </c>
      <c r="H860" s="1" t="n">
        <v>1429545</v>
      </c>
      <c r="I860" s="1" t="n">
        <v>11</v>
      </c>
      <c r="J860" s="1" t="s">
        <v>3666</v>
      </c>
      <c r="K860" s="46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36</v>
      </c>
      <c r="D861" s="1" t="s">
        <v>3730</v>
      </c>
      <c r="E861" s="15" t="n">
        <v>46224</v>
      </c>
      <c r="F861" s="15" t="n">
        <v>46223</v>
      </c>
      <c r="G861" s="1" t="s">
        <v>247</v>
      </c>
      <c r="H861" s="1" t="n">
        <v>1431238</v>
      </c>
      <c r="I861" s="1" t="n">
        <v>11</v>
      </c>
      <c r="J861" s="1" t="s">
        <v>3666</v>
      </c>
      <c r="K861" s="46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36</v>
      </c>
      <c r="D862" s="1" t="s">
        <v>3691</v>
      </c>
      <c r="E862" s="15" t="n">
        <v>46224</v>
      </c>
      <c r="F862" s="15" t="n">
        <v>46220</v>
      </c>
      <c r="G862" s="1" t="s">
        <v>363</v>
      </c>
      <c r="H862" s="1" t="n">
        <v>1427866</v>
      </c>
      <c r="I862" s="1" t="n">
        <v>11</v>
      </c>
      <c r="J862" s="1" t="s">
        <v>3666</v>
      </c>
      <c r="K862" s="46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272</v>
      </c>
      <c r="D863" s="1" t="s">
        <v>3705</v>
      </c>
      <c r="E863" s="15" t="n">
        <v>46224</v>
      </c>
      <c r="F863" s="15" t="n">
        <v>46220</v>
      </c>
      <c r="G863" s="1" t="s">
        <v>169</v>
      </c>
      <c r="H863" s="1" t="n">
        <v>1431597</v>
      </c>
      <c r="I863" s="1" t="n">
        <v>11</v>
      </c>
      <c r="J863" s="1" t="s">
        <v>3666</v>
      </c>
      <c r="K863" s="46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272</v>
      </c>
      <c r="D864" s="1" t="s">
        <v>3705</v>
      </c>
      <c r="E864" s="15" t="n">
        <v>46224</v>
      </c>
      <c r="F864" s="15" t="n">
        <v>46224</v>
      </c>
      <c r="G864" s="1" t="s">
        <v>169</v>
      </c>
      <c r="H864" s="1" t="n">
        <v>1430976</v>
      </c>
      <c r="I864" s="1" t="n">
        <v>11</v>
      </c>
      <c r="J864" s="1" t="s">
        <v>3666</v>
      </c>
      <c r="K864" s="46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36</v>
      </c>
      <c r="D865" s="1" t="s">
        <v>3706</v>
      </c>
      <c r="E865" s="15" t="n">
        <v>46224</v>
      </c>
      <c r="F865" s="15" t="n">
        <v>46223</v>
      </c>
      <c r="G865" s="1" t="s">
        <v>296</v>
      </c>
      <c r="H865" s="1" t="n">
        <v>1431725</v>
      </c>
      <c r="I865" s="1" t="n">
        <v>11</v>
      </c>
      <c r="J865" s="1" t="s">
        <v>3666</v>
      </c>
      <c r="K865" s="46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59</v>
      </c>
      <c r="D866" s="1" t="s">
        <v>3692</v>
      </c>
      <c r="E866" s="15" t="n">
        <v>46224</v>
      </c>
      <c r="F866" s="15" t="n">
        <v>46221</v>
      </c>
      <c r="G866" s="1" t="s">
        <v>97</v>
      </c>
      <c r="H866" s="1" t="n">
        <v>1427757</v>
      </c>
      <c r="I866" s="1" t="n">
        <v>11</v>
      </c>
      <c r="J866" s="1" t="s">
        <v>3666</v>
      </c>
      <c r="K866" s="46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36</v>
      </c>
      <c r="D867" s="1" t="s">
        <v>3796</v>
      </c>
      <c r="E867" s="15" t="n">
        <v>46224</v>
      </c>
      <c r="F867" s="15" t="n">
        <v>46216</v>
      </c>
      <c r="G867" s="1" t="s">
        <v>214</v>
      </c>
      <c r="H867" s="1" t="n">
        <v>1429059</v>
      </c>
      <c r="I867" s="1" t="n">
        <v>11</v>
      </c>
      <c r="J867" s="1" t="s">
        <v>3666</v>
      </c>
      <c r="K867" s="46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457</v>
      </c>
      <c r="D868" s="1" t="s">
        <v>3755</v>
      </c>
      <c r="E868" s="15" t="n">
        <v>46224</v>
      </c>
      <c r="F868" s="15" t="n">
        <v>46219</v>
      </c>
      <c r="G868" s="1" t="s">
        <v>783</v>
      </c>
      <c r="H868" s="1" t="n">
        <v>1429608</v>
      </c>
      <c r="I868" s="1" t="n">
        <v>11</v>
      </c>
      <c r="J868" s="1" t="s">
        <v>3666</v>
      </c>
      <c r="K868" s="46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36</v>
      </c>
      <c r="D869" s="1" t="s">
        <v>3677</v>
      </c>
      <c r="E869" s="15" t="n">
        <v>46224</v>
      </c>
      <c r="F869" s="15" t="n">
        <v>46224</v>
      </c>
      <c r="G869" s="1" t="s">
        <v>93</v>
      </c>
      <c r="H869" s="1" t="n">
        <v>1428696</v>
      </c>
      <c r="I869" s="1" t="n">
        <v>6</v>
      </c>
      <c r="J869" s="1" t="s">
        <v>3666</v>
      </c>
      <c r="K869" s="46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36</v>
      </c>
      <c r="D870" s="1" t="s">
        <v>3677</v>
      </c>
      <c r="E870" s="15" t="n">
        <v>46224</v>
      </c>
      <c r="F870" s="15" t="n">
        <v>46224</v>
      </c>
      <c r="G870" s="1" t="s">
        <v>93</v>
      </c>
      <c r="H870" s="1" t="n">
        <v>1430498</v>
      </c>
      <c r="I870" s="1" t="n">
        <v>6</v>
      </c>
      <c r="J870" s="1" t="s">
        <v>3666</v>
      </c>
      <c r="K870" s="46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36</v>
      </c>
      <c r="D871" s="1" t="s">
        <v>3677</v>
      </c>
      <c r="E871" s="15" t="n">
        <v>46224</v>
      </c>
      <c r="F871" s="15" t="n">
        <v>46224</v>
      </c>
      <c r="G871" s="1" t="s">
        <v>93</v>
      </c>
      <c r="H871" s="1" t="n">
        <v>1430734</v>
      </c>
      <c r="I871" s="1" t="n">
        <v>6</v>
      </c>
      <c r="J871" s="1" t="s">
        <v>3666</v>
      </c>
      <c r="K871" s="46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59</v>
      </c>
      <c r="D872" s="1" t="s">
        <v>3699</v>
      </c>
      <c r="E872" s="15" t="n">
        <v>46224</v>
      </c>
      <c r="F872" s="15" t="n">
        <v>46219</v>
      </c>
      <c r="G872" s="1" t="s">
        <v>359</v>
      </c>
      <c r="H872" s="1" t="n">
        <v>1427792</v>
      </c>
      <c r="I872" s="1" t="n">
        <v>11</v>
      </c>
      <c r="J872" s="1" t="s">
        <v>3666</v>
      </c>
      <c r="K872" s="46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36</v>
      </c>
      <c r="D873" s="1" t="s">
        <v>3709</v>
      </c>
      <c r="E873" s="15" t="n">
        <v>46225</v>
      </c>
      <c r="F873" s="15" t="n">
        <v>46220</v>
      </c>
      <c r="G873" s="1" t="s">
        <v>78</v>
      </c>
      <c r="H873" s="1" t="n">
        <v>1435387</v>
      </c>
      <c r="I873" s="1" t="n">
        <v>11</v>
      </c>
      <c r="J873" s="1" t="s">
        <v>3666</v>
      </c>
      <c r="K873" s="46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153</v>
      </c>
      <c r="D874" s="1" t="s">
        <v>3822</v>
      </c>
      <c r="E874" s="15" t="n">
        <v>46225</v>
      </c>
      <c r="F874" s="15" t="n">
        <v>46219</v>
      </c>
      <c r="G874" s="1" t="s">
        <v>161</v>
      </c>
      <c r="H874" s="1" t="n">
        <v>1435853</v>
      </c>
      <c r="I874" s="1" t="n">
        <v>11</v>
      </c>
      <c r="J874" s="1" t="s">
        <v>3666</v>
      </c>
      <c r="K874" s="46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36</v>
      </c>
      <c r="D875" s="1" t="s">
        <v>3684</v>
      </c>
      <c r="E875" s="15" t="n">
        <v>46225</v>
      </c>
      <c r="F875" s="15" t="n">
        <v>46224</v>
      </c>
      <c r="G875" s="1" t="s">
        <v>302</v>
      </c>
      <c r="H875" s="1" t="n">
        <v>1435570</v>
      </c>
      <c r="I875" s="1" t="n">
        <v>11</v>
      </c>
      <c r="J875" s="1" t="s">
        <v>3666</v>
      </c>
      <c r="K875" s="46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36</v>
      </c>
      <c r="D876" s="1" t="s">
        <v>3684</v>
      </c>
      <c r="E876" s="15" t="n">
        <v>46225</v>
      </c>
      <c r="F876" s="15" t="n">
        <v>46225</v>
      </c>
      <c r="G876" s="1" t="s">
        <v>302</v>
      </c>
      <c r="H876" s="1" t="n">
        <v>1435758</v>
      </c>
      <c r="I876" s="1" t="n">
        <v>11</v>
      </c>
      <c r="J876" s="1" t="s">
        <v>3666</v>
      </c>
      <c r="K876" s="46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36</v>
      </c>
      <c r="D877" s="1" t="s">
        <v>3713</v>
      </c>
      <c r="E877" s="15" t="n">
        <v>46225</v>
      </c>
      <c r="F877" s="15" t="n">
        <v>46219</v>
      </c>
      <c r="G877" s="1" t="s">
        <v>349</v>
      </c>
      <c r="H877" s="1" t="n">
        <v>1434140</v>
      </c>
      <c r="I877" s="1" t="n">
        <v>11</v>
      </c>
      <c r="J877" s="1" t="s">
        <v>3666</v>
      </c>
      <c r="K877" s="46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36</v>
      </c>
      <c r="D878" s="1" t="s">
        <v>3751</v>
      </c>
      <c r="E878" s="15" t="n">
        <v>46225</v>
      </c>
      <c r="F878" s="15" t="n">
        <v>46219</v>
      </c>
      <c r="G878" s="1" t="s">
        <v>171</v>
      </c>
      <c r="H878" s="1" t="n">
        <v>1436032</v>
      </c>
      <c r="I878" s="1" t="n">
        <v>11</v>
      </c>
      <c r="J878" s="1" t="s">
        <v>3666</v>
      </c>
      <c r="K878" s="46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36</v>
      </c>
      <c r="D879" s="1" t="s">
        <v>3766</v>
      </c>
      <c r="E879" s="15" t="n">
        <v>46225</v>
      </c>
      <c r="F879" s="15" t="n">
        <v>46219</v>
      </c>
      <c r="G879" s="1" t="s">
        <v>233</v>
      </c>
      <c r="H879" s="1" t="n">
        <v>1434296</v>
      </c>
      <c r="I879" s="1" t="n">
        <v>11</v>
      </c>
      <c r="J879" s="1" t="s">
        <v>3666</v>
      </c>
      <c r="K879" s="46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153</v>
      </c>
      <c r="D880" s="1" t="s">
        <v>3781</v>
      </c>
      <c r="E880" s="15" t="n">
        <v>46225</v>
      </c>
      <c r="F880" s="15" t="n">
        <v>46221</v>
      </c>
      <c r="G880" s="1" t="s">
        <v>221</v>
      </c>
      <c r="H880" s="1" t="n">
        <v>1435122</v>
      </c>
      <c r="I880" s="1" t="n">
        <v>11</v>
      </c>
      <c r="J880" s="1" t="s">
        <v>3666</v>
      </c>
      <c r="K880" s="46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59</v>
      </c>
      <c r="D881" s="1" t="s">
        <v>3692</v>
      </c>
      <c r="E881" s="15" t="n">
        <v>46225</v>
      </c>
      <c r="F881" s="15" t="n">
        <v>46221</v>
      </c>
      <c r="G881" s="1" t="s">
        <v>97</v>
      </c>
      <c r="H881" s="1" t="n">
        <v>1435819</v>
      </c>
      <c r="I881" s="1" t="n">
        <v>11</v>
      </c>
      <c r="J881" s="1" t="s">
        <v>3666</v>
      </c>
      <c r="K881" s="46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153</v>
      </c>
      <c r="D882" s="1" t="s">
        <v>3693</v>
      </c>
      <c r="E882" s="15" t="n">
        <v>46225</v>
      </c>
      <c r="F882" s="15" t="n">
        <v>46218</v>
      </c>
      <c r="G882" s="1" t="s">
        <v>871</v>
      </c>
      <c r="H882" s="1" t="n">
        <v>1434947</v>
      </c>
      <c r="I882" s="1" t="n">
        <v>11</v>
      </c>
      <c r="J882" s="1" t="s">
        <v>3666</v>
      </c>
      <c r="K882" s="46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36</v>
      </c>
      <c r="D883" s="1" t="s">
        <v>3698</v>
      </c>
      <c r="E883" s="15" t="n">
        <v>46225</v>
      </c>
      <c r="F883" s="15" t="n">
        <v>46220</v>
      </c>
      <c r="G883" s="1" t="s">
        <v>440</v>
      </c>
      <c r="H883" s="1" t="n">
        <v>1435834</v>
      </c>
      <c r="I883" s="1" t="n">
        <v>11</v>
      </c>
      <c r="J883" s="1" t="s">
        <v>3666</v>
      </c>
      <c r="K883" s="46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36</v>
      </c>
      <c r="D884" s="1" t="s">
        <v>3760</v>
      </c>
      <c r="E884" s="15" t="n">
        <v>46225</v>
      </c>
      <c r="F884" s="15" t="n">
        <v>46220</v>
      </c>
      <c r="G884" s="1" t="s">
        <v>236</v>
      </c>
      <c r="H884" s="1" t="n">
        <v>1434191</v>
      </c>
      <c r="I884" s="1" t="n">
        <v>11</v>
      </c>
      <c r="J884" s="1" t="s">
        <v>3666</v>
      </c>
      <c r="K884" s="46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3732</v>
      </c>
      <c r="D885" s="1" t="s">
        <v>3733</v>
      </c>
      <c r="E885" s="15" t="n">
        <v>46225</v>
      </c>
      <c r="F885" s="15" t="n">
        <v>46219</v>
      </c>
      <c r="G885" s="1" t="s">
        <v>56</v>
      </c>
      <c r="H885" s="1" t="n">
        <v>1435055</v>
      </c>
      <c r="I885" s="1" t="n">
        <v>11</v>
      </c>
      <c r="J885" s="1" t="s">
        <v>3666</v>
      </c>
      <c r="K885" s="46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36</v>
      </c>
      <c r="D886" s="1" t="s">
        <v>3761</v>
      </c>
      <c r="E886" s="15" t="n">
        <v>46225</v>
      </c>
      <c r="F886" s="15" t="n">
        <v>46219</v>
      </c>
      <c r="G886" s="1" t="s">
        <v>385</v>
      </c>
      <c r="H886" s="1" t="n">
        <v>1433693</v>
      </c>
      <c r="I886" s="1" t="n">
        <v>11</v>
      </c>
      <c r="J886" s="1" t="s">
        <v>3666</v>
      </c>
      <c r="K886" s="46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153</v>
      </c>
      <c r="D887" s="1" t="s">
        <v>3680</v>
      </c>
      <c r="E887" s="15" t="n">
        <v>46225</v>
      </c>
      <c r="F887" s="15" t="n">
        <v>46225</v>
      </c>
      <c r="G887" s="1" t="s">
        <v>1095</v>
      </c>
      <c r="H887" s="1" t="n">
        <v>1459613</v>
      </c>
      <c r="I887" s="1" t="n">
        <v>1</v>
      </c>
      <c r="J887" s="1" t="s">
        <v>3666</v>
      </c>
      <c r="K887" s="46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36</v>
      </c>
      <c r="D888" s="1" t="s">
        <v>3684</v>
      </c>
      <c r="E888" s="15" t="n">
        <v>46226</v>
      </c>
      <c r="F888" s="15" t="n">
        <v>46226</v>
      </c>
      <c r="G888" s="1" t="s">
        <v>302</v>
      </c>
      <c r="H888" s="1" t="n">
        <v>1440235</v>
      </c>
      <c r="I888" s="1" t="n">
        <v>11</v>
      </c>
      <c r="J888" s="1" t="s">
        <v>3666</v>
      </c>
      <c r="K888" s="46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36</v>
      </c>
      <c r="D889" s="1" t="s">
        <v>3686</v>
      </c>
      <c r="E889" s="15" t="n">
        <v>46226</v>
      </c>
      <c r="F889" s="15" t="n">
        <v>46224</v>
      </c>
      <c r="G889" s="1" t="s">
        <v>75</v>
      </c>
      <c r="H889" s="1" t="n">
        <v>1440304</v>
      </c>
      <c r="I889" s="1" t="n">
        <v>11</v>
      </c>
      <c r="J889" s="1" t="s">
        <v>3666</v>
      </c>
      <c r="K889" s="46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36</v>
      </c>
      <c r="D890" s="1" t="s">
        <v>3686</v>
      </c>
      <c r="E890" s="15" t="n">
        <v>46226</v>
      </c>
      <c r="F890" s="15" t="n">
        <v>46225</v>
      </c>
      <c r="G890" s="1" t="s">
        <v>75</v>
      </c>
      <c r="H890" s="1" t="n">
        <v>1440268</v>
      </c>
      <c r="I890" s="1" t="n">
        <v>11</v>
      </c>
      <c r="J890" s="1" t="s">
        <v>3666</v>
      </c>
      <c r="K890" s="46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36</v>
      </c>
      <c r="D891" s="1" t="s">
        <v>3686</v>
      </c>
      <c r="E891" s="15" t="n">
        <v>46226</v>
      </c>
      <c r="F891" s="15" t="n">
        <v>46225</v>
      </c>
      <c r="G891" s="1" t="s">
        <v>75</v>
      </c>
      <c r="H891" s="1" t="n">
        <v>1440286</v>
      </c>
      <c r="I891" s="1" t="n">
        <v>39</v>
      </c>
      <c r="J891" s="1" t="s">
        <v>3666</v>
      </c>
      <c r="K891" s="46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36</v>
      </c>
      <c r="D892" s="1" t="s">
        <v>3724</v>
      </c>
      <c r="E892" s="15" t="n">
        <v>46226</v>
      </c>
      <c r="F892" s="15" t="n">
        <v>46224</v>
      </c>
      <c r="G892" s="1" t="s">
        <v>225</v>
      </c>
      <c r="H892" s="1" t="n">
        <v>1440337</v>
      </c>
      <c r="I892" s="1" t="n">
        <v>11</v>
      </c>
      <c r="J892" s="1" t="s">
        <v>3666</v>
      </c>
      <c r="K892" s="46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36</v>
      </c>
      <c r="D893" s="1" t="s">
        <v>3726</v>
      </c>
      <c r="E893" s="15" t="n">
        <v>46226</v>
      </c>
      <c r="F893" s="15" t="n">
        <v>46225</v>
      </c>
      <c r="G893" s="1" t="s">
        <v>65</v>
      </c>
      <c r="H893" s="1" t="n">
        <v>1440456</v>
      </c>
      <c r="I893" s="1" t="n">
        <v>11</v>
      </c>
      <c r="J893" s="1" t="s">
        <v>3666</v>
      </c>
      <c r="K893" s="46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36</v>
      </c>
      <c r="D894" s="1" t="s">
        <v>3687</v>
      </c>
      <c r="E894" s="15" t="n">
        <v>46226</v>
      </c>
      <c r="F894" s="15" t="n">
        <v>46225</v>
      </c>
      <c r="G894" s="1" t="s">
        <v>65</v>
      </c>
      <c r="H894" s="1" t="n">
        <v>1440575</v>
      </c>
      <c r="I894" s="1" t="n">
        <v>11</v>
      </c>
      <c r="J894" s="1" t="s">
        <v>3666</v>
      </c>
      <c r="K894" s="46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36</v>
      </c>
      <c r="D895" s="1" t="s">
        <v>3818</v>
      </c>
      <c r="E895" s="15" t="n">
        <v>46226</v>
      </c>
      <c r="F895" s="15" t="n">
        <v>46226</v>
      </c>
      <c r="G895" s="1" t="s">
        <v>1716</v>
      </c>
      <c r="H895" s="1" t="n">
        <v>1440378</v>
      </c>
      <c r="I895" s="1" t="n">
        <v>1</v>
      </c>
      <c r="J895" s="1" t="s">
        <v>3666</v>
      </c>
      <c r="K895" s="46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59</v>
      </c>
      <c r="D896" s="1" t="s">
        <v>3692</v>
      </c>
      <c r="E896" s="15" t="n">
        <v>46226</v>
      </c>
      <c r="F896" s="15" t="n">
        <v>46223</v>
      </c>
      <c r="G896" s="1" t="s">
        <v>97</v>
      </c>
      <c r="H896" s="1" t="n">
        <v>1440033</v>
      </c>
      <c r="I896" s="1" t="n">
        <v>11</v>
      </c>
      <c r="J896" s="1" t="s">
        <v>3666</v>
      </c>
      <c r="K896" s="46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3732</v>
      </c>
      <c r="D897" s="1" t="s">
        <v>3733</v>
      </c>
      <c r="E897" s="15" t="n">
        <v>46226</v>
      </c>
      <c r="F897" s="15" t="n">
        <v>46225</v>
      </c>
      <c r="G897" s="1" t="s">
        <v>56</v>
      </c>
      <c r="H897" s="1" t="n">
        <v>1440212</v>
      </c>
      <c r="I897" s="1" t="n">
        <v>11</v>
      </c>
      <c r="J897" s="1" t="s">
        <v>3666</v>
      </c>
      <c r="K897" s="46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36</v>
      </c>
      <c r="D898" s="1" t="s">
        <v>3682</v>
      </c>
      <c r="E898" s="15" t="n">
        <v>46227</v>
      </c>
      <c r="F898" s="15" t="n">
        <v>46226</v>
      </c>
      <c r="G898" s="1" t="s">
        <v>368</v>
      </c>
      <c r="H898" s="1" t="n">
        <v>1445232</v>
      </c>
      <c r="I898" s="1" t="n">
        <v>11</v>
      </c>
      <c r="J898" s="1" t="s">
        <v>3666</v>
      </c>
      <c r="K898" s="46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36</v>
      </c>
      <c r="D899" s="1" t="s">
        <v>3758</v>
      </c>
      <c r="E899" s="15" t="n">
        <v>46227</v>
      </c>
      <c r="F899" s="15" t="n">
        <v>46224</v>
      </c>
      <c r="G899" s="1" t="s">
        <v>276</v>
      </c>
      <c r="H899" s="1" t="n">
        <v>1444273</v>
      </c>
      <c r="I899" s="1" t="n">
        <v>11</v>
      </c>
      <c r="J899" s="1" t="s">
        <v>3666</v>
      </c>
      <c r="K899" s="46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1950</v>
      </c>
      <c r="D900" s="1" t="s">
        <v>3722</v>
      </c>
      <c r="E900" s="15" t="n">
        <v>46227</v>
      </c>
      <c r="F900" s="15" t="n">
        <v>46219</v>
      </c>
      <c r="G900" s="1" t="s">
        <v>173</v>
      </c>
      <c r="H900" s="1" t="n">
        <v>1444832</v>
      </c>
      <c r="I900" s="1" t="n">
        <v>11</v>
      </c>
      <c r="J900" s="1" t="s">
        <v>3666</v>
      </c>
      <c r="K900" s="46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272</v>
      </c>
      <c r="D901" s="1" t="s">
        <v>3722</v>
      </c>
      <c r="E901" s="15" t="n">
        <v>46227</v>
      </c>
      <c r="F901" s="15" t="n">
        <v>46219</v>
      </c>
      <c r="G901" s="1" t="s">
        <v>173</v>
      </c>
      <c r="H901" s="1" t="n">
        <v>1444855</v>
      </c>
      <c r="I901" s="1" t="n">
        <v>11</v>
      </c>
      <c r="J901" s="1" t="s">
        <v>3666</v>
      </c>
      <c r="K901" s="46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36</v>
      </c>
      <c r="D902" s="1" t="s">
        <v>3759</v>
      </c>
      <c r="E902" s="15" t="n">
        <v>46227</v>
      </c>
      <c r="F902" s="15" t="n">
        <v>46227</v>
      </c>
      <c r="G902" s="1" t="s">
        <v>240</v>
      </c>
      <c r="H902" s="1" t="n">
        <v>1443846</v>
      </c>
      <c r="I902" s="1" t="n">
        <v>11</v>
      </c>
      <c r="J902" s="1" t="s">
        <v>3666</v>
      </c>
      <c r="K902" s="46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36</v>
      </c>
      <c r="D903" s="1" t="s">
        <v>3684</v>
      </c>
      <c r="E903" s="15" t="n">
        <v>46227</v>
      </c>
      <c r="F903" s="15" t="n">
        <v>46227</v>
      </c>
      <c r="G903" s="1" t="s">
        <v>302</v>
      </c>
      <c r="H903" s="1" t="n">
        <v>1445159</v>
      </c>
      <c r="I903" s="1" t="n">
        <v>11</v>
      </c>
      <c r="J903" s="1" t="s">
        <v>3666</v>
      </c>
      <c r="K903" s="46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36</v>
      </c>
      <c r="D904" s="1" t="s">
        <v>3685</v>
      </c>
      <c r="E904" s="15" t="n">
        <v>46227</v>
      </c>
      <c r="F904" s="15" t="n">
        <v>46227</v>
      </c>
      <c r="G904" s="1" t="s">
        <v>253</v>
      </c>
      <c r="H904" s="1" t="n">
        <v>1444868</v>
      </c>
      <c r="I904" s="1" t="n">
        <v>1</v>
      </c>
      <c r="J904" s="1" t="s">
        <v>3666</v>
      </c>
      <c r="K904" s="46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36</v>
      </c>
      <c r="D905" s="1" t="s">
        <v>3764</v>
      </c>
      <c r="E905" s="15" t="n">
        <v>46227</v>
      </c>
      <c r="F905" s="15" t="n">
        <v>46225</v>
      </c>
      <c r="G905" s="1" t="s">
        <v>590</v>
      </c>
      <c r="H905" s="1" t="n">
        <v>1445373</v>
      </c>
      <c r="I905" s="1" t="n">
        <v>11</v>
      </c>
      <c r="J905" s="1" t="s">
        <v>3666</v>
      </c>
      <c r="K905" s="46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36</v>
      </c>
      <c r="D906" s="1" t="s">
        <v>3764</v>
      </c>
      <c r="E906" s="15" t="n">
        <v>46227</v>
      </c>
      <c r="F906" s="15" t="n">
        <v>46225</v>
      </c>
      <c r="G906" s="1" t="s">
        <v>590</v>
      </c>
      <c r="H906" s="1" t="n">
        <v>1445432</v>
      </c>
      <c r="I906" s="1" t="n">
        <v>11</v>
      </c>
      <c r="J906" s="1" t="s">
        <v>3666</v>
      </c>
      <c r="K906" s="46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59</v>
      </c>
      <c r="D907" s="1" t="s">
        <v>3823</v>
      </c>
      <c r="E907" s="15" t="n">
        <v>46227</v>
      </c>
      <c r="F907" s="15" t="n">
        <v>46226</v>
      </c>
      <c r="G907" s="1" t="s">
        <v>2523</v>
      </c>
      <c r="H907" s="1" t="n">
        <v>1443907</v>
      </c>
      <c r="I907" s="1" t="n">
        <v>11</v>
      </c>
      <c r="J907" s="1" t="s">
        <v>3666</v>
      </c>
      <c r="K907" s="46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36</v>
      </c>
      <c r="D908" s="1" t="s">
        <v>3818</v>
      </c>
      <c r="E908" s="15" t="n">
        <v>46227</v>
      </c>
      <c r="F908" s="15" t="n">
        <v>46227</v>
      </c>
      <c r="G908" s="1" t="s">
        <v>1716</v>
      </c>
      <c r="H908" s="1" t="n">
        <v>1459634</v>
      </c>
      <c r="I908" s="1" t="n">
        <v>1</v>
      </c>
      <c r="J908" s="1" t="s">
        <v>3666</v>
      </c>
      <c r="K908" s="46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36</v>
      </c>
      <c r="D909" s="1" t="s">
        <v>3694</v>
      </c>
      <c r="E909" s="15" t="n">
        <v>46227</v>
      </c>
      <c r="F909" s="15" t="n">
        <v>46227</v>
      </c>
      <c r="G909" s="1" t="s">
        <v>376</v>
      </c>
      <c r="H909" s="1" t="n">
        <v>1459549</v>
      </c>
      <c r="I909" s="1" t="n">
        <v>1</v>
      </c>
      <c r="J909" s="1" t="s">
        <v>3666</v>
      </c>
      <c r="K909" s="46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3753</v>
      </c>
      <c r="D910" s="1" t="s">
        <v>3754</v>
      </c>
      <c r="E910" s="15" t="n">
        <v>46227</v>
      </c>
      <c r="F910" s="15" t="n">
        <v>46224</v>
      </c>
      <c r="G910" s="1" t="s">
        <v>81</v>
      </c>
      <c r="H910" s="1" t="n">
        <v>1444188</v>
      </c>
      <c r="I910" s="1" t="n">
        <v>11</v>
      </c>
      <c r="J910" s="1" t="s">
        <v>3666</v>
      </c>
      <c r="K910" s="46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153</v>
      </c>
      <c r="D911" s="1" t="s">
        <v>3707</v>
      </c>
      <c r="E911" s="15" t="n">
        <v>46227</v>
      </c>
      <c r="F911" s="15" t="n">
        <v>46225</v>
      </c>
      <c r="G911" s="1" t="s">
        <v>800</v>
      </c>
      <c r="H911" s="1" t="n">
        <v>1444789</v>
      </c>
      <c r="I911" s="1" t="n">
        <v>11</v>
      </c>
      <c r="J911" s="1" t="s">
        <v>3666</v>
      </c>
      <c r="K911" s="46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153</v>
      </c>
      <c r="D912" s="1" t="s">
        <v>3693</v>
      </c>
      <c r="E912" s="15" t="n">
        <v>46227</v>
      </c>
      <c r="F912" s="15" t="n">
        <v>46224</v>
      </c>
      <c r="G912" s="1" t="s">
        <v>871</v>
      </c>
      <c r="H912" s="1" t="n">
        <v>1444448</v>
      </c>
      <c r="I912" s="1" t="n">
        <v>11</v>
      </c>
      <c r="J912" s="1" t="s">
        <v>3666</v>
      </c>
      <c r="K912" s="46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36</v>
      </c>
      <c r="D913" s="1" t="s">
        <v>3677</v>
      </c>
      <c r="E913" s="15" t="n">
        <v>46227</v>
      </c>
      <c r="F913" s="15" t="n">
        <v>46227</v>
      </c>
      <c r="G913" s="1" t="s">
        <v>93</v>
      </c>
      <c r="H913" s="1" t="n">
        <v>1444502</v>
      </c>
      <c r="I913" s="1" t="n">
        <v>6</v>
      </c>
      <c r="J913" s="1" t="s">
        <v>3666</v>
      </c>
      <c r="K913" s="46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36</v>
      </c>
      <c r="D914" s="1" t="s">
        <v>3677</v>
      </c>
      <c r="E914" s="15" t="n">
        <v>46227</v>
      </c>
      <c r="F914" s="15" t="n">
        <v>46227</v>
      </c>
      <c r="G914" s="1" t="s">
        <v>93</v>
      </c>
      <c r="H914" s="1" t="n">
        <v>1444846</v>
      </c>
      <c r="I914" s="1" t="n">
        <v>6</v>
      </c>
      <c r="J914" s="1" t="s">
        <v>3666</v>
      </c>
      <c r="K914" s="46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59</v>
      </c>
      <c r="D915" s="1" t="s">
        <v>3748</v>
      </c>
      <c r="E915" s="15" t="n">
        <v>46227</v>
      </c>
      <c r="F915" s="15" t="n">
        <v>46225</v>
      </c>
      <c r="G915" s="1" t="s">
        <v>284</v>
      </c>
      <c r="H915" s="1" t="n">
        <v>1444105</v>
      </c>
      <c r="I915" s="1" t="n">
        <v>11</v>
      </c>
      <c r="J915" s="1" t="s">
        <v>3666</v>
      </c>
      <c r="K915" s="46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36</v>
      </c>
      <c r="D916" s="1" t="s">
        <v>3681</v>
      </c>
      <c r="E916" s="15" t="n">
        <v>46228</v>
      </c>
      <c r="F916" s="15" t="n">
        <v>46227</v>
      </c>
      <c r="G916" s="1" t="s">
        <v>186</v>
      </c>
      <c r="H916" s="1" t="n">
        <v>1448608</v>
      </c>
      <c r="I916" s="1" t="n">
        <v>11</v>
      </c>
      <c r="J916" s="1" t="s">
        <v>3666</v>
      </c>
      <c r="K916" s="46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36</v>
      </c>
      <c r="D917" s="1" t="s">
        <v>3735</v>
      </c>
      <c r="E917" s="15" t="n">
        <v>46228</v>
      </c>
      <c r="F917" s="15" t="n">
        <v>46223</v>
      </c>
      <c r="G917" s="1" t="s">
        <v>694</v>
      </c>
      <c r="H917" s="1" t="n">
        <v>1449802</v>
      </c>
      <c r="I917" s="1" t="n">
        <v>39</v>
      </c>
      <c r="J917" s="1" t="s">
        <v>3666</v>
      </c>
      <c r="K917" s="46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36</v>
      </c>
      <c r="D918" s="1" t="s">
        <v>3686</v>
      </c>
      <c r="E918" s="15" t="n">
        <v>46228</v>
      </c>
      <c r="F918" s="15" t="n">
        <v>46224</v>
      </c>
      <c r="G918" s="1" t="s">
        <v>75</v>
      </c>
      <c r="H918" s="1" t="n">
        <v>1448529</v>
      </c>
      <c r="I918" s="1" t="n">
        <v>11</v>
      </c>
      <c r="J918" s="1" t="s">
        <v>3666</v>
      </c>
      <c r="K918" s="46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36</v>
      </c>
      <c r="D919" s="1" t="s">
        <v>3686</v>
      </c>
      <c r="E919" s="15" t="n">
        <v>46228</v>
      </c>
      <c r="F919" s="15" t="n">
        <v>46226</v>
      </c>
      <c r="G919" s="1" t="s">
        <v>75</v>
      </c>
      <c r="H919" s="1" t="n">
        <v>1449385</v>
      </c>
      <c r="I919" s="1" t="n">
        <v>11</v>
      </c>
      <c r="J919" s="1" t="s">
        <v>3666</v>
      </c>
      <c r="K919" s="46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36</v>
      </c>
      <c r="D920" s="1" t="s">
        <v>3824</v>
      </c>
      <c r="E920" s="15" t="n">
        <v>46228</v>
      </c>
      <c r="F920" s="15" t="n">
        <v>46219</v>
      </c>
      <c r="G920" s="1" t="s">
        <v>2520</v>
      </c>
      <c r="H920" s="1" t="n">
        <v>1448105</v>
      </c>
      <c r="I920" s="1" t="n">
        <v>11</v>
      </c>
      <c r="J920" s="1" t="s">
        <v>3666</v>
      </c>
      <c r="K920" s="46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36</v>
      </c>
      <c r="D921" s="1" t="s">
        <v>3672</v>
      </c>
      <c r="E921" s="15" t="n">
        <v>46228</v>
      </c>
      <c r="F921" s="15" t="n">
        <v>46218</v>
      </c>
      <c r="G921" s="1" t="s">
        <v>615</v>
      </c>
      <c r="H921" s="1" t="n">
        <v>1448633</v>
      </c>
      <c r="I921" s="1" t="n">
        <v>11</v>
      </c>
      <c r="J921" s="1" t="s">
        <v>3666</v>
      </c>
      <c r="K921" s="46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460</v>
      </c>
      <c r="D922" s="1" t="s">
        <v>3727</v>
      </c>
      <c r="E922" s="15" t="n">
        <v>46228</v>
      </c>
      <c r="F922" s="15" t="n">
        <v>46221</v>
      </c>
      <c r="G922" s="1" t="s">
        <v>157</v>
      </c>
      <c r="H922" s="1" t="n">
        <v>1449137</v>
      </c>
      <c r="I922" s="1" t="n">
        <v>11</v>
      </c>
      <c r="J922" s="1" t="s">
        <v>3666</v>
      </c>
      <c r="K922" s="46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59</v>
      </c>
      <c r="D923" s="1" t="s">
        <v>3673</v>
      </c>
      <c r="E923" s="15" t="n">
        <v>46228</v>
      </c>
      <c r="F923" s="15" t="n">
        <v>46228</v>
      </c>
      <c r="G923" s="1" t="s">
        <v>118</v>
      </c>
      <c r="H923" s="1" t="n">
        <v>1459639</v>
      </c>
      <c r="I923" s="1" t="n">
        <v>1</v>
      </c>
      <c r="J923" s="1" t="s">
        <v>3666</v>
      </c>
      <c r="K923" s="46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36</v>
      </c>
      <c r="D924" s="1" t="s">
        <v>3818</v>
      </c>
      <c r="E924" s="15" t="n">
        <v>46228</v>
      </c>
      <c r="F924" s="15" t="n">
        <v>46228</v>
      </c>
      <c r="G924" s="1" t="s">
        <v>1716</v>
      </c>
      <c r="H924" s="1" t="n">
        <v>1459678</v>
      </c>
      <c r="I924" s="1" t="n">
        <v>1</v>
      </c>
      <c r="J924" s="1" t="s">
        <v>3666</v>
      </c>
      <c r="K924" s="46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36</v>
      </c>
      <c r="D925" s="1" t="s">
        <v>3702</v>
      </c>
      <c r="E925" s="15" t="n">
        <v>46228</v>
      </c>
      <c r="F925" s="15" t="n">
        <v>46225</v>
      </c>
      <c r="G925" s="1" t="s">
        <v>87</v>
      </c>
      <c r="H925" s="1" t="n">
        <v>1449499</v>
      </c>
      <c r="I925" s="1" t="n">
        <v>11</v>
      </c>
      <c r="J925" s="1" t="s">
        <v>3666</v>
      </c>
      <c r="K925" s="46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36</v>
      </c>
      <c r="D926" s="1" t="s">
        <v>3769</v>
      </c>
      <c r="E926" s="15" t="n">
        <v>46228</v>
      </c>
      <c r="F926" s="15" t="n">
        <v>46223</v>
      </c>
      <c r="G926" s="1" t="s">
        <v>278</v>
      </c>
      <c r="H926" s="1" t="n">
        <v>1449446</v>
      </c>
      <c r="I926" s="1" t="n">
        <v>11</v>
      </c>
      <c r="J926" s="1" t="s">
        <v>3666</v>
      </c>
      <c r="K926" s="46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460</v>
      </c>
      <c r="D927" s="1" t="s">
        <v>3808</v>
      </c>
      <c r="E927" s="15" t="n">
        <v>46228</v>
      </c>
      <c r="F927" s="15" t="n">
        <v>46220</v>
      </c>
      <c r="G927" s="1" t="s">
        <v>344</v>
      </c>
      <c r="H927" s="1" t="n">
        <v>1448200</v>
      </c>
      <c r="I927" s="1" t="n">
        <v>11</v>
      </c>
      <c r="J927" s="1" t="s">
        <v>3666</v>
      </c>
      <c r="K927" s="46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36</v>
      </c>
      <c r="D928" s="1" t="s">
        <v>3789</v>
      </c>
      <c r="E928" s="15" t="n">
        <v>46228</v>
      </c>
      <c r="F928" s="15" t="n">
        <v>46228</v>
      </c>
      <c r="G928" s="1" t="s">
        <v>988</v>
      </c>
      <c r="H928" s="1" t="n">
        <v>1459790</v>
      </c>
      <c r="I928" s="1" t="n">
        <v>1</v>
      </c>
      <c r="J928" s="1" t="s">
        <v>3666</v>
      </c>
      <c r="K928" s="46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3794</v>
      </c>
      <c r="D929" s="1" t="s">
        <v>3795</v>
      </c>
      <c r="E929" s="15" t="n">
        <v>46228</v>
      </c>
      <c r="F929" s="15" t="n">
        <v>46224</v>
      </c>
      <c r="G929" s="1" t="s">
        <v>81</v>
      </c>
      <c r="H929" s="1" t="n">
        <v>1449885</v>
      </c>
      <c r="I929" s="1" t="n">
        <v>11</v>
      </c>
      <c r="J929" s="1" t="s">
        <v>3666</v>
      </c>
      <c r="K929" s="46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3753</v>
      </c>
      <c r="D930" s="1" t="s">
        <v>3754</v>
      </c>
      <c r="E930" s="15" t="n">
        <v>46228</v>
      </c>
      <c r="F930" s="15" t="n">
        <v>46219</v>
      </c>
      <c r="G930" s="1" t="s">
        <v>81</v>
      </c>
      <c r="H930" s="1" t="n">
        <v>1449734</v>
      </c>
      <c r="I930" s="1" t="n">
        <v>45</v>
      </c>
      <c r="J930" s="1" t="s">
        <v>3666</v>
      </c>
      <c r="K930" s="46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3753</v>
      </c>
      <c r="D931" s="1" t="s">
        <v>3754</v>
      </c>
      <c r="E931" s="15" t="n">
        <v>46228</v>
      </c>
      <c r="F931" s="15" t="n">
        <v>46219</v>
      </c>
      <c r="G931" s="1" t="s">
        <v>81</v>
      </c>
      <c r="H931" s="1" t="n">
        <v>1449643</v>
      </c>
      <c r="I931" s="1" t="n">
        <v>11</v>
      </c>
      <c r="J931" s="1" t="s">
        <v>3666</v>
      </c>
      <c r="K931" s="46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3753</v>
      </c>
      <c r="D932" s="1" t="s">
        <v>3754</v>
      </c>
      <c r="E932" s="15" t="n">
        <v>46228</v>
      </c>
      <c r="F932" s="15" t="n">
        <v>46224</v>
      </c>
      <c r="G932" s="1" t="s">
        <v>81</v>
      </c>
      <c r="H932" s="1" t="n">
        <v>1449838</v>
      </c>
      <c r="I932" s="1" t="n">
        <v>45</v>
      </c>
      <c r="J932" s="1" t="s">
        <v>3666</v>
      </c>
      <c r="K932" s="46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3753</v>
      </c>
      <c r="D933" s="1" t="s">
        <v>3754</v>
      </c>
      <c r="E933" s="15" t="n">
        <v>46228</v>
      </c>
      <c r="F933" s="15" t="n">
        <v>46224</v>
      </c>
      <c r="G933" s="1" t="s">
        <v>81</v>
      </c>
      <c r="H933" s="1" t="n">
        <v>1449848</v>
      </c>
      <c r="I933" s="1" t="n">
        <v>45</v>
      </c>
      <c r="J933" s="1" t="s">
        <v>3666</v>
      </c>
      <c r="K933" s="46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36</v>
      </c>
      <c r="D934" s="1" t="s">
        <v>3706</v>
      </c>
      <c r="E934" s="15" t="n">
        <v>46228</v>
      </c>
      <c r="F934" s="15" t="n">
        <v>46219</v>
      </c>
      <c r="G934" s="1" t="s">
        <v>296</v>
      </c>
      <c r="H934" s="1" t="n">
        <v>1449312</v>
      </c>
      <c r="I934" s="1" t="n">
        <v>11</v>
      </c>
      <c r="J934" s="1" t="s">
        <v>3666</v>
      </c>
      <c r="K934" s="46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36</v>
      </c>
      <c r="D935" s="1" t="s">
        <v>3706</v>
      </c>
      <c r="E935" s="15" t="n">
        <v>46228</v>
      </c>
      <c r="F935" s="15" t="n">
        <v>46226</v>
      </c>
      <c r="G935" s="1" t="s">
        <v>296</v>
      </c>
      <c r="H935" s="1" t="n">
        <v>1449455</v>
      </c>
      <c r="I935" s="1" t="n">
        <v>11</v>
      </c>
      <c r="J935" s="1" t="s">
        <v>3666</v>
      </c>
      <c r="K935" s="46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153</v>
      </c>
      <c r="D936" s="1" t="s">
        <v>3781</v>
      </c>
      <c r="E936" s="15" t="n">
        <v>46228</v>
      </c>
      <c r="F936" s="15" t="n">
        <v>46225</v>
      </c>
      <c r="G936" s="1" t="s">
        <v>221</v>
      </c>
      <c r="H936" s="1" t="n">
        <v>1449247</v>
      </c>
      <c r="I936" s="1" t="n">
        <v>11</v>
      </c>
      <c r="J936" s="1" t="s">
        <v>3666</v>
      </c>
      <c r="K936" s="46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36</v>
      </c>
      <c r="D937" s="1" t="s">
        <v>3761</v>
      </c>
      <c r="E937" s="15" t="n">
        <v>46228</v>
      </c>
      <c r="F937" s="15" t="n">
        <v>46220</v>
      </c>
      <c r="G937" s="1" t="s">
        <v>385</v>
      </c>
      <c r="H937" s="1" t="n">
        <v>1448793</v>
      </c>
      <c r="I937" s="1" t="n">
        <v>11</v>
      </c>
      <c r="J937" s="1" t="s">
        <v>3666</v>
      </c>
      <c r="K937" s="46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36</v>
      </c>
      <c r="D938" s="1" t="s">
        <v>3739</v>
      </c>
      <c r="E938" s="15" t="n">
        <v>46228</v>
      </c>
      <c r="F938" s="15" t="n">
        <v>46216</v>
      </c>
      <c r="G938" s="1" t="s">
        <v>716</v>
      </c>
      <c r="H938" s="1" t="n">
        <v>1449544</v>
      </c>
      <c r="I938" s="1" t="n">
        <v>45</v>
      </c>
      <c r="J938" s="1" t="s">
        <v>3666</v>
      </c>
      <c r="K938" s="46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36</v>
      </c>
      <c r="D939" s="1" t="s">
        <v>3739</v>
      </c>
      <c r="E939" s="15" t="n">
        <v>46228</v>
      </c>
      <c r="F939" s="15" t="n">
        <v>46220</v>
      </c>
      <c r="G939" s="1" t="s">
        <v>716</v>
      </c>
      <c r="H939" s="1" t="n">
        <v>1449796</v>
      </c>
      <c r="I939" s="1" t="n">
        <v>39</v>
      </c>
      <c r="J939" s="1" t="s">
        <v>3666</v>
      </c>
      <c r="K939" s="46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36</v>
      </c>
      <c r="D940" s="1" t="s">
        <v>3739</v>
      </c>
      <c r="E940" s="15" t="n">
        <v>46228</v>
      </c>
      <c r="F940" s="15" t="n">
        <v>46224</v>
      </c>
      <c r="G940" s="1" t="s">
        <v>716</v>
      </c>
      <c r="H940" s="1" t="n">
        <v>1449866</v>
      </c>
      <c r="I940" s="1" t="n">
        <v>45</v>
      </c>
      <c r="J940" s="1" t="s">
        <v>3666</v>
      </c>
      <c r="K940" s="46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153</v>
      </c>
      <c r="D941" s="1" t="s">
        <v>3680</v>
      </c>
      <c r="E941" s="15" t="n">
        <v>46228</v>
      </c>
      <c r="F941" s="15" t="n">
        <v>46228</v>
      </c>
      <c r="G941" s="1" t="s">
        <v>1095</v>
      </c>
      <c r="H941" s="1" t="n">
        <v>1459656</v>
      </c>
      <c r="I941" s="1" t="n">
        <v>1</v>
      </c>
      <c r="J941" s="1" t="s">
        <v>3666</v>
      </c>
      <c r="K941" s="46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36</v>
      </c>
      <c r="D942" s="1" t="s">
        <v>3682</v>
      </c>
      <c r="E942" s="15" t="n">
        <v>46230</v>
      </c>
      <c r="F942" s="15" t="n">
        <v>46228</v>
      </c>
      <c r="G942" s="1" t="s">
        <v>368</v>
      </c>
      <c r="H942" s="1" t="n">
        <v>1458754</v>
      </c>
      <c r="I942" s="1" t="n">
        <v>11</v>
      </c>
      <c r="J942" s="1" t="s">
        <v>3666</v>
      </c>
      <c r="K942" s="46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36</v>
      </c>
      <c r="D943" s="1" t="s">
        <v>3749</v>
      </c>
      <c r="E943" s="15" t="n">
        <v>46230</v>
      </c>
      <c r="F943" s="15" t="n">
        <v>46226</v>
      </c>
      <c r="G943" s="1" t="s">
        <v>68</v>
      </c>
      <c r="H943" s="1" t="n">
        <v>1459052</v>
      </c>
      <c r="I943" s="1" t="n">
        <v>11</v>
      </c>
      <c r="J943" s="1" t="s">
        <v>3666</v>
      </c>
      <c r="K943" s="46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36</v>
      </c>
      <c r="D944" s="1" t="s">
        <v>3749</v>
      </c>
      <c r="E944" s="15" t="n">
        <v>46230</v>
      </c>
      <c r="F944" s="15" t="n">
        <v>46226</v>
      </c>
      <c r="G944" s="1" t="s">
        <v>68</v>
      </c>
      <c r="H944" s="1" t="n">
        <v>1459076</v>
      </c>
      <c r="I944" s="1" t="n">
        <v>11</v>
      </c>
      <c r="J944" s="1" t="s">
        <v>3666</v>
      </c>
      <c r="K944" s="46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36</v>
      </c>
      <c r="D945" s="1" t="s">
        <v>3749</v>
      </c>
      <c r="E945" s="15" t="n">
        <v>46230</v>
      </c>
      <c r="F945" s="15" t="n">
        <v>46226</v>
      </c>
      <c r="G945" s="1" t="s">
        <v>68</v>
      </c>
      <c r="H945" s="1" t="n">
        <v>1459039</v>
      </c>
      <c r="I945" s="1" t="n">
        <v>11</v>
      </c>
      <c r="J945" s="1" t="s">
        <v>3666</v>
      </c>
      <c r="K945" s="46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1950</v>
      </c>
      <c r="D946" s="1" t="s">
        <v>3722</v>
      </c>
      <c r="E946" s="15" t="n">
        <v>46230</v>
      </c>
      <c r="F946" s="15" t="n">
        <v>46225</v>
      </c>
      <c r="G946" s="1" t="s">
        <v>173</v>
      </c>
      <c r="H946" s="1" t="n">
        <v>1458411</v>
      </c>
      <c r="I946" s="1" t="n">
        <v>11</v>
      </c>
      <c r="J946" s="1" t="s">
        <v>3666</v>
      </c>
      <c r="K946" s="46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1950</v>
      </c>
      <c r="D947" s="1" t="s">
        <v>3722</v>
      </c>
      <c r="E947" s="15" t="n">
        <v>46230</v>
      </c>
      <c r="F947" s="15" t="n">
        <v>46225</v>
      </c>
      <c r="G947" s="1" t="s">
        <v>173</v>
      </c>
      <c r="H947" s="1" t="n">
        <v>1458895</v>
      </c>
      <c r="I947" s="1" t="n">
        <v>11</v>
      </c>
      <c r="J947" s="1" t="s">
        <v>3666</v>
      </c>
      <c r="K947" s="46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272</v>
      </c>
      <c r="D948" s="1" t="s">
        <v>3722</v>
      </c>
      <c r="E948" s="15" t="n">
        <v>46230</v>
      </c>
      <c r="F948" s="15" t="n">
        <v>46225</v>
      </c>
      <c r="G948" s="1" t="s">
        <v>173</v>
      </c>
      <c r="H948" s="1" t="n">
        <v>1458859</v>
      </c>
      <c r="I948" s="1" t="n">
        <v>11</v>
      </c>
      <c r="J948" s="1" t="s">
        <v>3666</v>
      </c>
      <c r="K948" s="46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272</v>
      </c>
      <c r="D949" s="1" t="s">
        <v>3722</v>
      </c>
      <c r="E949" s="15" t="n">
        <v>46230</v>
      </c>
      <c r="F949" s="15" t="n">
        <v>46225</v>
      </c>
      <c r="G949" s="1" t="s">
        <v>173</v>
      </c>
      <c r="H949" s="1" t="n">
        <v>1457915</v>
      </c>
      <c r="I949" s="1" t="n">
        <v>11</v>
      </c>
      <c r="J949" s="1" t="s">
        <v>3666</v>
      </c>
      <c r="K949" s="46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36</v>
      </c>
      <c r="D950" s="1" t="s">
        <v>3759</v>
      </c>
      <c r="E950" s="15" t="n">
        <v>46230</v>
      </c>
      <c r="F950" s="15" t="n">
        <v>46229</v>
      </c>
      <c r="G950" s="1" t="s">
        <v>240</v>
      </c>
      <c r="H950" s="1" t="n">
        <v>1460227</v>
      </c>
      <c r="I950" s="1" t="n">
        <v>11</v>
      </c>
      <c r="J950" s="1" t="s">
        <v>3666</v>
      </c>
      <c r="K950" s="46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36</v>
      </c>
      <c r="D951" s="1" t="s">
        <v>3696</v>
      </c>
      <c r="E951" s="15" t="n">
        <v>46230</v>
      </c>
      <c r="F951" s="15" t="n">
        <v>46226</v>
      </c>
      <c r="G951" s="1" t="s">
        <v>184</v>
      </c>
      <c r="H951" s="1" t="n">
        <v>1459538</v>
      </c>
      <c r="I951" s="1" t="n">
        <v>11</v>
      </c>
      <c r="J951" s="1" t="s">
        <v>3666</v>
      </c>
      <c r="K951" s="46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59</v>
      </c>
      <c r="D952" s="1" t="s">
        <v>3683</v>
      </c>
      <c r="E952" s="15" t="n">
        <v>46230</v>
      </c>
      <c r="F952" s="15" t="n">
        <v>46230</v>
      </c>
      <c r="G952" s="1" t="s">
        <v>89</v>
      </c>
      <c r="H952" s="1" t="n">
        <v>1460054</v>
      </c>
      <c r="I952" s="1" t="n">
        <v>11</v>
      </c>
      <c r="J952" s="1" t="s">
        <v>3666</v>
      </c>
      <c r="K952" s="46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3711</v>
      </c>
      <c r="D953" s="1" t="s">
        <v>3712</v>
      </c>
      <c r="E953" s="15" t="n">
        <v>46230</v>
      </c>
      <c r="F953" s="15" t="n">
        <v>46226</v>
      </c>
      <c r="G953" s="1" t="s">
        <v>351</v>
      </c>
      <c r="H953" s="1" t="n">
        <v>1460318</v>
      </c>
      <c r="I953" s="1" t="n">
        <v>11</v>
      </c>
      <c r="J953" s="1" t="s">
        <v>3666</v>
      </c>
      <c r="K953" s="46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36</v>
      </c>
      <c r="D954" s="1" t="s">
        <v>3686</v>
      </c>
      <c r="E954" s="15" t="n">
        <v>46230</v>
      </c>
      <c r="F954" s="15" t="n">
        <v>46226</v>
      </c>
      <c r="G954" s="1" t="s">
        <v>75</v>
      </c>
      <c r="H954" s="1" t="n">
        <v>1458680</v>
      </c>
      <c r="I954" s="1" t="n">
        <v>11</v>
      </c>
      <c r="J954" s="1" t="s">
        <v>3666</v>
      </c>
      <c r="K954" s="46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59</v>
      </c>
      <c r="D955" s="1" t="s">
        <v>3673</v>
      </c>
      <c r="E955" s="15" t="n">
        <v>46230</v>
      </c>
      <c r="F955" s="15" t="n">
        <v>46230</v>
      </c>
      <c r="G955" s="1" t="s">
        <v>118</v>
      </c>
      <c r="H955" s="1" t="n">
        <v>1463329</v>
      </c>
      <c r="I955" s="1" t="n">
        <v>1</v>
      </c>
      <c r="J955" s="1" t="s">
        <v>3666</v>
      </c>
      <c r="K955" s="46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36</v>
      </c>
      <c r="D956" s="1" t="s">
        <v>3818</v>
      </c>
      <c r="E956" s="15" t="n">
        <v>46230</v>
      </c>
      <c r="F956" s="15" t="n">
        <v>46230</v>
      </c>
      <c r="G956" s="1" t="s">
        <v>1716</v>
      </c>
      <c r="H956" s="1" t="n">
        <v>1463301</v>
      </c>
      <c r="I956" s="1" t="n">
        <v>1</v>
      </c>
      <c r="J956" s="1" t="s">
        <v>3666</v>
      </c>
      <c r="K956" s="46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36</v>
      </c>
      <c r="D957" s="1" t="s">
        <v>3774</v>
      </c>
      <c r="E957" s="15" t="n">
        <v>46230</v>
      </c>
      <c r="F957" s="15" t="n">
        <v>46226</v>
      </c>
      <c r="G957" s="1" t="s">
        <v>1204</v>
      </c>
      <c r="H957" s="1" t="n">
        <v>1459258</v>
      </c>
      <c r="I957" s="1" t="n">
        <v>11</v>
      </c>
      <c r="J957" s="1" t="s">
        <v>3666</v>
      </c>
      <c r="K957" s="46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36</v>
      </c>
      <c r="D958" s="1" t="s">
        <v>3713</v>
      </c>
      <c r="E958" s="15" t="n">
        <v>46230</v>
      </c>
      <c r="F958" s="15" t="n">
        <v>46227</v>
      </c>
      <c r="G958" s="1" t="s">
        <v>349</v>
      </c>
      <c r="H958" s="1" t="n">
        <v>1458497</v>
      </c>
      <c r="I958" s="1" t="n">
        <v>11</v>
      </c>
      <c r="J958" s="1" t="s">
        <v>3666</v>
      </c>
      <c r="K958" s="46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36</v>
      </c>
      <c r="D959" s="1" t="s">
        <v>3689</v>
      </c>
      <c r="E959" s="15" t="n">
        <v>46230</v>
      </c>
      <c r="F959" s="15" t="n">
        <v>46225</v>
      </c>
      <c r="G959" s="1" t="s">
        <v>180</v>
      </c>
      <c r="H959" s="1" t="n">
        <v>1459642</v>
      </c>
      <c r="I959" s="1" t="n">
        <v>11</v>
      </c>
      <c r="J959" s="1" t="s">
        <v>3666</v>
      </c>
      <c r="K959" s="46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36</v>
      </c>
      <c r="D960" s="1" t="s">
        <v>3675</v>
      </c>
      <c r="E960" s="15" t="n">
        <v>46230</v>
      </c>
      <c r="F960" s="15" t="n">
        <v>46228</v>
      </c>
      <c r="G960" s="1" t="s">
        <v>243</v>
      </c>
      <c r="H960" s="1" t="n">
        <v>1459483</v>
      </c>
      <c r="I960" s="1" t="n">
        <v>11</v>
      </c>
      <c r="J960" s="1" t="s">
        <v>3666</v>
      </c>
      <c r="K960" s="46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36</v>
      </c>
      <c r="D961" s="1" t="s">
        <v>3766</v>
      </c>
      <c r="E961" s="15" t="n">
        <v>46230</v>
      </c>
      <c r="F961" s="15" t="n">
        <v>46226</v>
      </c>
      <c r="G961" s="1" t="s">
        <v>233</v>
      </c>
      <c r="H961" s="1" t="n">
        <v>1458624</v>
      </c>
      <c r="I961" s="1" t="n">
        <v>11</v>
      </c>
      <c r="J961" s="1" t="s">
        <v>3666</v>
      </c>
      <c r="K961" s="46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36</v>
      </c>
      <c r="D962" s="1" t="s">
        <v>3766</v>
      </c>
      <c r="E962" s="15" t="n">
        <v>46230</v>
      </c>
      <c r="F962" s="15" t="n">
        <v>46226</v>
      </c>
      <c r="G962" s="1" t="s">
        <v>233</v>
      </c>
      <c r="H962" s="1" t="n">
        <v>1458941</v>
      </c>
      <c r="I962" s="1" t="n">
        <v>11</v>
      </c>
      <c r="J962" s="1" t="s">
        <v>3666</v>
      </c>
      <c r="K962" s="46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36</v>
      </c>
      <c r="D963" s="1" t="s">
        <v>3691</v>
      </c>
      <c r="E963" s="15" t="n">
        <v>46230</v>
      </c>
      <c r="F963" s="15" t="n">
        <v>46227</v>
      </c>
      <c r="G963" s="1" t="s">
        <v>363</v>
      </c>
      <c r="H963" s="1" t="n">
        <v>1460163</v>
      </c>
      <c r="I963" s="1" t="n">
        <v>11</v>
      </c>
      <c r="J963" s="1" t="s">
        <v>3666</v>
      </c>
      <c r="K963" s="46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59</v>
      </c>
      <c r="D964" s="1" t="s">
        <v>3692</v>
      </c>
      <c r="E964" s="15" t="n">
        <v>46230</v>
      </c>
      <c r="F964" s="15" t="n">
        <v>46225</v>
      </c>
      <c r="G964" s="1" t="s">
        <v>97</v>
      </c>
      <c r="H964" s="1" t="n">
        <v>1459548</v>
      </c>
      <c r="I964" s="1" t="n">
        <v>11</v>
      </c>
      <c r="J964" s="1" t="s">
        <v>3666</v>
      </c>
      <c r="K964" s="46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59</v>
      </c>
      <c r="D965" s="1" t="s">
        <v>3692</v>
      </c>
      <c r="E965" s="15" t="n">
        <v>46230</v>
      </c>
      <c r="F965" s="15" t="n">
        <v>46226</v>
      </c>
      <c r="G965" s="1" t="s">
        <v>97</v>
      </c>
      <c r="H965" s="1" t="n">
        <v>1460253</v>
      </c>
      <c r="I965" s="1" t="n">
        <v>11</v>
      </c>
      <c r="J965" s="1" t="s">
        <v>3666</v>
      </c>
      <c r="K965" s="46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59</v>
      </c>
      <c r="D966" s="1" t="s">
        <v>3692</v>
      </c>
      <c r="E966" s="15" t="n">
        <v>46230</v>
      </c>
      <c r="F966" s="15" t="n">
        <v>46227</v>
      </c>
      <c r="G966" s="1" t="s">
        <v>97</v>
      </c>
      <c r="H966" s="1" t="n">
        <v>1460296</v>
      </c>
      <c r="I966" s="1" t="n">
        <v>11</v>
      </c>
      <c r="J966" s="1" t="s">
        <v>3666</v>
      </c>
      <c r="K966" s="46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457</v>
      </c>
      <c r="D967" s="1" t="s">
        <v>3755</v>
      </c>
      <c r="E967" s="15" t="n">
        <v>46230</v>
      </c>
      <c r="F967" s="15" t="n">
        <v>46225</v>
      </c>
      <c r="G967" s="1" t="s">
        <v>783</v>
      </c>
      <c r="H967" s="1" t="n">
        <v>1460281</v>
      </c>
      <c r="I967" s="1" t="n">
        <v>11</v>
      </c>
      <c r="J967" s="1" t="s">
        <v>3666</v>
      </c>
      <c r="K967" s="46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460</v>
      </c>
      <c r="D968" s="1" t="s">
        <v>3819</v>
      </c>
      <c r="E968" s="15" t="n">
        <v>46230</v>
      </c>
      <c r="F968" s="15" t="n">
        <v>46225</v>
      </c>
      <c r="G968" s="1" t="s">
        <v>1709</v>
      </c>
      <c r="H968" s="1" t="n">
        <v>1459340</v>
      </c>
      <c r="I968" s="1" t="n">
        <v>11</v>
      </c>
      <c r="J968" s="1" t="s">
        <v>3666</v>
      </c>
      <c r="K968" s="46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460</v>
      </c>
      <c r="D969" s="1" t="s">
        <v>3819</v>
      </c>
      <c r="E969" s="15" t="n">
        <v>46230</v>
      </c>
      <c r="F969" s="15" t="n">
        <v>46225</v>
      </c>
      <c r="G969" s="1" t="s">
        <v>1709</v>
      </c>
      <c r="H969" s="1" t="n">
        <v>1459336</v>
      </c>
      <c r="I969" s="1" t="n">
        <v>11</v>
      </c>
      <c r="J969" s="1" t="s">
        <v>3666</v>
      </c>
      <c r="K969" s="46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460</v>
      </c>
      <c r="D970" s="1" t="s">
        <v>3819</v>
      </c>
      <c r="E970" s="15" t="n">
        <v>46230</v>
      </c>
      <c r="F970" s="15" t="n">
        <v>46229</v>
      </c>
      <c r="G970" s="1" t="s">
        <v>1709</v>
      </c>
      <c r="H970" s="1" t="n">
        <v>1459344</v>
      </c>
      <c r="I970" s="1" t="n">
        <v>11</v>
      </c>
      <c r="J970" s="1" t="s">
        <v>3666</v>
      </c>
      <c r="K970" s="46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36</v>
      </c>
      <c r="D971" s="1" t="s">
        <v>3678</v>
      </c>
      <c r="E971" s="15" t="n">
        <v>46230</v>
      </c>
      <c r="F971" s="15" t="n">
        <v>46228</v>
      </c>
      <c r="G971" s="1" t="s">
        <v>182</v>
      </c>
      <c r="H971" s="1" t="n">
        <v>1459451</v>
      </c>
      <c r="I971" s="1" t="n">
        <v>11</v>
      </c>
      <c r="J971" s="1" t="s">
        <v>3666</v>
      </c>
      <c r="K971" s="46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36</v>
      </c>
      <c r="D972" s="1" t="s">
        <v>3678</v>
      </c>
      <c r="E972" s="15" t="n">
        <v>46230</v>
      </c>
      <c r="F972" s="15" t="n">
        <v>46228</v>
      </c>
      <c r="G972" s="1" t="s">
        <v>182</v>
      </c>
      <c r="H972" s="1" t="n">
        <v>1459333</v>
      </c>
      <c r="I972" s="1" t="n">
        <v>11</v>
      </c>
      <c r="J972" s="1" t="s">
        <v>3666</v>
      </c>
      <c r="K972" s="46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36</v>
      </c>
      <c r="D973" s="1" t="s">
        <v>3782</v>
      </c>
      <c r="E973" s="15" t="n">
        <v>46230</v>
      </c>
      <c r="F973" s="15" t="n">
        <v>46224</v>
      </c>
      <c r="G973" s="1" t="s">
        <v>1206</v>
      </c>
      <c r="H973" s="1" t="n">
        <v>1460234</v>
      </c>
      <c r="I973" s="1" t="n">
        <v>11</v>
      </c>
      <c r="J973" s="1" t="s">
        <v>3666</v>
      </c>
      <c r="K973" s="46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59</v>
      </c>
      <c r="D974" s="1" t="s">
        <v>3699</v>
      </c>
      <c r="E974" s="15" t="n">
        <v>46230</v>
      </c>
      <c r="F974" s="15" t="n">
        <v>46224</v>
      </c>
      <c r="G974" s="1" t="s">
        <v>359</v>
      </c>
      <c r="H974" s="1" t="n">
        <v>1460292</v>
      </c>
      <c r="I974" s="1" t="n">
        <v>11</v>
      </c>
      <c r="J974" s="1" t="s">
        <v>3666</v>
      </c>
      <c r="K974" s="46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59</v>
      </c>
      <c r="D975" s="1" t="s">
        <v>3820</v>
      </c>
      <c r="E975" s="15" t="n">
        <v>46231</v>
      </c>
      <c r="F975" s="15" t="n">
        <v>46223</v>
      </c>
      <c r="G975" s="1" t="s">
        <v>1365</v>
      </c>
      <c r="H975" s="1" t="n">
        <v>1463762</v>
      </c>
      <c r="I975" s="1" t="n">
        <v>11</v>
      </c>
      <c r="J975" s="1" t="s">
        <v>3666</v>
      </c>
      <c r="K975" s="46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59</v>
      </c>
      <c r="D976" s="1" t="s">
        <v>3820</v>
      </c>
      <c r="E976" s="15" t="n">
        <v>46231</v>
      </c>
      <c r="F976" s="15" t="n">
        <v>46225</v>
      </c>
      <c r="G976" s="1" t="s">
        <v>1365</v>
      </c>
      <c r="H976" s="1" t="n">
        <v>1463875</v>
      </c>
      <c r="I976" s="1" t="n">
        <v>11</v>
      </c>
      <c r="J976" s="1" t="s">
        <v>3666</v>
      </c>
      <c r="K976" s="46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59</v>
      </c>
      <c r="D977" s="1" t="s">
        <v>3820</v>
      </c>
      <c r="E977" s="15" t="n">
        <v>46231</v>
      </c>
      <c r="F977" s="15" t="n">
        <v>46227</v>
      </c>
      <c r="G977" s="1" t="s">
        <v>1365</v>
      </c>
      <c r="H977" s="1" t="n">
        <v>1463961</v>
      </c>
      <c r="I977" s="1" t="n">
        <v>11</v>
      </c>
      <c r="J977" s="1" t="s">
        <v>3666</v>
      </c>
      <c r="K977" s="46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59</v>
      </c>
      <c r="D978" s="1" t="s">
        <v>3820</v>
      </c>
      <c r="E978" s="15" t="n">
        <v>46231</v>
      </c>
      <c r="F978" s="15" t="n">
        <v>46230</v>
      </c>
      <c r="G978" s="1" t="s">
        <v>1365</v>
      </c>
      <c r="H978" s="1" t="n">
        <v>1464143</v>
      </c>
      <c r="I978" s="1" t="n">
        <v>11</v>
      </c>
      <c r="J978" s="1" t="s">
        <v>3666</v>
      </c>
      <c r="K978" s="46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36</v>
      </c>
      <c r="D979" s="1" t="s">
        <v>3685</v>
      </c>
      <c r="E979" s="15" t="n">
        <v>46231</v>
      </c>
      <c r="F979" s="15" t="n">
        <v>46231</v>
      </c>
      <c r="G979" s="1" t="s">
        <v>253</v>
      </c>
      <c r="H979" s="1" t="n">
        <v>1464669</v>
      </c>
      <c r="I979" s="1" t="n">
        <v>1</v>
      </c>
      <c r="J979" s="1" t="s">
        <v>3666</v>
      </c>
      <c r="K979" s="46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36</v>
      </c>
      <c r="D980" s="1" t="s">
        <v>3669</v>
      </c>
      <c r="E980" s="15" t="n">
        <v>46231</v>
      </c>
      <c r="F980" s="15" t="n">
        <v>46219</v>
      </c>
      <c r="G980" s="1" t="s">
        <v>365</v>
      </c>
      <c r="H980" s="1" t="n">
        <v>1464698</v>
      </c>
      <c r="I980" s="1" t="n">
        <v>11</v>
      </c>
      <c r="J980" s="1" t="s">
        <v>3666</v>
      </c>
      <c r="K980" s="46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36</v>
      </c>
      <c r="D981" s="1" t="s">
        <v>3704</v>
      </c>
      <c r="E981" s="15" t="n">
        <v>46231</v>
      </c>
      <c r="F981" s="15" t="n">
        <v>46226</v>
      </c>
      <c r="G981" s="1" t="s">
        <v>316</v>
      </c>
      <c r="H981" s="1" t="n">
        <v>1463082</v>
      </c>
      <c r="I981" s="1" t="n">
        <v>11</v>
      </c>
      <c r="J981" s="1" t="s">
        <v>3666</v>
      </c>
      <c r="K981" s="46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912</v>
      </c>
      <c r="D982" s="1" t="s">
        <v>3825</v>
      </c>
      <c r="E982" s="15" t="n">
        <v>46231</v>
      </c>
      <c r="F982" s="15" t="n">
        <v>46226</v>
      </c>
      <c r="G982" s="1" t="s">
        <v>2789</v>
      </c>
      <c r="H982" s="1" t="n">
        <v>1464678</v>
      </c>
      <c r="I982" s="1" t="n">
        <v>11</v>
      </c>
      <c r="J982" s="1" t="s">
        <v>3666</v>
      </c>
      <c r="K982" s="46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272</v>
      </c>
      <c r="D983" s="1" t="s">
        <v>3705</v>
      </c>
      <c r="E983" s="15" t="n">
        <v>46231</v>
      </c>
      <c r="F983" s="15" t="n">
        <v>46227</v>
      </c>
      <c r="G983" s="1" t="s">
        <v>169</v>
      </c>
      <c r="H983" s="1" t="n">
        <v>1463649</v>
      </c>
      <c r="I983" s="1" t="n">
        <v>11</v>
      </c>
      <c r="J983" s="1" t="s">
        <v>3666</v>
      </c>
      <c r="K983" s="46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36</v>
      </c>
      <c r="D984" s="1" t="s">
        <v>3677</v>
      </c>
      <c r="E984" s="15" t="n">
        <v>46231</v>
      </c>
      <c r="F984" s="15" t="n">
        <v>46231</v>
      </c>
      <c r="G984" s="1" t="s">
        <v>93</v>
      </c>
      <c r="H984" s="1" t="n">
        <v>1463447</v>
      </c>
      <c r="I984" s="1" t="n">
        <v>6</v>
      </c>
      <c r="J984" s="1" t="s">
        <v>3666</v>
      </c>
      <c r="K984" s="46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36</v>
      </c>
      <c r="D985" s="1" t="s">
        <v>3677</v>
      </c>
      <c r="E985" s="15" t="n">
        <v>46231</v>
      </c>
      <c r="F985" s="15" t="n">
        <v>46231</v>
      </c>
      <c r="G985" s="1" t="s">
        <v>93</v>
      </c>
      <c r="H985" s="1" t="n">
        <v>1463473</v>
      </c>
      <c r="I985" s="1" t="n">
        <v>6</v>
      </c>
      <c r="J985" s="1" t="s">
        <v>3666</v>
      </c>
      <c r="K985" s="46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36</v>
      </c>
      <c r="D986" s="1" t="s">
        <v>3677</v>
      </c>
      <c r="E986" s="15" t="n">
        <v>46231</v>
      </c>
      <c r="F986" s="15" t="n">
        <v>46231</v>
      </c>
      <c r="G986" s="1" t="s">
        <v>93</v>
      </c>
      <c r="H986" s="1" t="n">
        <v>1463504</v>
      </c>
      <c r="I986" s="1" t="n">
        <v>6</v>
      </c>
      <c r="J986" s="1" t="s">
        <v>3666</v>
      </c>
      <c r="K986" s="46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36</v>
      </c>
      <c r="D987" s="1" t="s">
        <v>3677</v>
      </c>
      <c r="E987" s="15" t="n">
        <v>46231</v>
      </c>
      <c r="F987" s="15" t="n">
        <v>46231</v>
      </c>
      <c r="G987" s="1" t="s">
        <v>93</v>
      </c>
      <c r="H987" s="1" t="n">
        <v>1463541</v>
      </c>
      <c r="I987" s="1" t="n">
        <v>6</v>
      </c>
      <c r="J987" s="1" t="s">
        <v>3666</v>
      </c>
      <c r="K987" s="46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36</v>
      </c>
      <c r="D988" s="1" t="s">
        <v>3677</v>
      </c>
      <c r="E988" s="15" t="n">
        <v>46231</v>
      </c>
      <c r="F988" s="15" t="n">
        <v>46231</v>
      </c>
      <c r="G988" s="1" t="s">
        <v>93</v>
      </c>
      <c r="H988" s="1" t="n">
        <v>1463614</v>
      </c>
      <c r="I988" s="1" t="n">
        <v>6</v>
      </c>
      <c r="J988" s="1" t="s">
        <v>3666</v>
      </c>
      <c r="K988" s="46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36</v>
      </c>
      <c r="D989" s="1" t="s">
        <v>3677</v>
      </c>
      <c r="E989" s="15" t="n">
        <v>46231</v>
      </c>
      <c r="F989" s="15" t="n">
        <v>46231</v>
      </c>
      <c r="G989" s="1" t="s">
        <v>93</v>
      </c>
      <c r="H989" s="1" t="n">
        <v>1463647</v>
      </c>
      <c r="I989" s="1" t="n">
        <v>6</v>
      </c>
      <c r="J989" s="1" t="s">
        <v>3666</v>
      </c>
      <c r="K989" s="46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36</v>
      </c>
      <c r="D990" s="1" t="s">
        <v>3677</v>
      </c>
      <c r="E990" s="15" t="n">
        <v>46231</v>
      </c>
      <c r="F990" s="15" t="n">
        <v>46231</v>
      </c>
      <c r="G990" s="1" t="s">
        <v>93</v>
      </c>
      <c r="H990" s="1" t="n">
        <v>1464493</v>
      </c>
      <c r="I990" s="1" t="n">
        <v>6</v>
      </c>
      <c r="J990" s="1" t="s">
        <v>3666</v>
      </c>
      <c r="K990" s="46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36</v>
      </c>
      <c r="D991" s="1" t="s">
        <v>3677</v>
      </c>
      <c r="E991" s="15" t="n">
        <v>46231</v>
      </c>
      <c r="F991" s="15" t="n">
        <v>46231</v>
      </c>
      <c r="G991" s="1" t="s">
        <v>93</v>
      </c>
      <c r="H991" s="1" t="n">
        <v>1465010</v>
      </c>
      <c r="I991" s="1" t="n">
        <v>6</v>
      </c>
      <c r="J991" s="1" t="s">
        <v>3666</v>
      </c>
      <c r="K991" s="46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36</v>
      </c>
      <c r="D992" s="1" t="s">
        <v>3708</v>
      </c>
      <c r="E992" s="15" t="n">
        <v>46231</v>
      </c>
      <c r="F992" s="15" t="n">
        <v>46230</v>
      </c>
      <c r="G992" s="1" t="s">
        <v>101</v>
      </c>
      <c r="H992" s="1" t="n">
        <v>1463680</v>
      </c>
      <c r="I992" s="1" t="n">
        <v>11</v>
      </c>
      <c r="J992" s="1" t="s">
        <v>3666</v>
      </c>
      <c r="K992" s="46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59</v>
      </c>
      <c r="D993" s="1" t="s">
        <v>3699</v>
      </c>
      <c r="E993" s="15" t="n">
        <v>46231</v>
      </c>
      <c r="F993" s="15" t="n">
        <v>46226</v>
      </c>
      <c r="G993" s="1" t="s">
        <v>359</v>
      </c>
      <c r="H993" s="1" t="n">
        <v>1463171</v>
      </c>
      <c r="I993" s="1" t="n">
        <v>11</v>
      </c>
      <c r="J993" s="1" t="s">
        <v>3666</v>
      </c>
      <c r="K993" s="46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36</v>
      </c>
      <c r="D994" s="1" t="s">
        <v>3681</v>
      </c>
      <c r="E994" s="15" t="n">
        <v>46232</v>
      </c>
      <c r="F994" s="15" t="n">
        <v>46230</v>
      </c>
      <c r="G994" s="1" t="s">
        <v>186</v>
      </c>
      <c r="H994" s="1" t="n">
        <v>1468355</v>
      </c>
      <c r="I994" s="1" t="n">
        <v>11</v>
      </c>
      <c r="J994" s="1" t="s">
        <v>3666</v>
      </c>
      <c r="K994" s="46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36</v>
      </c>
      <c r="D995" s="1" t="s">
        <v>3709</v>
      </c>
      <c r="E995" s="15" t="n">
        <v>46232</v>
      </c>
      <c r="F995" s="15" t="n">
        <v>46219</v>
      </c>
      <c r="G995" s="1" t="s">
        <v>78</v>
      </c>
      <c r="H995" s="1" t="n">
        <v>1468697</v>
      </c>
      <c r="I995" s="1" t="n">
        <v>11</v>
      </c>
      <c r="J995" s="1" t="s">
        <v>3666</v>
      </c>
      <c r="K995" s="46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36</v>
      </c>
      <c r="D996" s="1" t="s">
        <v>3721</v>
      </c>
      <c r="E996" s="15" t="n">
        <v>46232</v>
      </c>
      <c r="F996" s="15" t="n">
        <v>46226</v>
      </c>
      <c r="G996" s="1" t="s">
        <v>1160</v>
      </c>
      <c r="H996" s="1" t="n">
        <v>1469006</v>
      </c>
      <c r="I996" s="1" t="n">
        <v>11</v>
      </c>
      <c r="J996" s="1" t="s">
        <v>3666</v>
      </c>
      <c r="K996" s="46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36</v>
      </c>
      <c r="D997" s="1" t="s">
        <v>3749</v>
      </c>
      <c r="E997" s="15" t="n">
        <v>46232</v>
      </c>
      <c r="F997" s="15" t="n">
        <v>46227</v>
      </c>
      <c r="G997" s="1" t="s">
        <v>68</v>
      </c>
      <c r="H997" s="1" t="n">
        <v>1468987</v>
      </c>
      <c r="I997" s="1" t="n">
        <v>11</v>
      </c>
      <c r="J997" s="1" t="s">
        <v>3666</v>
      </c>
      <c r="K997" s="46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36</v>
      </c>
      <c r="D998" s="1" t="s">
        <v>3793</v>
      </c>
      <c r="E998" s="15" t="n">
        <v>46232</v>
      </c>
      <c r="F998" s="15" t="n">
        <v>46156</v>
      </c>
      <c r="G998" s="1" t="s">
        <v>1353</v>
      </c>
      <c r="H998" s="1" t="n">
        <v>1500164</v>
      </c>
      <c r="I998" s="1" t="n">
        <v>39</v>
      </c>
      <c r="J998" s="1" t="s">
        <v>3666</v>
      </c>
      <c r="K998" s="46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36</v>
      </c>
      <c r="D999" s="1" t="s">
        <v>3684</v>
      </c>
      <c r="E999" s="15" t="n">
        <v>46232</v>
      </c>
      <c r="F999" s="15" t="n">
        <v>46231</v>
      </c>
      <c r="G999" s="1" t="s">
        <v>302</v>
      </c>
      <c r="H999" s="1" t="n">
        <v>1469487</v>
      </c>
      <c r="I999" s="1" t="n">
        <v>11</v>
      </c>
      <c r="J999" s="1" t="s">
        <v>3666</v>
      </c>
      <c r="K999" s="46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36</v>
      </c>
      <c r="D1000" s="1" t="s">
        <v>3750</v>
      </c>
      <c r="E1000" s="15" t="n">
        <v>46232</v>
      </c>
      <c r="F1000" s="15" t="n">
        <v>46224</v>
      </c>
      <c r="G1000" s="1" t="s">
        <v>91</v>
      </c>
      <c r="H1000" s="1" t="n">
        <v>1468480</v>
      </c>
      <c r="I1000" s="1" t="n">
        <v>11</v>
      </c>
      <c r="J1000" s="1" t="s">
        <v>3666</v>
      </c>
      <c r="K1000" s="46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36</v>
      </c>
      <c r="D1001" s="1" t="s">
        <v>3743</v>
      </c>
      <c r="E1001" s="15" t="n">
        <v>46232</v>
      </c>
      <c r="F1001" s="15" t="n">
        <v>46155</v>
      </c>
      <c r="G1001" s="1" t="s">
        <v>3744</v>
      </c>
      <c r="H1001" s="1" t="n">
        <v>1483002</v>
      </c>
      <c r="I1001" s="1" t="n">
        <v>39</v>
      </c>
      <c r="J1001" s="1" t="s">
        <v>3666</v>
      </c>
      <c r="K1001" s="46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36</v>
      </c>
      <c r="D1002" s="1" t="s">
        <v>3743</v>
      </c>
      <c r="E1002" s="15" t="n">
        <v>46232</v>
      </c>
      <c r="F1002" s="15" t="n">
        <v>46188</v>
      </c>
      <c r="G1002" s="1" t="s">
        <v>3744</v>
      </c>
      <c r="H1002" s="1" t="n">
        <v>1504693</v>
      </c>
      <c r="I1002" s="1" t="n">
        <v>39</v>
      </c>
      <c r="J1002" s="1" t="s">
        <v>3666</v>
      </c>
      <c r="K1002" s="46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36</v>
      </c>
      <c r="D1003" s="1" t="s">
        <v>3675</v>
      </c>
      <c r="E1003" s="15" t="n">
        <v>46232</v>
      </c>
      <c r="F1003" s="15" t="n">
        <v>46230</v>
      </c>
      <c r="G1003" s="1" t="s">
        <v>243</v>
      </c>
      <c r="H1003" s="1" t="n">
        <v>1469299</v>
      </c>
      <c r="I1003" s="1" t="n">
        <v>11</v>
      </c>
      <c r="J1003" s="1" t="s">
        <v>3666</v>
      </c>
      <c r="K1003" s="46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36</v>
      </c>
      <c r="D1004" s="1" t="s">
        <v>3826</v>
      </c>
      <c r="E1004" s="15" t="n">
        <v>46232</v>
      </c>
      <c r="F1004" s="15" t="n">
        <v>46155</v>
      </c>
      <c r="G1004" s="1" t="s">
        <v>3827</v>
      </c>
      <c r="H1004" s="1" t="n">
        <v>1482973</v>
      </c>
      <c r="I1004" s="1" t="n">
        <v>14</v>
      </c>
      <c r="J1004" s="1" t="s">
        <v>3666</v>
      </c>
      <c r="K1004" s="46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36</v>
      </c>
      <c r="D1005" s="1" t="s">
        <v>3826</v>
      </c>
      <c r="E1005" s="15" t="n">
        <v>46232</v>
      </c>
      <c r="F1005" s="15" t="n">
        <v>46183</v>
      </c>
      <c r="G1005" s="1" t="s">
        <v>3827</v>
      </c>
      <c r="H1005" s="1" t="n">
        <v>1504816</v>
      </c>
      <c r="I1005" s="1" t="n">
        <v>14</v>
      </c>
      <c r="J1005" s="1" t="s">
        <v>3666</v>
      </c>
      <c r="K1005" s="46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36</v>
      </c>
      <c r="D1006" s="1" t="s">
        <v>3826</v>
      </c>
      <c r="E1006" s="15" t="n">
        <v>46232</v>
      </c>
      <c r="F1006" s="15" t="n">
        <v>46185</v>
      </c>
      <c r="G1006" s="1" t="s">
        <v>3827</v>
      </c>
      <c r="H1006" s="1" t="n">
        <v>1504871</v>
      </c>
      <c r="I1006" s="1" t="n">
        <v>14</v>
      </c>
      <c r="J1006" s="1" t="s">
        <v>3666</v>
      </c>
      <c r="K1006" s="46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36</v>
      </c>
      <c r="D1007" s="1" t="s">
        <v>3826</v>
      </c>
      <c r="E1007" s="15" t="n">
        <v>46232</v>
      </c>
      <c r="F1007" s="15" t="n">
        <v>46186</v>
      </c>
      <c r="G1007" s="1" t="s">
        <v>3827</v>
      </c>
      <c r="H1007" s="1" t="n">
        <v>1504799</v>
      </c>
      <c r="I1007" s="1" t="n">
        <v>14</v>
      </c>
      <c r="J1007" s="1" t="s">
        <v>3666</v>
      </c>
      <c r="K1007" s="46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59</v>
      </c>
      <c r="D1008" s="1" t="s">
        <v>3828</v>
      </c>
      <c r="E1008" s="15" t="n">
        <v>46232</v>
      </c>
      <c r="F1008" s="15" t="n">
        <v>46227</v>
      </c>
      <c r="G1008" s="1" t="s">
        <v>280</v>
      </c>
      <c r="H1008" s="1" t="n">
        <v>1469142</v>
      </c>
      <c r="I1008" s="1" t="n">
        <v>11</v>
      </c>
      <c r="J1008" s="1" t="s">
        <v>3666</v>
      </c>
      <c r="K1008" s="46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59</v>
      </c>
      <c r="D1009" s="1" t="s">
        <v>3828</v>
      </c>
      <c r="E1009" s="15" t="n">
        <v>46232</v>
      </c>
      <c r="F1009" s="15" t="n">
        <v>46227</v>
      </c>
      <c r="G1009" s="1" t="s">
        <v>280</v>
      </c>
      <c r="H1009" s="1" t="n">
        <v>1469182</v>
      </c>
      <c r="I1009" s="1" t="n">
        <v>11</v>
      </c>
      <c r="J1009" s="1" t="s">
        <v>3666</v>
      </c>
      <c r="K1009" s="46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36</v>
      </c>
      <c r="D1010" s="1" t="s">
        <v>3677</v>
      </c>
      <c r="E1010" s="15" t="n">
        <v>46232</v>
      </c>
      <c r="F1010" s="15" t="n">
        <v>46232</v>
      </c>
      <c r="G1010" s="1" t="s">
        <v>93</v>
      </c>
      <c r="H1010" s="1" t="n">
        <v>1468261</v>
      </c>
      <c r="I1010" s="1" t="n">
        <v>6</v>
      </c>
      <c r="J1010" s="1" t="s">
        <v>3666</v>
      </c>
      <c r="K1010" s="46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36</v>
      </c>
      <c r="D1011" s="1" t="s">
        <v>3677</v>
      </c>
      <c r="E1011" s="15" t="n">
        <v>46232</v>
      </c>
      <c r="F1011" s="15" t="n">
        <v>46232</v>
      </c>
      <c r="G1011" s="1" t="s">
        <v>93</v>
      </c>
      <c r="H1011" s="1" t="n">
        <v>1468306</v>
      </c>
      <c r="I1011" s="1" t="n">
        <v>6</v>
      </c>
      <c r="J1011" s="1" t="s">
        <v>3666</v>
      </c>
      <c r="K1011" s="46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36</v>
      </c>
      <c r="D1012" s="1" t="s">
        <v>3677</v>
      </c>
      <c r="E1012" s="15" t="n">
        <v>46232</v>
      </c>
      <c r="F1012" s="15" t="n">
        <v>46232</v>
      </c>
      <c r="G1012" s="1" t="s">
        <v>93</v>
      </c>
      <c r="H1012" s="1" t="n">
        <v>1468415</v>
      </c>
      <c r="I1012" s="1" t="n">
        <v>6</v>
      </c>
      <c r="J1012" s="1" t="s">
        <v>3666</v>
      </c>
      <c r="K1012" s="46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36</v>
      </c>
      <c r="D1013" s="1" t="s">
        <v>3677</v>
      </c>
      <c r="E1013" s="15" t="n">
        <v>46232</v>
      </c>
      <c r="F1013" s="15" t="n">
        <v>46232</v>
      </c>
      <c r="G1013" s="1" t="s">
        <v>93</v>
      </c>
      <c r="H1013" s="1" t="n">
        <v>1468465</v>
      </c>
      <c r="I1013" s="1" t="n">
        <v>6</v>
      </c>
      <c r="J1013" s="1" t="s">
        <v>3666</v>
      </c>
      <c r="K1013" s="46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36</v>
      </c>
      <c r="D1014" s="1" t="s">
        <v>3677</v>
      </c>
      <c r="E1014" s="15" t="n">
        <v>46232</v>
      </c>
      <c r="F1014" s="15" t="n">
        <v>46232</v>
      </c>
      <c r="G1014" s="1" t="s">
        <v>93</v>
      </c>
      <c r="H1014" s="1" t="n">
        <v>1468486</v>
      </c>
      <c r="I1014" s="1" t="n">
        <v>6</v>
      </c>
      <c r="J1014" s="1" t="s">
        <v>3666</v>
      </c>
      <c r="K1014" s="46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36</v>
      </c>
      <c r="D1015" s="1" t="s">
        <v>3677</v>
      </c>
      <c r="E1015" s="15" t="n">
        <v>46232</v>
      </c>
      <c r="F1015" s="15" t="n">
        <v>46232</v>
      </c>
      <c r="G1015" s="1" t="s">
        <v>93</v>
      </c>
      <c r="H1015" s="1" t="n">
        <v>1468550</v>
      </c>
      <c r="I1015" s="1" t="n">
        <v>6</v>
      </c>
      <c r="J1015" s="1" t="s">
        <v>3666</v>
      </c>
      <c r="K1015" s="46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36</v>
      </c>
      <c r="D1016" s="1" t="s">
        <v>3677</v>
      </c>
      <c r="E1016" s="15" t="n">
        <v>46232</v>
      </c>
      <c r="F1016" s="15" t="n">
        <v>46232</v>
      </c>
      <c r="G1016" s="1" t="s">
        <v>93</v>
      </c>
      <c r="H1016" s="1" t="n">
        <v>1468602</v>
      </c>
      <c r="I1016" s="1" t="n">
        <v>6</v>
      </c>
      <c r="J1016" s="1" t="s">
        <v>3666</v>
      </c>
      <c r="K1016" s="46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36</v>
      </c>
      <c r="D1017" s="1" t="s">
        <v>3677</v>
      </c>
      <c r="E1017" s="15" t="n">
        <v>46232</v>
      </c>
      <c r="F1017" s="15" t="n">
        <v>46232</v>
      </c>
      <c r="G1017" s="1" t="s">
        <v>93</v>
      </c>
      <c r="H1017" s="1" t="n">
        <v>1468698</v>
      </c>
      <c r="I1017" s="1" t="n">
        <v>6</v>
      </c>
      <c r="J1017" s="1" t="s">
        <v>3666</v>
      </c>
      <c r="K1017" s="46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36</v>
      </c>
      <c r="D1018" s="1" t="s">
        <v>3677</v>
      </c>
      <c r="E1018" s="15" t="n">
        <v>46232</v>
      </c>
      <c r="F1018" s="15" t="n">
        <v>46232</v>
      </c>
      <c r="G1018" s="1" t="s">
        <v>93</v>
      </c>
      <c r="H1018" s="1" t="n">
        <v>1468707</v>
      </c>
      <c r="I1018" s="1" t="n">
        <v>6</v>
      </c>
      <c r="J1018" s="1" t="s">
        <v>3666</v>
      </c>
      <c r="K1018" s="46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36</v>
      </c>
      <c r="D1019" s="1" t="s">
        <v>3677</v>
      </c>
      <c r="E1019" s="15" t="n">
        <v>46232</v>
      </c>
      <c r="F1019" s="15" t="n">
        <v>46232</v>
      </c>
      <c r="G1019" s="1" t="s">
        <v>93</v>
      </c>
      <c r="H1019" s="1" t="n">
        <v>1469574</v>
      </c>
      <c r="I1019" s="1" t="n">
        <v>6</v>
      </c>
      <c r="J1019" s="1" t="s">
        <v>3666</v>
      </c>
      <c r="K1019" s="46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36</v>
      </c>
      <c r="D1020" s="1" t="s">
        <v>3737</v>
      </c>
      <c r="E1020" s="15" t="n">
        <v>46232</v>
      </c>
      <c r="F1020" s="15" t="n">
        <v>46225</v>
      </c>
      <c r="G1020" s="1" t="s">
        <v>282</v>
      </c>
      <c r="H1020" s="1" t="n">
        <v>1468185</v>
      </c>
      <c r="I1020" s="1" t="n">
        <v>11</v>
      </c>
      <c r="J1020" s="1" t="s">
        <v>3666</v>
      </c>
      <c r="K1020" s="46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153</v>
      </c>
      <c r="D1021" s="1" t="s">
        <v>3829</v>
      </c>
      <c r="E1021" s="15" t="n">
        <v>46232</v>
      </c>
      <c r="F1021" s="15" t="n">
        <v>46149</v>
      </c>
      <c r="G1021" s="1" t="s">
        <v>564</v>
      </c>
      <c r="H1021" s="1" t="n">
        <v>1482943</v>
      </c>
      <c r="I1021" s="1" t="n">
        <v>14</v>
      </c>
      <c r="J1021" s="1" t="s">
        <v>3666</v>
      </c>
      <c r="K1021" s="46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36</v>
      </c>
      <c r="D1022" s="1" t="s">
        <v>3678</v>
      </c>
      <c r="E1022" s="15" t="n">
        <v>46232</v>
      </c>
      <c r="F1022" s="15" t="n">
        <v>46232</v>
      </c>
      <c r="G1022" s="1" t="s">
        <v>182</v>
      </c>
      <c r="H1022" s="1" t="n">
        <v>1469655</v>
      </c>
      <c r="I1022" s="1" t="n">
        <v>11</v>
      </c>
      <c r="J1022" s="1" t="s">
        <v>3666</v>
      </c>
      <c r="K1022" s="46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36</v>
      </c>
      <c r="D1023" s="1" t="s">
        <v>3682</v>
      </c>
      <c r="E1023" s="15" t="n">
        <v>46233</v>
      </c>
      <c r="F1023" s="15" t="n">
        <v>46232</v>
      </c>
      <c r="G1023" s="1" t="s">
        <v>368</v>
      </c>
      <c r="H1023" s="1" t="n">
        <v>1474535</v>
      </c>
      <c r="I1023" s="1" t="n">
        <v>11</v>
      </c>
      <c r="J1023" s="1" t="s">
        <v>3666</v>
      </c>
      <c r="K1023" s="46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1950</v>
      </c>
      <c r="D1024" s="1" t="s">
        <v>3722</v>
      </c>
      <c r="E1024" s="15" t="n">
        <v>46233</v>
      </c>
      <c r="F1024" s="15" t="n">
        <v>46231</v>
      </c>
      <c r="G1024" s="1" t="s">
        <v>173</v>
      </c>
      <c r="H1024" s="1" t="n">
        <v>1472672</v>
      </c>
      <c r="I1024" s="1" t="n">
        <v>11</v>
      </c>
      <c r="J1024" s="1" t="s">
        <v>3666</v>
      </c>
      <c r="K1024" s="46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1950</v>
      </c>
      <c r="D1025" s="1" t="s">
        <v>3722</v>
      </c>
      <c r="E1025" s="15" t="n">
        <v>46233</v>
      </c>
      <c r="F1025" s="15" t="n">
        <v>46231</v>
      </c>
      <c r="G1025" s="1" t="s">
        <v>173</v>
      </c>
      <c r="H1025" s="1" t="n">
        <v>1472749</v>
      </c>
      <c r="I1025" s="1" t="n">
        <v>11</v>
      </c>
      <c r="J1025" s="1" t="s">
        <v>3666</v>
      </c>
      <c r="K1025" s="46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272</v>
      </c>
      <c r="D1026" s="1" t="s">
        <v>3722</v>
      </c>
      <c r="E1026" s="15" t="n">
        <v>46233</v>
      </c>
      <c r="F1026" s="15" t="n">
        <v>46231</v>
      </c>
      <c r="G1026" s="1" t="s">
        <v>173</v>
      </c>
      <c r="H1026" s="1" t="n">
        <v>1473012</v>
      </c>
      <c r="I1026" s="1" t="n">
        <v>11</v>
      </c>
      <c r="J1026" s="1" t="s">
        <v>3666</v>
      </c>
      <c r="K1026" s="46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36</v>
      </c>
      <c r="D1027" s="1" t="s">
        <v>3696</v>
      </c>
      <c r="E1027" s="15" t="n">
        <v>46233</v>
      </c>
      <c r="F1027" s="15" t="n">
        <v>46230</v>
      </c>
      <c r="G1027" s="1" t="s">
        <v>184</v>
      </c>
      <c r="H1027" s="1" t="n">
        <v>1475074</v>
      </c>
      <c r="I1027" s="1" t="n">
        <v>11</v>
      </c>
      <c r="J1027" s="1" t="s">
        <v>3666</v>
      </c>
      <c r="K1027" s="46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59</v>
      </c>
      <c r="D1028" s="1" t="s">
        <v>3683</v>
      </c>
      <c r="E1028" s="15" t="n">
        <v>46233</v>
      </c>
      <c r="F1028" s="15" t="n">
        <v>46233</v>
      </c>
      <c r="G1028" s="1" t="s">
        <v>89</v>
      </c>
      <c r="H1028" s="1" t="n">
        <v>1473363</v>
      </c>
      <c r="I1028" s="1" t="n">
        <v>11</v>
      </c>
      <c r="J1028" s="1" t="s">
        <v>3666</v>
      </c>
      <c r="K1028" s="46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36</v>
      </c>
      <c r="D1029" s="1" t="s">
        <v>3686</v>
      </c>
      <c r="E1029" s="15" t="n">
        <v>46233</v>
      </c>
      <c r="F1029" s="15" t="n">
        <v>46232</v>
      </c>
      <c r="G1029" s="1" t="s">
        <v>75</v>
      </c>
      <c r="H1029" s="1" t="n">
        <v>1473452</v>
      </c>
      <c r="I1029" s="1" t="n">
        <v>11</v>
      </c>
      <c r="J1029" s="1" t="s">
        <v>3666</v>
      </c>
      <c r="K1029" s="46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3670</v>
      </c>
      <c r="D1030" s="1" t="s">
        <v>3671</v>
      </c>
      <c r="E1030" s="15" t="n">
        <v>46233</v>
      </c>
      <c r="F1030" s="15" t="n">
        <v>46233</v>
      </c>
      <c r="G1030" s="1" t="s">
        <v>677</v>
      </c>
      <c r="H1030" s="1" t="n">
        <v>1477499</v>
      </c>
      <c r="I1030" s="1" t="n">
        <v>1</v>
      </c>
      <c r="J1030" s="1" t="s">
        <v>3666</v>
      </c>
      <c r="K1030" s="46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3670</v>
      </c>
      <c r="D1031" s="1" t="s">
        <v>3671</v>
      </c>
      <c r="E1031" s="15" t="n">
        <v>46233</v>
      </c>
      <c r="F1031" s="15" t="n">
        <v>46233</v>
      </c>
      <c r="G1031" s="1" t="s">
        <v>677</v>
      </c>
      <c r="H1031" s="1" t="n">
        <v>1477517</v>
      </c>
      <c r="I1031" s="1" t="n">
        <v>1</v>
      </c>
      <c r="J1031" s="1" t="s">
        <v>3666</v>
      </c>
      <c r="K1031" s="46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3670</v>
      </c>
      <c r="D1032" s="1" t="s">
        <v>3671</v>
      </c>
      <c r="E1032" s="15" t="n">
        <v>46233</v>
      </c>
      <c r="F1032" s="15" t="n">
        <v>46233</v>
      </c>
      <c r="G1032" s="1" t="s">
        <v>677</v>
      </c>
      <c r="H1032" s="1" t="n">
        <v>1477531</v>
      </c>
      <c r="I1032" s="1" t="n">
        <v>1</v>
      </c>
      <c r="J1032" s="1" t="s">
        <v>3666</v>
      </c>
      <c r="K1032" s="46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3670</v>
      </c>
      <c r="D1033" s="1" t="s">
        <v>3671</v>
      </c>
      <c r="E1033" s="15" t="n">
        <v>46233</v>
      </c>
      <c r="F1033" s="15" t="n">
        <v>46233</v>
      </c>
      <c r="G1033" s="1" t="s">
        <v>677</v>
      </c>
      <c r="H1033" s="1" t="n">
        <v>1477555</v>
      </c>
      <c r="I1033" s="1" t="n">
        <v>1</v>
      </c>
      <c r="J1033" s="1" t="s">
        <v>3666</v>
      </c>
      <c r="K1033" s="46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3670</v>
      </c>
      <c r="D1034" s="1" t="s">
        <v>3671</v>
      </c>
      <c r="E1034" s="15" t="n">
        <v>46233</v>
      </c>
      <c r="F1034" s="15" t="n">
        <v>46233</v>
      </c>
      <c r="G1034" s="1" t="s">
        <v>677</v>
      </c>
      <c r="H1034" s="1" t="n">
        <v>1477569</v>
      </c>
      <c r="I1034" s="1" t="n">
        <v>1</v>
      </c>
      <c r="J1034" s="1" t="s">
        <v>3666</v>
      </c>
      <c r="K1034" s="46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3670</v>
      </c>
      <c r="D1035" s="1" t="s">
        <v>3671</v>
      </c>
      <c r="E1035" s="15" t="n">
        <v>46233</v>
      </c>
      <c r="F1035" s="15" t="n">
        <v>46233</v>
      </c>
      <c r="G1035" s="1" t="s">
        <v>677</v>
      </c>
      <c r="H1035" s="1" t="n">
        <v>1477592</v>
      </c>
      <c r="I1035" s="1" t="n">
        <v>1</v>
      </c>
      <c r="J1035" s="1" t="s">
        <v>3666</v>
      </c>
      <c r="K1035" s="46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3670</v>
      </c>
      <c r="D1036" s="1" t="s">
        <v>3671</v>
      </c>
      <c r="E1036" s="15" t="n">
        <v>46233</v>
      </c>
      <c r="F1036" s="15" t="n">
        <v>46233</v>
      </c>
      <c r="G1036" s="1" t="s">
        <v>677</v>
      </c>
      <c r="H1036" s="1" t="n">
        <v>1477624</v>
      </c>
      <c r="I1036" s="1" t="n">
        <v>1</v>
      </c>
      <c r="J1036" s="1" t="s">
        <v>3666</v>
      </c>
      <c r="K1036" s="46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3670</v>
      </c>
      <c r="D1037" s="1" t="s">
        <v>3671</v>
      </c>
      <c r="E1037" s="15" t="n">
        <v>46233</v>
      </c>
      <c r="F1037" s="15" t="n">
        <v>46233</v>
      </c>
      <c r="G1037" s="1" t="s">
        <v>677</v>
      </c>
      <c r="H1037" s="1" t="n">
        <v>1477634</v>
      </c>
      <c r="I1037" s="1" t="n">
        <v>1</v>
      </c>
      <c r="J1037" s="1" t="s">
        <v>3666</v>
      </c>
      <c r="K1037" s="46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36</v>
      </c>
      <c r="D1038" s="1" t="s">
        <v>3830</v>
      </c>
      <c r="E1038" s="15" t="n">
        <v>46233</v>
      </c>
      <c r="F1038" s="15" t="n">
        <v>46227</v>
      </c>
      <c r="G1038" s="1" t="s">
        <v>2623</v>
      </c>
      <c r="H1038" s="1" t="n">
        <v>1473537</v>
      </c>
      <c r="I1038" s="1" t="n">
        <v>11</v>
      </c>
      <c r="J1038" s="1" t="s">
        <v>3666</v>
      </c>
      <c r="K1038" s="46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36</v>
      </c>
      <c r="D1039" s="1" t="s">
        <v>3697</v>
      </c>
      <c r="E1039" s="15" t="n">
        <v>46233</v>
      </c>
      <c r="F1039" s="15" t="n">
        <v>46230</v>
      </c>
      <c r="G1039" s="1" t="s">
        <v>438</v>
      </c>
      <c r="H1039" s="1" t="n">
        <v>1475135</v>
      </c>
      <c r="I1039" s="1" t="n">
        <v>11</v>
      </c>
      <c r="J1039" s="1" t="s">
        <v>3666</v>
      </c>
      <c r="K1039" s="46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59</v>
      </c>
      <c r="D1040" s="1" t="s">
        <v>3688</v>
      </c>
      <c r="E1040" s="15" t="n">
        <v>46233</v>
      </c>
      <c r="F1040" s="15" t="n">
        <v>46230</v>
      </c>
      <c r="G1040" s="1" t="s">
        <v>99</v>
      </c>
      <c r="H1040" s="1" t="n">
        <v>1474787</v>
      </c>
      <c r="I1040" s="1" t="n">
        <v>11</v>
      </c>
      <c r="J1040" s="1" t="s">
        <v>3666</v>
      </c>
      <c r="K1040" s="46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36</v>
      </c>
      <c r="D1041" s="1" t="s">
        <v>3818</v>
      </c>
      <c r="E1041" s="15" t="n">
        <v>46233</v>
      </c>
      <c r="F1041" s="15" t="n">
        <v>46233</v>
      </c>
      <c r="G1041" s="1" t="s">
        <v>1716</v>
      </c>
      <c r="H1041" s="1" t="n">
        <v>1478119</v>
      </c>
      <c r="I1041" s="1" t="n">
        <v>1</v>
      </c>
      <c r="J1041" s="1" t="s">
        <v>3666</v>
      </c>
      <c r="K1041" s="46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36</v>
      </c>
      <c r="D1042" s="1" t="s">
        <v>3818</v>
      </c>
      <c r="E1042" s="15" t="n">
        <v>46233</v>
      </c>
      <c r="F1042" s="15" t="n">
        <v>46233</v>
      </c>
      <c r="G1042" s="1" t="s">
        <v>1716</v>
      </c>
      <c r="H1042" s="1" t="n">
        <v>1477994</v>
      </c>
      <c r="I1042" s="1" t="n">
        <v>1</v>
      </c>
      <c r="J1042" s="1" t="s">
        <v>3666</v>
      </c>
      <c r="K1042" s="46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36</v>
      </c>
      <c r="D1043" s="1" t="s">
        <v>3818</v>
      </c>
      <c r="E1043" s="15" t="n">
        <v>46233</v>
      </c>
      <c r="F1043" s="15" t="n">
        <v>46233</v>
      </c>
      <c r="G1043" s="1" t="s">
        <v>1716</v>
      </c>
      <c r="H1043" s="1" t="n">
        <v>1477863</v>
      </c>
      <c r="I1043" s="1" t="n">
        <v>1</v>
      </c>
      <c r="J1043" s="1" t="s">
        <v>3666</v>
      </c>
      <c r="K1043" s="46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36</v>
      </c>
      <c r="D1044" s="1" t="s">
        <v>3702</v>
      </c>
      <c r="E1044" s="15" t="n">
        <v>46233</v>
      </c>
      <c r="F1044" s="15" t="n">
        <v>46233</v>
      </c>
      <c r="G1044" s="1" t="s">
        <v>87</v>
      </c>
      <c r="H1044" s="1" t="n">
        <v>1475259</v>
      </c>
      <c r="I1044" s="1" t="n">
        <v>11</v>
      </c>
      <c r="J1044" s="1" t="s">
        <v>3666</v>
      </c>
      <c r="K1044" s="46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36</v>
      </c>
      <c r="D1045" s="1" t="s">
        <v>3831</v>
      </c>
      <c r="E1045" s="15" t="n">
        <v>46233</v>
      </c>
      <c r="F1045" s="15" t="n">
        <v>46232</v>
      </c>
      <c r="G1045" s="1" t="s">
        <v>718</v>
      </c>
      <c r="H1045" s="1" t="n">
        <v>1475267</v>
      </c>
      <c r="I1045" s="1" t="n">
        <v>39</v>
      </c>
      <c r="J1045" s="1" t="s">
        <v>3666</v>
      </c>
      <c r="K1045" s="46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3753</v>
      </c>
      <c r="D1046" s="1" t="s">
        <v>3783</v>
      </c>
      <c r="E1046" s="15" t="n">
        <v>46233</v>
      </c>
      <c r="F1046" s="15" t="n">
        <v>46226</v>
      </c>
      <c r="G1046" s="1" t="s">
        <v>238</v>
      </c>
      <c r="H1046" s="1" t="n">
        <v>1473096</v>
      </c>
      <c r="I1046" s="1" t="n">
        <v>11</v>
      </c>
      <c r="J1046" s="1" t="s">
        <v>3666</v>
      </c>
      <c r="K1046" s="46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3753</v>
      </c>
      <c r="D1047" s="1" t="s">
        <v>3783</v>
      </c>
      <c r="E1047" s="15" t="n">
        <v>46233</v>
      </c>
      <c r="F1047" s="15" t="n">
        <v>46226</v>
      </c>
      <c r="G1047" s="1" t="s">
        <v>238</v>
      </c>
      <c r="H1047" s="1" t="n">
        <v>1473180</v>
      </c>
      <c r="I1047" s="1" t="n">
        <v>11</v>
      </c>
      <c r="J1047" s="1" t="s">
        <v>3666</v>
      </c>
      <c r="K1047" s="46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36</v>
      </c>
      <c r="D1048" s="1" t="s">
        <v>3730</v>
      </c>
      <c r="E1048" s="15" t="n">
        <v>46233</v>
      </c>
      <c r="F1048" s="15" t="n">
        <v>46230</v>
      </c>
      <c r="G1048" s="1" t="s">
        <v>247</v>
      </c>
      <c r="H1048" s="1" t="n">
        <v>1474800</v>
      </c>
      <c r="I1048" s="1" t="n">
        <v>11</v>
      </c>
      <c r="J1048" s="1" t="s">
        <v>3666</v>
      </c>
      <c r="K1048" s="46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36</v>
      </c>
      <c r="D1049" s="1" t="s">
        <v>3691</v>
      </c>
      <c r="E1049" s="15" t="n">
        <v>46233</v>
      </c>
      <c r="F1049" s="15" t="n">
        <v>46230</v>
      </c>
      <c r="G1049" s="1" t="s">
        <v>363</v>
      </c>
      <c r="H1049" s="1" t="n">
        <v>1475050</v>
      </c>
      <c r="I1049" s="1" t="n">
        <v>11</v>
      </c>
      <c r="J1049" s="1" t="s">
        <v>3666</v>
      </c>
      <c r="K1049" s="46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272</v>
      </c>
      <c r="D1050" s="1" t="s">
        <v>3705</v>
      </c>
      <c r="E1050" s="15" t="n">
        <v>46233</v>
      </c>
      <c r="F1050" s="15" t="n">
        <v>46231</v>
      </c>
      <c r="G1050" s="1" t="s">
        <v>169</v>
      </c>
      <c r="H1050" s="1" t="n">
        <v>1475113</v>
      </c>
      <c r="I1050" s="1" t="n">
        <v>11</v>
      </c>
      <c r="J1050" s="1" t="s">
        <v>3666</v>
      </c>
      <c r="K1050" s="46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59</v>
      </c>
      <c r="D1051" s="1" t="s">
        <v>3692</v>
      </c>
      <c r="E1051" s="15" t="n">
        <v>46233</v>
      </c>
      <c r="F1051" s="15" t="n">
        <v>46230</v>
      </c>
      <c r="G1051" s="1" t="s">
        <v>97</v>
      </c>
      <c r="H1051" s="1" t="n">
        <v>1475033</v>
      </c>
      <c r="I1051" s="1" t="n">
        <v>11</v>
      </c>
      <c r="J1051" s="1" t="s">
        <v>3666</v>
      </c>
      <c r="K1051" s="46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59</v>
      </c>
      <c r="D1052" s="1" t="s">
        <v>3692</v>
      </c>
      <c r="E1052" s="15" t="n">
        <v>46233</v>
      </c>
      <c r="F1052" s="15" t="n">
        <v>46230</v>
      </c>
      <c r="G1052" s="1" t="s">
        <v>97</v>
      </c>
      <c r="H1052" s="1" t="n">
        <v>1474831</v>
      </c>
      <c r="I1052" s="1" t="n">
        <v>11</v>
      </c>
      <c r="J1052" s="1" t="s">
        <v>3666</v>
      </c>
      <c r="K1052" s="46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59</v>
      </c>
      <c r="D1053" s="1" t="s">
        <v>3692</v>
      </c>
      <c r="E1053" s="15" t="n">
        <v>46233</v>
      </c>
      <c r="F1053" s="15" t="n">
        <v>46232</v>
      </c>
      <c r="G1053" s="1" t="s">
        <v>97</v>
      </c>
      <c r="H1053" s="1" t="n">
        <v>1475169</v>
      </c>
      <c r="I1053" s="1" t="n">
        <v>11</v>
      </c>
      <c r="J1053" s="1" t="s">
        <v>3666</v>
      </c>
      <c r="K1053" s="46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59</v>
      </c>
      <c r="D1054" s="1" t="s">
        <v>3692</v>
      </c>
      <c r="E1054" s="15" t="n">
        <v>46233</v>
      </c>
      <c r="F1054" s="15" t="n">
        <v>46233</v>
      </c>
      <c r="G1054" s="1" t="s">
        <v>97</v>
      </c>
      <c r="H1054" s="1" t="n">
        <v>1475189</v>
      </c>
      <c r="I1054" s="1" t="n">
        <v>11</v>
      </c>
      <c r="J1054" s="1" t="s">
        <v>3666</v>
      </c>
      <c r="K1054" s="46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36</v>
      </c>
      <c r="D1055" s="1" t="s">
        <v>3698</v>
      </c>
      <c r="E1055" s="15" t="n">
        <v>46233</v>
      </c>
      <c r="F1055" s="15" t="n">
        <v>46230</v>
      </c>
      <c r="G1055" s="1" t="s">
        <v>440</v>
      </c>
      <c r="H1055" s="1" t="n">
        <v>1474818</v>
      </c>
      <c r="I1055" s="1" t="n">
        <v>11</v>
      </c>
      <c r="J1055" s="1" t="s">
        <v>3666</v>
      </c>
      <c r="K1055" s="46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460</v>
      </c>
      <c r="D1056" s="1" t="s">
        <v>3819</v>
      </c>
      <c r="E1056" s="15" t="n">
        <v>46233</v>
      </c>
      <c r="F1056" s="15" t="n">
        <v>46232</v>
      </c>
      <c r="G1056" s="1" t="s">
        <v>1709</v>
      </c>
      <c r="H1056" s="1" t="n">
        <v>1473396</v>
      </c>
      <c r="I1056" s="1" t="n">
        <v>11</v>
      </c>
      <c r="J1056" s="1" t="s">
        <v>3666</v>
      </c>
      <c r="K1056" s="46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460</v>
      </c>
      <c r="D1057" s="1" t="s">
        <v>3819</v>
      </c>
      <c r="E1057" s="15" t="n">
        <v>46233</v>
      </c>
      <c r="F1057" s="15" t="n">
        <v>46232</v>
      </c>
      <c r="G1057" s="1" t="s">
        <v>1709</v>
      </c>
      <c r="H1057" s="1" t="n">
        <v>1473407</v>
      </c>
      <c r="I1057" s="1" t="n">
        <v>11</v>
      </c>
      <c r="J1057" s="1" t="s">
        <v>3666</v>
      </c>
      <c r="K1057" s="46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59</v>
      </c>
      <c r="D1058" s="1" t="s">
        <v>3699</v>
      </c>
      <c r="E1058" s="15" t="n">
        <v>46233</v>
      </c>
      <c r="F1058" s="15" t="n">
        <v>46231</v>
      </c>
      <c r="G1058" s="1" t="s">
        <v>359</v>
      </c>
      <c r="H1058" s="1" t="n">
        <v>1475085</v>
      </c>
      <c r="I1058" s="1" t="n">
        <v>11</v>
      </c>
      <c r="J1058" s="1" t="s">
        <v>3666</v>
      </c>
      <c r="K1058" s="46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59</v>
      </c>
      <c r="D1059" s="1" t="s">
        <v>3820</v>
      </c>
      <c r="E1059" s="15" t="n">
        <v>46234</v>
      </c>
      <c r="F1059" s="15" t="n">
        <v>46231</v>
      </c>
      <c r="G1059" s="1" t="s">
        <v>1365</v>
      </c>
      <c r="H1059" s="1" t="n">
        <v>1477667</v>
      </c>
      <c r="I1059" s="1" t="n">
        <v>11</v>
      </c>
      <c r="J1059" s="1" t="s">
        <v>3666</v>
      </c>
      <c r="K1059" s="46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36</v>
      </c>
      <c r="D1060" s="1" t="s">
        <v>3806</v>
      </c>
      <c r="E1060" s="15" t="n">
        <v>46234</v>
      </c>
      <c r="F1060" s="15" t="n">
        <v>46216</v>
      </c>
      <c r="G1060" s="1" t="s">
        <v>981</v>
      </c>
      <c r="H1060" s="1" t="n">
        <v>1479156</v>
      </c>
      <c r="I1060" s="1" t="n">
        <v>11</v>
      </c>
      <c r="J1060" s="1" t="s">
        <v>3666</v>
      </c>
      <c r="K1060" s="46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36</v>
      </c>
      <c r="D1061" s="1" t="s">
        <v>3684</v>
      </c>
      <c r="E1061" s="15" t="n">
        <v>46234</v>
      </c>
      <c r="F1061" s="15" t="n">
        <v>46234</v>
      </c>
      <c r="G1061" s="1" t="s">
        <v>302</v>
      </c>
      <c r="H1061" s="1" t="n">
        <v>1478881</v>
      </c>
      <c r="I1061" s="1" t="n">
        <v>11</v>
      </c>
      <c r="J1061" s="1" t="s">
        <v>3666</v>
      </c>
      <c r="K1061" s="46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36</v>
      </c>
      <c r="D1062" s="1" t="s">
        <v>3685</v>
      </c>
      <c r="E1062" s="15" t="n">
        <v>46234</v>
      </c>
      <c r="F1062" s="15" t="n">
        <v>46234</v>
      </c>
      <c r="G1062" s="1" t="s">
        <v>253</v>
      </c>
      <c r="H1062" s="1" t="n">
        <v>1478787</v>
      </c>
      <c r="I1062" s="1" t="n">
        <v>1</v>
      </c>
      <c r="J1062" s="1" t="s">
        <v>3666</v>
      </c>
      <c r="K1062" s="46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3711</v>
      </c>
      <c r="D1063" s="1" t="s">
        <v>3712</v>
      </c>
      <c r="E1063" s="15" t="n">
        <v>46234</v>
      </c>
      <c r="F1063" s="15" t="n">
        <v>46232</v>
      </c>
      <c r="G1063" s="1" t="s">
        <v>351</v>
      </c>
      <c r="H1063" s="1" t="n">
        <v>1479410</v>
      </c>
      <c r="I1063" s="1" t="n">
        <v>11</v>
      </c>
      <c r="J1063" s="1" t="s">
        <v>3666</v>
      </c>
      <c r="K1063" s="46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3711</v>
      </c>
      <c r="D1064" s="1" t="s">
        <v>3712</v>
      </c>
      <c r="E1064" s="15" t="n">
        <v>46234</v>
      </c>
      <c r="F1064" s="15" t="n">
        <v>46232</v>
      </c>
      <c r="G1064" s="1" t="s">
        <v>351</v>
      </c>
      <c r="H1064" s="1" t="n">
        <v>1479334</v>
      </c>
      <c r="I1064" s="1" t="n">
        <v>11</v>
      </c>
      <c r="J1064" s="1" t="s">
        <v>3666</v>
      </c>
      <c r="K1064" s="46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3711</v>
      </c>
      <c r="D1065" s="1" t="s">
        <v>3712</v>
      </c>
      <c r="E1065" s="15" t="n">
        <v>46234</v>
      </c>
      <c r="F1065" s="15" t="n">
        <v>46233</v>
      </c>
      <c r="G1065" s="1" t="s">
        <v>351</v>
      </c>
      <c r="H1065" s="1" t="n">
        <v>1479598</v>
      </c>
      <c r="I1065" s="1" t="n">
        <v>11</v>
      </c>
      <c r="J1065" s="1" t="s">
        <v>3666</v>
      </c>
      <c r="K1065" s="46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3711</v>
      </c>
      <c r="D1066" s="1" t="s">
        <v>3712</v>
      </c>
      <c r="E1066" s="15" t="n">
        <v>46234</v>
      </c>
      <c r="F1066" s="15" t="n">
        <v>46233</v>
      </c>
      <c r="G1066" s="1" t="s">
        <v>351</v>
      </c>
      <c r="H1066" s="1" t="n">
        <v>1479585</v>
      </c>
      <c r="I1066" s="1" t="n">
        <v>11</v>
      </c>
      <c r="J1066" s="1" t="s">
        <v>3666</v>
      </c>
      <c r="K1066" s="46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153</v>
      </c>
      <c r="D1067" s="1" t="s">
        <v>3668</v>
      </c>
      <c r="E1067" s="15" t="n">
        <v>46234</v>
      </c>
      <c r="F1067" s="15" t="n">
        <v>46232</v>
      </c>
      <c r="G1067" s="1" t="s">
        <v>445</v>
      </c>
      <c r="H1067" s="1" t="n">
        <v>1479243</v>
      </c>
      <c r="I1067" s="1" t="n">
        <v>11</v>
      </c>
      <c r="J1067" s="1" t="s">
        <v>3666</v>
      </c>
      <c r="K1067" s="46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153</v>
      </c>
      <c r="D1068" s="1" t="s">
        <v>3668</v>
      </c>
      <c r="E1068" s="15" t="n">
        <v>46234</v>
      </c>
      <c r="F1068" s="15" t="n">
        <v>46232</v>
      </c>
      <c r="G1068" s="1" t="s">
        <v>445</v>
      </c>
      <c r="H1068" s="1" t="n">
        <v>1477703</v>
      </c>
      <c r="I1068" s="1" t="n">
        <v>1</v>
      </c>
      <c r="J1068" s="1" t="s">
        <v>3666</v>
      </c>
      <c r="K1068" s="46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36</v>
      </c>
      <c r="D1069" s="1" t="s">
        <v>3686</v>
      </c>
      <c r="E1069" s="15" t="n">
        <v>46234</v>
      </c>
      <c r="F1069" s="15" t="n">
        <v>46232</v>
      </c>
      <c r="G1069" s="1" t="s">
        <v>75</v>
      </c>
      <c r="H1069" s="1" t="n">
        <v>1477851</v>
      </c>
      <c r="I1069" s="1" t="n">
        <v>11</v>
      </c>
      <c r="J1069" s="1" t="s">
        <v>3666</v>
      </c>
      <c r="K1069" s="46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36</v>
      </c>
      <c r="D1070" s="1" t="s">
        <v>3750</v>
      </c>
      <c r="E1070" s="15" t="n">
        <v>46234</v>
      </c>
      <c r="F1070" s="15" t="n">
        <v>46230</v>
      </c>
      <c r="G1070" s="1" t="s">
        <v>91</v>
      </c>
      <c r="H1070" s="1" t="n">
        <v>1477940</v>
      </c>
      <c r="I1070" s="1" t="n">
        <v>11</v>
      </c>
      <c r="J1070" s="1" t="s">
        <v>3666</v>
      </c>
      <c r="K1070" s="46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3670</v>
      </c>
      <c r="D1071" s="1" t="s">
        <v>3671</v>
      </c>
      <c r="E1071" s="15" t="n">
        <v>46234</v>
      </c>
      <c r="F1071" s="15" t="n">
        <v>46234</v>
      </c>
      <c r="G1071" s="1" t="s">
        <v>677</v>
      </c>
      <c r="H1071" s="1" t="n">
        <v>1478183</v>
      </c>
      <c r="I1071" s="1" t="n">
        <v>1</v>
      </c>
      <c r="J1071" s="1" t="s">
        <v>3666</v>
      </c>
      <c r="K1071" s="46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59</v>
      </c>
      <c r="D1072" s="1" t="s">
        <v>3673</v>
      </c>
      <c r="E1072" s="15" t="n">
        <v>46234</v>
      </c>
      <c r="F1072" s="15" t="n">
        <v>46234</v>
      </c>
      <c r="G1072" s="1" t="s">
        <v>118</v>
      </c>
      <c r="H1072" s="1" t="n">
        <v>1479256</v>
      </c>
      <c r="I1072" s="1" t="n">
        <v>1</v>
      </c>
      <c r="J1072" s="1" t="s">
        <v>3666</v>
      </c>
      <c r="K1072" s="46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36</v>
      </c>
      <c r="D1073" s="1" t="s">
        <v>3694</v>
      </c>
      <c r="E1073" s="15" t="n">
        <v>46234</v>
      </c>
      <c r="F1073" s="15" t="n">
        <v>46234</v>
      </c>
      <c r="G1073" s="1" t="s">
        <v>376</v>
      </c>
      <c r="H1073" s="1" t="n">
        <v>1479487</v>
      </c>
      <c r="I1073" s="1" t="n">
        <v>1</v>
      </c>
      <c r="J1073" s="1" t="s">
        <v>3666</v>
      </c>
      <c r="K1073" s="46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36</v>
      </c>
      <c r="D1074" s="1" t="s">
        <v>3713</v>
      </c>
      <c r="E1074" s="15" t="n">
        <v>46234</v>
      </c>
      <c r="F1074" s="15" t="n">
        <v>46233</v>
      </c>
      <c r="G1074" s="1" t="s">
        <v>349</v>
      </c>
      <c r="H1074" s="1" t="n">
        <v>1478233</v>
      </c>
      <c r="I1074" s="1" t="n">
        <v>11</v>
      </c>
      <c r="J1074" s="1" t="s">
        <v>3666</v>
      </c>
      <c r="K1074" s="46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36</v>
      </c>
      <c r="D1075" s="1" t="s">
        <v>3714</v>
      </c>
      <c r="E1075" s="15" t="n">
        <v>46234</v>
      </c>
      <c r="F1075" s="15" t="n">
        <v>46233</v>
      </c>
      <c r="G1075" s="1" t="s">
        <v>428</v>
      </c>
      <c r="H1075" s="1" t="n">
        <v>1478172</v>
      </c>
      <c r="I1075" s="1" t="n">
        <v>11</v>
      </c>
      <c r="J1075" s="1" t="s">
        <v>3666</v>
      </c>
      <c r="K1075" s="46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36</v>
      </c>
      <c r="D1076" s="1" t="s">
        <v>3675</v>
      </c>
      <c r="E1076" s="15" t="n">
        <v>46234</v>
      </c>
      <c r="F1076" s="15" t="n">
        <v>46233</v>
      </c>
      <c r="G1076" s="1" t="s">
        <v>243</v>
      </c>
      <c r="H1076" s="1" t="n">
        <v>1478719</v>
      </c>
      <c r="I1076" s="1" t="n">
        <v>11</v>
      </c>
      <c r="J1076" s="1" t="s">
        <v>3666</v>
      </c>
      <c r="K1076" s="46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36</v>
      </c>
      <c r="D1077" s="1" t="s">
        <v>3706</v>
      </c>
      <c r="E1077" s="15" t="n">
        <v>46234</v>
      </c>
      <c r="F1077" s="15" t="n">
        <v>46233</v>
      </c>
      <c r="G1077" s="1" t="s">
        <v>296</v>
      </c>
      <c r="H1077" s="1" t="n">
        <v>1477760</v>
      </c>
      <c r="I1077" s="1" t="n">
        <v>11</v>
      </c>
      <c r="J1077" s="1" t="s">
        <v>3666</v>
      </c>
      <c r="K1077" s="46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153</v>
      </c>
      <c r="D1078" s="1" t="s">
        <v>3781</v>
      </c>
      <c r="E1078" s="15" t="n">
        <v>46234</v>
      </c>
      <c r="F1078" s="15" t="n">
        <v>46232</v>
      </c>
      <c r="G1078" s="1" t="s">
        <v>221</v>
      </c>
      <c r="H1078" s="1" t="n">
        <v>1479269</v>
      </c>
      <c r="I1078" s="1" t="n">
        <v>11</v>
      </c>
      <c r="J1078" s="1" t="s">
        <v>3666</v>
      </c>
      <c r="K1078" s="46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36</v>
      </c>
      <c r="D1079" s="1" t="s">
        <v>3677</v>
      </c>
      <c r="E1079" s="15" t="n">
        <v>46234</v>
      </c>
      <c r="F1079" s="15" t="n">
        <v>46234</v>
      </c>
      <c r="G1079" s="1" t="s">
        <v>93</v>
      </c>
      <c r="H1079" s="1" t="n">
        <v>1478271</v>
      </c>
      <c r="I1079" s="1" t="n">
        <v>6</v>
      </c>
      <c r="J1079" s="1" t="s">
        <v>3666</v>
      </c>
      <c r="K1079" s="46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36</v>
      </c>
      <c r="D1080" s="1" t="s">
        <v>3677</v>
      </c>
      <c r="E1080" s="15" t="n">
        <v>46234</v>
      </c>
      <c r="F1080" s="15" t="n">
        <v>46234</v>
      </c>
      <c r="G1080" s="1" t="s">
        <v>93</v>
      </c>
      <c r="H1080" s="1" t="n">
        <v>1478775</v>
      </c>
      <c r="I1080" s="1" t="n">
        <v>6</v>
      </c>
      <c r="J1080" s="1" t="s">
        <v>3666</v>
      </c>
      <c r="K1080" s="46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36</v>
      </c>
      <c r="D1081" s="1" t="s">
        <v>3677</v>
      </c>
      <c r="E1081" s="15" t="n">
        <v>46234</v>
      </c>
      <c r="F1081" s="15" t="n">
        <v>46234</v>
      </c>
      <c r="G1081" s="1" t="s">
        <v>93</v>
      </c>
      <c r="H1081" s="1" t="n">
        <v>1479153</v>
      </c>
      <c r="I1081" s="1" t="n">
        <v>6</v>
      </c>
      <c r="J1081" s="1" t="s">
        <v>3666</v>
      </c>
      <c r="K1081" s="46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36</v>
      </c>
      <c r="D1082" s="1" t="s">
        <v>3677</v>
      </c>
      <c r="E1082" s="15" t="n">
        <v>46234</v>
      </c>
      <c r="F1082" s="15" t="n">
        <v>46234</v>
      </c>
      <c r="G1082" s="1" t="s">
        <v>93</v>
      </c>
      <c r="H1082" s="1" t="n">
        <v>1479224</v>
      </c>
      <c r="I1082" s="1" t="n">
        <v>6</v>
      </c>
      <c r="J1082" s="1" t="s">
        <v>3666</v>
      </c>
      <c r="K1082" s="46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153</v>
      </c>
      <c r="D1083" s="1" t="s">
        <v>3680</v>
      </c>
      <c r="E1083" s="15" t="n">
        <v>46234</v>
      </c>
      <c r="F1083" s="15" t="n">
        <v>46234</v>
      </c>
      <c r="G1083" s="1" t="s">
        <v>1095</v>
      </c>
      <c r="H1083" s="1" t="n">
        <v>1479627</v>
      </c>
      <c r="I1083" s="1" t="n">
        <v>1</v>
      </c>
      <c r="J1083" s="1" t="s">
        <v>3666</v>
      </c>
      <c r="K1083" s="46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36</v>
      </c>
      <c r="D1084" s="1" t="s">
        <v>3681</v>
      </c>
      <c r="E1084" s="15" t="n">
        <v>46235</v>
      </c>
      <c r="F1084" s="15" t="n">
        <v>46234</v>
      </c>
      <c r="G1084" s="1" t="s">
        <v>186</v>
      </c>
      <c r="H1084" s="1" t="n">
        <v>1481718</v>
      </c>
      <c r="I1084" s="1" t="n">
        <v>11</v>
      </c>
      <c r="J1084" s="1" t="s">
        <v>3666</v>
      </c>
      <c r="K1084" s="46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36</v>
      </c>
      <c r="D1085" s="1" t="s">
        <v>3759</v>
      </c>
      <c r="E1085" s="15" t="n">
        <v>46235</v>
      </c>
      <c r="F1085" s="15" t="n">
        <v>46234</v>
      </c>
      <c r="G1085" s="1" t="s">
        <v>240</v>
      </c>
      <c r="H1085" s="1" t="n">
        <v>1482297</v>
      </c>
      <c r="I1085" s="1" t="n">
        <v>11</v>
      </c>
      <c r="J1085" s="1" t="s">
        <v>3666</v>
      </c>
      <c r="K1085" s="46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36</v>
      </c>
      <c r="D1086" s="1" t="s">
        <v>3696</v>
      </c>
      <c r="E1086" s="15" t="n">
        <v>46235</v>
      </c>
      <c r="F1086" s="15" t="n">
        <v>46234</v>
      </c>
      <c r="G1086" s="1" t="s">
        <v>184</v>
      </c>
      <c r="H1086" s="1" t="n">
        <v>1481799</v>
      </c>
      <c r="I1086" s="1" t="n">
        <v>11</v>
      </c>
      <c r="J1086" s="1" t="s">
        <v>3666</v>
      </c>
      <c r="K1086" s="46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36</v>
      </c>
      <c r="D1087" s="1" t="s">
        <v>3818</v>
      </c>
      <c r="E1087" s="15" t="n">
        <v>46235</v>
      </c>
      <c r="F1087" s="15" t="n">
        <v>46235</v>
      </c>
      <c r="G1087" s="1" t="s">
        <v>1716</v>
      </c>
      <c r="H1087" s="1" t="n">
        <v>1508551</v>
      </c>
      <c r="I1087" s="1" t="n">
        <v>1</v>
      </c>
      <c r="J1087" s="1" t="s">
        <v>3666</v>
      </c>
      <c r="K1087" s="46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36</v>
      </c>
      <c r="D1088" s="1" t="s">
        <v>3728</v>
      </c>
      <c r="E1088" s="15" t="n">
        <v>46235</v>
      </c>
      <c r="F1088" s="15" t="n">
        <v>46233</v>
      </c>
      <c r="G1088" s="1" t="s">
        <v>626</v>
      </c>
      <c r="H1088" s="1" t="n">
        <v>1482386</v>
      </c>
      <c r="I1088" s="1" t="n">
        <v>11</v>
      </c>
      <c r="J1088" s="1" t="s">
        <v>3666</v>
      </c>
      <c r="K1088" s="46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36</v>
      </c>
      <c r="D1089" s="1" t="s">
        <v>3689</v>
      </c>
      <c r="E1089" s="15" t="n">
        <v>46235</v>
      </c>
      <c r="F1089" s="15" t="n">
        <v>46232</v>
      </c>
      <c r="G1089" s="1" t="s">
        <v>180</v>
      </c>
      <c r="H1089" s="1" t="n">
        <v>1481739</v>
      </c>
      <c r="I1089" s="1" t="n">
        <v>11</v>
      </c>
      <c r="J1089" s="1" t="s">
        <v>3666</v>
      </c>
      <c r="K1089" s="46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153</v>
      </c>
      <c r="D1090" s="1" t="s">
        <v>3800</v>
      </c>
      <c r="E1090" s="15" t="n">
        <v>46235</v>
      </c>
      <c r="F1090" s="15" t="n">
        <v>46227</v>
      </c>
      <c r="G1090" s="1" t="s">
        <v>505</v>
      </c>
      <c r="H1090" s="1" t="n">
        <v>1482569</v>
      </c>
      <c r="I1090" s="1" t="n">
        <v>39</v>
      </c>
      <c r="J1090" s="1" t="s">
        <v>3666</v>
      </c>
      <c r="K1090" s="46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272</v>
      </c>
      <c r="D1091" s="1" t="s">
        <v>3705</v>
      </c>
      <c r="E1091" s="15" t="n">
        <v>46235</v>
      </c>
      <c r="F1091" s="15" t="n">
        <v>46234</v>
      </c>
      <c r="G1091" s="1" t="s">
        <v>169</v>
      </c>
      <c r="H1091" s="1" t="n">
        <v>1482217</v>
      </c>
      <c r="I1091" s="1" t="n">
        <v>11</v>
      </c>
      <c r="J1091" s="1" t="s">
        <v>3666</v>
      </c>
      <c r="K1091" s="46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59</v>
      </c>
      <c r="D1092" s="1" t="s">
        <v>3692</v>
      </c>
      <c r="E1092" s="15" t="n">
        <v>46235</v>
      </c>
      <c r="F1092" s="15" t="n">
        <v>46234</v>
      </c>
      <c r="G1092" s="1" t="s">
        <v>97</v>
      </c>
      <c r="H1092" s="1" t="n">
        <v>1481752</v>
      </c>
      <c r="I1092" s="1" t="n">
        <v>11</v>
      </c>
      <c r="J1092" s="1" t="s">
        <v>3666</v>
      </c>
      <c r="K1092" s="46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36</v>
      </c>
      <c r="D1093" s="1" t="s">
        <v>3677</v>
      </c>
      <c r="E1093" s="15" t="n">
        <v>46235</v>
      </c>
      <c r="F1093" s="15" t="n">
        <v>46235</v>
      </c>
      <c r="G1093" s="1" t="s">
        <v>93</v>
      </c>
      <c r="H1093" s="1" t="n">
        <v>1482644</v>
      </c>
      <c r="I1093" s="1" t="n">
        <v>6</v>
      </c>
      <c r="J1093" s="1" t="s">
        <v>3666</v>
      </c>
      <c r="K1093" s="46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36</v>
      </c>
      <c r="D1094" s="1" t="s">
        <v>3739</v>
      </c>
      <c r="E1094" s="15" t="n">
        <v>46235</v>
      </c>
      <c r="F1094" s="15" t="n">
        <v>46230</v>
      </c>
      <c r="G1094" s="1" t="s">
        <v>716</v>
      </c>
      <c r="H1094" s="1" t="n">
        <v>1482445</v>
      </c>
      <c r="I1094" s="1" t="n">
        <v>45</v>
      </c>
      <c r="J1094" s="1" t="s">
        <v>3666</v>
      </c>
      <c r="K1094" s="46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59</v>
      </c>
      <c r="D1095" s="1" t="s">
        <v>3699</v>
      </c>
      <c r="E1095" s="15" t="n">
        <v>46235</v>
      </c>
      <c r="F1095" s="15" t="n">
        <v>46233</v>
      </c>
      <c r="G1095" s="1" t="s">
        <v>359</v>
      </c>
      <c r="H1095" s="1" t="n">
        <v>1482227</v>
      </c>
      <c r="I1095" s="1" t="n">
        <v>11</v>
      </c>
      <c r="J1095" s="1" t="s">
        <v>3666</v>
      </c>
      <c r="K1095" s="46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59</v>
      </c>
      <c r="D1096" s="1" t="s">
        <v>3673</v>
      </c>
      <c r="E1096" s="15" t="n">
        <v>46237</v>
      </c>
      <c r="F1096" s="15" t="n">
        <v>46237</v>
      </c>
      <c r="G1096" s="1" t="s">
        <v>118</v>
      </c>
      <c r="H1096" s="1" t="n">
        <v>1508593</v>
      </c>
      <c r="I1096" s="1" t="n">
        <v>1</v>
      </c>
      <c r="J1096" s="1" t="s">
        <v>3666</v>
      </c>
      <c r="K1096" s="46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36</v>
      </c>
      <c r="D1097" s="1" t="s">
        <v>3818</v>
      </c>
      <c r="E1097" s="15" t="n">
        <v>46237</v>
      </c>
      <c r="F1097" s="15" t="n">
        <v>46237</v>
      </c>
      <c r="G1097" s="1" t="s">
        <v>1716</v>
      </c>
      <c r="H1097" s="1" t="n">
        <v>1508508</v>
      </c>
      <c r="I1097" s="1" t="n">
        <v>1</v>
      </c>
      <c r="J1097" s="1" t="s">
        <v>3666</v>
      </c>
      <c r="K1097" s="46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36</v>
      </c>
      <c r="D1098" s="1" t="s">
        <v>3675</v>
      </c>
      <c r="E1098" s="15" t="n">
        <v>46237</v>
      </c>
      <c r="F1098" s="15" t="n">
        <v>46235</v>
      </c>
      <c r="G1098" s="1" t="s">
        <v>243</v>
      </c>
      <c r="H1098" s="1" t="n">
        <v>1495533</v>
      </c>
      <c r="I1098" s="1" t="n">
        <v>11</v>
      </c>
      <c r="J1098" s="1" t="s">
        <v>3666</v>
      </c>
      <c r="K1098" s="46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36</v>
      </c>
      <c r="D1099" s="1" t="s">
        <v>3678</v>
      </c>
      <c r="E1099" s="15" t="n">
        <v>46237</v>
      </c>
      <c r="F1099" s="15" t="n">
        <v>46235</v>
      </c>
      <c r="G1099" s="1" t="s">
        <v>182</v>
      </c>
      <c r="H1099" s="1" t="n">
        <v>1495442</v>
      </c>
      <c r="I1099" s="1" t="n">
        <v>11</v>
      </c>
      <c r="J1099" s="1" t="s">
        <v>3666</v>
      </c>
      <c r="K1099" s="46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36</v>
      </c>
      <c r="D1100" s="1" t="s">
        <v>3762</v>
      </c>
      <c r="E1100" s="15" t="n">
        <v>46238</v>
      </c>
      <c r="F1100" s="15" t="n">
        <v>46237</v>
      </c>
      <c r="G1100" s="1" t="s">
        <v>946</v>
      </c>
      <c r="H1100" s="1" t="n">
        <v>1500408</v>
      </c>
      <c r="I1100" s="1" t="n">
        <v>11</v>
      </c>
      <c r="J1100" s="1" t="s">
        <v>3666</v>
      </c>
      <c r="K1100" s="46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36</v>
      </c>
      <c r="D1101" s="1" t="s">
        <v>3797</v>
      </c>
      <c r="E1101" s="15" t="n">
        <v>46238</v>
      </c>
      <c r="F1101" s="15" t="n">
        <v>46238</v>
      </c>
      <c r="G1101" s="1" t="s">
        <v>1224</v>
      </c>
      <c r="H1101" s="1" t="n">
        <v>1508490</v>
      </c>
      <c r="I1101" s="1" t="n">
        <v>1</v>
      </c>
      <c r="J1101" s="1" t="s">
        <v>3666</v>
      </c>
      <c r="K1101" s="46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36</v>
      </c>
      <c r="D1102" s="1" t="s">
        <v>3681</v>
      </c>
      <c r="E1102" s="15" t="n">
        <v>46238</v>
      </c>
      <c r="F1102" s="15" t="n">
        <v>46237</v>
      </c>
      <c r="G1102" s="1" t="s">
        <v>186</v>
      </c>
      <c r="H1102" s="1" t="n">
        <v>1500384</v>
      </c>
      <c r="I1102" s="1" t="n">
        <v>11</v>
      </c>
      <c r="J1102" s="1" t="s">
        <v>3666</v>
      </c>
      <c r="K1102" s="46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36</v>
      </c>
      <c r="D1103" s="1" t="s">
        <v>3684</v>
      </c>
      <c r="E1103" s="15" t="n">
        <v>46238</v>
      </c>
      <c r="F1103" s="15" t="n">
        <v>46237</v>
      </c>
      <c r="G1103" s="1" t="s">
        <v>302</v>
      </c>
      <c r="H1103" s="1" t="n">
        <v>1500527</v>
      </c>
      <c r="I1103" s="1" t="n">
        <v>11</v>
      </c>
      <c r="J1103" s="1" t="s">
        <v>3666</v>
      </c>
      <c r="K1103" s="46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36</v>
      </c>
      <c r="D1104" s="1" t="s">
        <v>3684</v>
      </c>
      <c r="E1104" s="15" t="n">
        <v>46238</v>
      </c>
      <c r="F1104" s="15" t="n">
        <v>46238</v>
      </c>
      <c r="G1104" s="1" t="s">
        <v>302</v>
      </c>
      <c r="H1104" s="1" t="n">
        <v>1500801</v>
      </c>
      <c r="I1104" s="1" t="n">
        <v>11</v>
      </c>
      <c r="J1104" s="1" t="s">
        <v>3666</v>
      </c>
      <c r="K1104" s="46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36</v>
      </c>
      <c r="D1105" s="1" t="s">
        <v>3685</v>
      </c>
      <c r="E1105" s="15" t="n">
        <v>46238</v>
      </c>
      <c r="F1105" s="15" t="n">
        <v>46238</v>
      </c>
      <c r="G1105" s="1" t="s">
        <v>253</v>
      </c>
      <c r="H1105" s="1" t="n">
        <v>1501658</v>
      </c>
      <c r="I1105" s="1" t="n">
        <v>1</v>
      </c>
      <c r="J1105" s="1" t="s">
        <v>3666</v>
      </c>
      <c r="K1105" s="46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3711</v>
      </c>
      <c r="D1106" s="1" t="s">
        <v>3712</v>
      </c>
      <c r="E1106" s="15" t="n">
        <v>46238</v>
      </c>
      <c r="F1106" s="15" t="n">
        <v>46232</v>
      </c>
      <c r="G1106" s="1" t="s">
        <v>351</v>
      </c>
      <c r="H1106" s="1" t="n">
        <v>1499405</v>
      </c>
      <c r="I1106" s="1" t="n">
        <v>11</v>
      </c>
      <c r="J1106" s="1" t="s">
        <v>3666</v>
      </c>
      <c r="K1106" s="46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36</v>
      </c>
      <c r="D1107" s="1" t="s">
        <v>3832</v>
      </c>
      <c r="E1107" s="15" t="n">
        <v>46238</v>
      </c>
      <c r="F1107" s="15" t="n">
        <v>46233</v>
      </c>
      <c r="G1107" s="1" t="s">
        <v>2426</v>
      </c>
      <c r="H1107" s="1" t="n">
        <v>1498733</v>
      </c>
      <c r="I1107" s="1" t="n">
        <v>11</v>
      </c>
      <c r="J1107" s="1" t="s">
        <v>3666</v>
      </c>
      <c r="K1107" s="46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59</v>
      </c>
      <c r="D1108" s="1" t="s">
        <v>3688</v>
      </c>
      <c r="E1108" s="15" t="n">
        <v>46238</v>
      </c>
      <c r="F1108" s="15" t="n">
        <v>46237</v>
      </c>
      <c r="G1108" s="1" t="s">
        <v>99</v>
      </c>
      <c r="H1108" s="1" t="n">
        <v>1498813</v>
      </c>
      <c r="I1108" s="1" t="n">
        <v>11</v>
      </c>
      <c r="J1108" s="1" t="s">
        <v>3666</v>
      </c>
      <c r="K1108" s="46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36</v>
      </c>
      <c r="D1109" s="1" t="s">
        <v>3689</v>
      </c>
      <c r="E1109" s="15" t="n">
        <v>46238</v>
      </c>
      <c r="F1109" s="15" t="n">
        <v>46237</v>
      </c>
      <c r="G1109" s="1" t="s">
        <v>180</v>
      </c>
      <c r="H1109" s="1" t="n">
        <v>1498856</v>
      </c>
      <c r="I1109" s="1" t="n">
        <v>11</v>
      </c>
      <c r="J1109" s="1" t="s">
        <v>3666</v>
      </c>
      <c r="K1109" s="46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36</v>
      </c>
      <c r="D1110" s="1" t="s">
        <v>3780</v>
      </c>
      <c r="E1110" s="15" t="n">
        <v>46238</v>
      </c>
      <c r="F1110" s="15" t="n">
        <v>46237</v>
      </c>
      <c r="G1110" s="1" t="s">
        <v>974</v>
      </c>
      <c r="H1110" s="1" t="n">
        <v>1498876</v>
      </c>
      <c r="I1110" s="1" t="n">
        <v>11</v>
      </c>
      <c r="J1110" s="1" t="s">
        <v>3666</v>
      </c>
      <c r="K1110" s="46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36</v>
      </c>
      <c r="D1111" s="1" t="s">
        <v>3714</v>
      </c>
      <c r="E1111" s="15" t="n">
        <v>46238</v>
      </c>
      <c r="F1111" s="15" t="n">
        <v>46234</v>
      </c>
      <c r="G1111" s="1" t="s">
        <v>428</v>
      </c>
      <c r="H1111" s="1" t="n">
        <v>1498759</v>
      </c>
      <c r="I1111" s="1" t="n">
        <v>11</v>
      </c>
      <c r="J1111" s="1" t="s">
        <v>3666</v>
      </c>
      <c r="K1111" s="46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36</v>
      </c>
      <c r="D1112" s="1" t="s">
        <v>3706</v>
      </c>
      <c r="E1112" s="15" t="n">
        <v>46238</v>
      </c>
      <c r="F1112" s="15" t="n">
        <v>46238</v>
      </c>
      <c r="G1112" s="1" t="s">
        <v>296</v>
      </c>
      <c r="H1112" s="1" t="n">
        <v>1500865</v>
      </c>
      <c r="I1112" s="1" t="n">
        <v>11</v>
      </c>
      <c r="J1112" s="1" t="s">
        <v>3666</v>
      </c>
      <c r="K1112" s="46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36</v>
      </c>
      <c r="D1113" s="1" t="s">
        <v>3677</v>
      </c>
      <c r="E1113" s="15" t="n">
        <v>46238</v>
      </c>
      <c r="F1113" s="15" t="n">
        <v>46238</v>
      </c>
      <c r="G1113" s="1" t="s">
        <v>93</v>
      </c>
      <c r="H1113" s="1" t="n">
        <v>1499090</v>
      </c>
      <c r="I1113" s="1" t="n">
        <v>6</v>
      </c>
      <c r="J1113" s="1" t="s">
        <v>3666</v>
      </c>
      <c r="K1113" s="46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36</v>
      </c>
      <c r="D1114" s="1" t="s">
        <v>3677</v>
      </c>
      <c r="E1114" s="15" t="n">
        <v>46238</v>
      </c>
      <c r="F1114" s="15" t="n">
        <v>46238</v>
      </c>
      <c r="G1114" s="1" t="s">
        <v>93</v>
      </c>
      <c r="H1114" s="1" t="n">
        <v>1500738</v>
      </c>
      <c r="I1114" s="1" t="n">
        <v>6</v>
      </c>
      <c r="J1114" s="1" t="s">
        <v>3666</v>
      </c>
      <c r="K1114" s="46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36</v>
      </c>
      <c r="D1115" s="1" t="s">
        <v>3677</v>
      </c>
      <c r="E1115" s="15" t="n">
        <v>46238</v>
      </c>
      <c r="F1115" s="15" t="n">
        <v>46238</v>
      </c>
      <c r="G1115" s="1" t="s">
        <v>93</v>
      </c>
      <c r="H1115" s="1" t="n">
        <v>1500873</v>
      </c>
      <c r="I1115" s="1" t="n">
        <v>6</v>
      </c>
      <c r="J1115" s="1" t="s">
        <v>3666</v>
      </c>
      <c r="K1115" s="46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36</v>
      </c>
      <c r="D1116" s="1" t="s">
        <v>3677</v>
      </c>
      <c r="E1116" s="15" t="n">
        <v>46238</v>
      </c>
      <c r="F1116" s="15" t="n">
        <v>46238</v>
      </c>
      <c r="G1116" s="1" t="s">
        <v>93</v>
      </c>
      <c r="H1116" s="1" t="n">
        <v>1501635</v>
      </c>
      <c r="I1116" s="1" t="n">
        <v>6</v>
      </c>
      <c r="J1116" s="1" t="s">
        <v>3666</v>
      </c>
      <c r="K1116" s="46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36</v>
      </c>
      <c r="D1117" s="1" t="s">
        <v>3678</v>
      </c>
      <c r="E1117" s="15" t="n">
        <v>46238</v>
      </c>
      <c r="F1117" s="15" t="n">
        <v>46238</v>
      </c>
      <c r="G1117" s="1" t="s">
        <v>182</v>
      </c>
      <c r="H1117" s="1" t="n">
        <v>1500740</v>
      </c>
      <c r="I1117" s="1" t="n">
        <v>11</v>
      </c>
      <c r="J1117" s="1" t="s">
        <v>3666</v>
      </c>
      <c r="K1117" s="46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1950</v>
      </c>
      <c r="D1118" s="1" t="s">
        <v>3722</v>
      </c>
      <c r="E1118" s="15" t="n">
        <v>46239</v>
      </c>
      <c r="F1118" s="15" t="n">
        <v>46234</v>
      </c>
      <c r="G1118" s="1" t="s">
        <v>173</v>
      </c>
      <c r="H1118" s="1" t="n">
        <v>1504970</v>
      </c>
      <c r="I1118" s="1" t="n">
        <v>11</v>
      </c>
      <c r="J1118" s="1" t="s">
        <v>3666</v>
      </c>
      <c r="K1118" s="46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272</v>
      </c>
      <c r="D1119" s="1" t="s">
        <v>3722</v>
      </c>
      <c r="E1119" s="15" t="n">
        <v>46239</v>
      </c>
      <c r="F1119" s="15" t="n">
        <v>46234</v>
      </c>
      <c r="G1119" s="1" t="s">
        <v>173</v>
      </c>
      <c r="H1119" s="1" t="n">
        <v>1504081</v>
      </c>
      <c r="I1119" s="1" t="n">
        <v>11</v>
      </c>
      <c r="J1119" s="1" t="s">
        <v>3666</v>
      </c>
      <c r="K1119" s="46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36</v>
      </c>
      <c r="D1120" s="1" t="s">
        <v>3696</v>
      </c>
      <c r="E1120" s="15" t="n">
        <v>46239</v>
      </c>
      <c r="F1120" s="15" t="n">
        <v>46237</v>
      </c>
      <c r="G1120" s="1" t="s">
        <v>184</v>
      </c>
      <c r="H1120" s="1" t="n">
        <v>1505157</v>
      </c>
      <c r="I1120" s="1" t="n">
        <v>11</v>
      </c>
      <c r="J1120" s="1" t="s">
        <v>3666</v>
      </c>
      <c r="K1120" s="46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36</v>
      </c>
      <c r="D1121" s="1" t="s">
        <v>3778</v>
      </c>
      <c r="E1121" s="15" t="n">
        <v>46239</v>
      </c>
      <c r="F1121" s="15" t="n">
        <v>46238</v>
      </c>
      <c r="G1121" s="1" t="s">
        <v>1073</v>
      </c>
      <c r="H1121" s="1" t="n">
        <v>1504385</v>
      </c>
      <c r="I1121" s="1" t="n">
        <v>11</v>
      </c>
      <c r="J1121" s="1" t="s">
        <v>3666</v>
      </c>
      <c r="K1121" s="46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36</v>
      </c>
      <c r="D1122" s="1" t="s">
        <v>3818</v>
      </c>
      <c r="E1122" s="15" t="n">
        <v>46239</v>
      </c>
      <c r="F1122" s="15" t="n">
        <v>46239</v>
      </c>
      <c r="G1122" s="1" t="s">
        <v>1716</v>
      </c>
      <c r="H1122" s="1" t="n">
        <v>1508427</v>
      </c>
      <c r="I1122" s="1" t="n">
        <v>1</v>
      </c>
      <c r="J1122" s="1" t="s">
        <v>3666</v>
      </c>
      <c r="K1122" s="46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36</v>
      </c>
      <c r="D1123" s="1" t="s">
        <v>3704</v>
      </c>
      <c r="E1123" s="15" t="n">
        <v>46239</v>
      </c>
      <c r="F1123" s="15" t="n">
        <v>46237</v>
      </c>
      <c r="G1123" s="1" t="s">
        <v>316</v>
      </c>
      <c r="H1123" s="1" t="n">
        <v>1505035</v>
      </c>
      <c r="I1123" s="1" t="n">
        <v>11</v>
      </c>
      <c r="J1123" s="1" t="s">
        <v>3666</v>
      </c>
      <c r="K1123" s="46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36</v>
      </c>
      <c r="D1124" s="1" t="s">
        <v>3751</v>
      </c>
      <c r="E1124" s="15" t="n">
        <v>46239</v>
      </c>
      <c r="F1124" s="15" t="n">
        <v>46231</v>
      </c>
      <c r="G1124" s="1" t="s">
        <v>171</v>
      </c>
      <c r="H1124" s="1" t="n">
        <v>1503792</v>
      </c>
      <c r="I1124" s="1" t="n">
        <v>11</v>
      </c>
      <c r="J1124" s="1" t="s">
        <v>3666</v>
      </c>
      <c r="K1124" s="46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3753</v>
      </c>
      <c r="D1125" s="1" t="s">
        <v>3754</v>
      </c>
      <c r="E1125" s="15" t="n">
        <v>46239</v>
      </c>
      <c r="F1125" s="15" t="n">
        <v>46237</v>
      </c>
      <c r="G1125" s="1" t="s">
        <v>81</v>
      </c>
      <c r="H1125" s="1" t="n">
        <v>1503673</v>
      </c>
      <c r="I1125" s="1" t="n">
        <v>45</v>
      </c>
      <c r="J1125" s="1" t="s">
        <v>3666</v>
      </c>
      <c r="K1125" s="46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3753</v>
      </c>
      <c r="D1126" s="1" t="s">
        <v>3754</v>
      </c>
      <c r="E1126" s="15" t="n">
        <v>46239</v>
      </c>
      <c r="F1126" s="15" t="n">
        <v>46237</v>
      </c>
      <c r="G1126" s="1" t="s">
        <v>81</v>
      </c>
      <c r="H1126" s="1" t="n">
        <v>1566807</v>
      </c>
      <c r="I1126" s="1" t="n">
        <v>11</v>
      </c>
      <c r="J1126" s="1" t="s">
        <v>3666</v>
      </c>
      <c r="K1126" s="46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272</v>
      </c>
      <c r="D1127" s="1" t="s">
        <v>3705</v>
      </c>
      <c r="E1127" s="15" t="n">
        <v>46239</v>
      </c>
      <c r="F1127" s="15" t="n">
        <v>46238</v>
      </c>
      <c r="G1127" s="1" t="s">
        <v>169</v>
      </c>
      <c r="H1127" s="1" t="n">
        <v>1505175</v>
      </c>
      <c r="I1127" s="1" t="n">
        <v>11</v>
      </c>
      <c r="J1127" s="1" t="s">
        <v>3666</v>
      </c>
      <c r="K1127" s="46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59</v>
      </c>
      <c r="D1128" s="1" t="s">
        <v>3692</v>
      </c>
      <c r="E1128" s="15" t="n">
        <v>46239</v>
      </c>
      <c r="F1128" s="15" t="n">
        <v>46237</v>
      </c>
      <c r="G1128" s="1" t="s">
        <v>97</v>
      </c>
      <c r="H1128" s="1" t="n">
        <v>1505131</v>
      </c>
      <c r="I1128" s="1" t="n">
        <v>11</v>
      </c>
      <c r="J1128" s="1" t="s">
        <v>3666</v>
      </c>
      <c r="K1128" s="46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59</v>
      </c>
      <c r="D1129" s="1" t="s">
        <v>3692</v>
      </c>
      <c r="E1129" s="15" t="n">
        <v>46239</v>
      </c>
      <c r="F1129" s="15" t="n">
        <v>46237</v>
      </c>
      <c r="G1129" s="1" t="s">
        <v>97</v>
      </c>
      <c r="H1129" s="1" t="n">
        <v>1505021</v>
      </c>
      <c r="I1129" s="1" t="n">
        <v>11</v>
      </c>
      <c r="J1129" s="1" t="s">
        <v>3666</v>
      </c>
      <c r="K1129" s="46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36</v>
      </c>
      <c r="D1130" s="1" t="s">
        <v>3677</v>
      </c>
      <c r="E1130" s="15" t="n">
        <v>46239</v>
      </c>
      <c r="F1130" s="15" t="n">
        <v>46239</v>
      </c>
      <c r="G1130" s="1" t="s">
        <v>93</v>
      </c>
      <c r="H1130" s="1" t="n">
        <v>1505339</v>
      </c>
      <c r="I1130" s="1" t="n">
        <v>6</v>
      </c>
      <c r="J1130" s="1" t="s">
        <v>3666</v>
      </c>
      <c r="K1130" s="46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36</v>
      </c>
      <c r="D1131" s="1" t="s">
        <v>3715</v>
      </c>
      <c r="E1131" s="15" t="n">
        <v>46239</v>
      </c>
      <c r="F1131" s="15" t="n">
        <v>46235</v>
      </c>
      <c r="G1131" s="1" t="s">
        <v>361</v>
      </c>
      <c r="H1131" s="1" t="n">
        <v>1505075</v>
      </c>
      <c r="I1131" s="1" t="n">
        <v>11</v>
      </c>
      <c r="J1131" s="1" t="s">
        <v>3666</v>
      </c>
      <c r="K1131" s="46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36</v>
      </c>
      <c r="D1132" s="1" t="s">
        <v>3782</v>
      </c>
      <c r="E1132" s="15" t="n">
        <v>46239</v>
      </c>
      <c r="F1132" s="15" t="n">
        <v>46239</v>
      </c>
      <c r="G1132" s="1" t="s">
        <v>1206</v>
      </c>
      <c r="H1132" s="1" t="n">
        <v>1505193</v>
      </c>
      <c r="I1132" s="1" t="n">
        <v>11</v>
      </c>
      <c r="J1132" s="1" t="s">
        <v>3666</v>
      </c>
      <c r="K1132" s="46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36</v>
      </c>
      <c r="D1133" s="1" t="s">
        <v>3708</v>
      </c>
      <c r="E1133" s="15" t="n">
        <v>46239</v>
      </c>
      <c r="F1133" s="15" t="n">
        <v>46237</v>
      </c>
      <c r="G1133" s="1" t="s">
        <v>101</v>
      </c>
      <c r="H1133" s="1" t="n">
        <v>1505054</v>
      </c>
      <c r="I1133" s="1" t="n">
        <v>11</v>
      </c>
      <c r="J1133" s="1" t="s">
        <v>3666</v>
      </c>
      <c r="K1133" s="46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36</v>
      </c>
      <c r="D1134" s="1" t="s">
        <v>3739</v>
      </c>
      <c r="E1134" s="15" t="n">
        <v>46239</v>
      </c>
      <c r="F1134" s="15" t="n">
        <v>46237</v>
      </c>
      <c r="G1134" s="1" t="s">
        <v>716</v>
      </c>
      <c r="H1134" s="1" t="n">
        <v>1503592</v>
      </c>
      <c r="I1134" s="1" t="n">
        <v>45</v>
      </c>
      <c r="J1134" s="1" t="s">
        <v>3666</v>
      </c>
      <c r="K1134" s="46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59</v>
      </c>
      <c r="D1135" s="1" t="s">
        <v>3699</v>
      </c>
      <c r="E1135" s="15" t="n">
        <v>46239</v>
      </c>
      <c r="F1135" s="15" t="n">
        <v>46238</v>
      </c>
      <c r="G1135" s="1" t="s">
        <v>359</v>
      </c>
      <c r="H1135" s="1" t="n">
        <v>1505147</v>
      </c>
      <c r="I1135" s="1" t="n">
        <v>11</v>
      </c>
      <c r="J1135" s="1" t="s">
        <v>3666</v>
      </c>
      <c r="K1135" s="46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36</v>
      </c>
      <c r="D1136" s="1" t="s">
        <v>3720</v>
      </c>
      <c r="E1136" s="15" t="n">
        <v>46240</v>
      </c>
      <c r="F1136" s="15" t="n">
        <v>46237</v>
      </c>
      <c r="G1136" s="1" t="s">
        <v>755</v>
      </c>
      <c r="H1136" s="1" t="n">
        <v>1508592</v>
      </c>
      <c r="I1136" s="1" t="n">
        <v>11</v>
      </c>
      <c r="J1136" s="1" t="s">
        <v>3666</v>
      </c>
      <c r="K1136" s="46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36</v>
      </c>
      <c r="D1137" s="1" t="s">
        <v>3749</v>
      </c>
      <c r="E1137" s="15" t="n">
        <v>46240</v>
      </c>
      <c r="F1137" s="15" t="n">
        <v>46234</v>
      </c>
      <c r="G1137" s="1" t="s">
        <v>68</v>
      </c>
      <c r="H1137" s="1" t="n">
        <v>1509709</v>
      </c>
      <c r="I1137" s="1" t="n">
        <v>11</v>
      </c>
      <c r="J1137" s="1" t="s">
        <v>3666</v>
      </c>
      <c r="K1137" s="46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36</v>
      </c>
      <c r="D1138" s="1" t="s">
        <v>3749</v>
      </c>
      <c r="E1138" s="15" t="n">
        <v>46240</v>
      </c>
      <c r="F1138" s="15" t="n">
        <v>46234</v>
      </c>
      <c r="G1138" s="1" t="s">
        <v>68</v>
      </c>
      <c r="H1138" s="1" t="n">
        <v>1509739</v>
      </c>
      <c r="I1138" s="1" t="n">
        <v>11</v>
      </c>
      <c r="J1138" s="1" t="s">
        <v>3666</v>
      </c>
      <c r="K1138" s="46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36</v>
      </c>
      <c r="D1139" s="1" t="s">
        <v>3749</v>
      </c>
      <c r="E1139" s="15" t="n">
        <v>46240</v>
      </c>
      <c r="F1139" s="15" t="n">
        <v>46234</v>
      </c>
      <c r="G1139" s="1" t="s">
        <v>68</v>
      </c>
      <c r="H1139" s="1" t="n">
        <v>1509703</v>
      </c>
      <c r="I1139" s="1" t="n">
        <v>11</v>
      </c>
      <c r="J1139" s="1" t="s">
        <v>3666</v>
      </c>
      <c r="K1139" s="46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36</v>
      </c>
      <c r="D1140" s="1" t="s">
        <v>3749</v>
      </c>
      <c r="E1140" s="15" t="n">
        <v>46240</v>
      </c>
      <c r="F1140" s="15" t="n">
        <v>46234</v>
      </c>
      <c r="G1140" s="1" t="s">
        <v>68</v>
      </c>
      <c r="H1140" s="1" t="n">
        <v>1509651</v>
      </c>
      <c r="I1140" s="1" t="n">
        <v>11</v>
      </c>
      <c r="J1140" s="1" t="s">
        <v>3666</v>
      </c>
      <c r="K1140" s="46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36</v>
      </c>
      <c r="D1141" s="1" t="s">
        <v>3749</v>
      </c>
      <c r="E1141" s="15" t="n">
        <v>46240</v>
      </c>
      <c r="F1141" s="15" t="n">
        <v>46234</v>
      </c>
      <c r="G1141" s="1" t="s">
        <v>68</v>
      </c>
      <c r="H1141" s="1" t="n">
        <v>1509617</v>
      </c>
      <c r="I1141" s="1" t="n">
        <v>11</v>
      </c>
      <c r="J1141" s="1" t="s">
        <v>3666</v>
      </c>
      <c r="K1141" s="46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36</v>
      </c>
      <c r="D1142" s="1" t="s">
        <v>3749</v>
      </c>
      <c r="E1142" s="15" t="n">
        <v>46240</v>
      </c>
      <c r="F1142" s="15" t="n">
        <v>46234</v>
      </c>
      <c r="G1142" s="1" t="s">
        <v>68</v>
      </c>
      <c r="H1142" s="1" t="n">
        <v>1509592</v>
      </c>
      <c r="I1142" s="1" t="n">
        <v>11</v>
      </c>
      <c r="J1142" s="1" t="s">
        <v>3666</v>
      </c>
      <c r="K1142" s="46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59</v>
      </c>
      <c r="D1143" s="1" t="s">
        <v>3833</v>
      </c>
      <c r="E1143" s="15" t="n">
        <v>46240</v>
      </c>
      <c r="F1143" s="15" t="n">
        <v>46234</v>
      </c>
      <c r="G1143" s="1" t="s">
        <v>3246</v>
      </c>
      <c r="H1143" s="1" t="n">
        <v>1508938</v>
      </c>
      <c r="I1143" s="1" t="n">
        <v>40</v>
      </c>
      <c r="J1143" s="1" t="s">
        <v>3666</v>
      </c>
      <c r="K1143" s="46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59</v>
      </c>
      <c r="D1144" s="1" t="s">
        <v>3683</v>
      </c>
      <c r="E1144" s="15" t="n">
        <v>46240</v>
      </c>
      <c r="F1144" s="15" t="n">
        <v>46240</v>
      </c>
      <c r="G1144" s="1" t="s">
        <v>89</v>
      </c>
      <c r="H1144" s="1" t="n">
        <v>1509549</v>
      </c>
      <c r="I1144" s="1" t="n">
        <v>11</v>
      </c>
      <c r="J1144" s="1" t="s">
        <v>3666</v>
      </c>
      <c r="K1144" s="46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36</v>
      </c>
      <c r="D1145" s="1" t="s">
        <v>3741</v>
      </c>
      <c r="E1145" s="15" t="n">
        <v>46240</v>
      </c>
      <c r="F1145" s="15" t="n">
        <v>46239</v>
      </c>
      <c r="G1145" s="1" t="s">
        <v>227</v>
      </c>
      <c r="H1145" s="1" t="n">
        <v>1510372</v>
      </c>
      <c r="I1145" s="1" t="n">
        <v>11</v>
      </c>
      <c r="J1145" s="1" t="s">
        <v>3666</v>
      </c>
      <c r="K1145" s="46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36</v>
      </c>
      <c r="D1146" s="1" t="s">
        <v>3684</v>
      </c>
      <c r="E1146" s="15" t="n">
        <v>46240</v>
      </c>
      <c r="F1146" s="15" t="n">
        <v>46239</v>
      </c>
      <c r="G1146" s="1" t="s">
        <v>302</v>
      </c>
      <c r="H1146" s="1" t="n">
        <v>1509342</v>
      </c>
      <c r="I1146" s="1" t="n">
        <v>11</v>
      </c>
      <c r="J1146" s="1" t="s">
        <v>3666</v>
      </c>
      <c r="K1146" s="46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36</v>
      </c>
      <c r="D1147" s="1" t="s">
        <v>3686</v>
      </c>
      <c r="E1147" s="15" t="n">
        <v>46240</v>
      </c>
      <c r="F1147" s="15" t="n">
        <v>46239</v>
      </c>
      <c r="G1147" s="1" t="s">
        <v>75</v>
      </c>
      <c r="H1147" s="1" t="n">
        <v>1510435</v>
      </c>
      <c r="I1147" s="1" t="n">
        <v>11</v>
      </c>
      <c r="J1147" s="1" t="s">
        <v>3666</v>
      </c>
      <c r="K1147" s="46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3670</v>
      </c>
      <c r="D1148" s="1" t="s">
        <v>3671</v>
      </c>
      <c r="E1148" s="15" t="n">
        <v>46240</v>
      </c>
      <c r="F1148" s="15" t="n">
        <v>46240</v>
      </c>
      <c r="G1148" s="1" t="s">
        <v>677</v>
      </c>
      <c r="H1148" s="1" t="n">
        <v>1528694</v>
      </c>
      <c r="I1148" s="1" t="n">
        <v>1</v>
      </c>
      <c r="J1148" s="1" t="s">
        <v>3666</v>
      </c>
      <c r="K1148" s="46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3670</v>
      </c>
      <c r="D1149" s="1" t="s">
        <v>3671</v>
      </c>
      <c r="E1149" s="15" t="n">
        <v>46240</v>
      </c>
      <c r="F1149" s="15" t="n">
        <v>46240</v>
      </c>
      <c r="G1149" s="1" t="s">
        <v>677</v>
      </c>
      <c r="H1149" s="1" t="n">
        <v>1528716</v>
      </c>
      <c r="I1149" s="1" t="n">
        <v>1</v>
      </c>
      <c r="J1149" s="1" t="s">
        <v>3666</v>
      </c>
      <c r="K1149" s="46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3670</v>
      </c>
      <c r="D1150" s="1" t="s">
        <v>3671</v>
      </c>
      <c r="E1150" s="15" t="n">
        <v>46240</v>
      </c>
      <c r="F1150" s="15" t="n">
        <v>46240</v>
      </c>
      <c r="G1150" s="1" t="s">
        <v>677</v>
      </c>
      <c r="H1150" s="1" t="n">
        <v>1528746</v>
      </c>
      <c r="I1150" s="1" t="n">
        <v>1</v>
      </c>
      <c r="J1150" s="1" t="s">
        <v>3666</v>
      </c>
      <c r="K1150" s="46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36</v>
      </c>
      <c r="D1151" s="1" t="s">
        <v>3724</v>
      </c>
      <c r="E1151" s="15" t="n">
        <v>46240</v>
      </c>
      <c r="F1151" s="15" t="n">
        <v>46239</v>
      </c>
      <c r="G1151" s="1" t="s">
        <v>225</v>
      </c>
      <c r="H1151" s="1" t="n">
        <v>1510095</v>
      </c>
      <c r="I1151" s="1" t="n">
        <v>11</v>
      </c>
      <c r="J1151" s="1" t="s">
        <v>3666</v>
      </c>
      <c r="K1151" s="46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36</v>
      </c>
      <c r="D1152" s="1" t="s">
        <v>3726</v>
      </c>
      <c r="E1152" s="15" t="n">
        <v>46240</v>
      </c>
      <c r="F1152" s="15" t="n">
        <v>46239</v>
      </c>
      <c r="G1152" s="1" t="s">
        <v>65</v>
      </c>
      <c r="H1152" s="1" t="n">
        <v>1510540</v>
      </c>
      <c r="I1152" s="1" t="n">
        <v>11</v>
      </c>
      <c r="J1152" s="1" t="s">
        <v>3666</v>
      </c>
      <c r="K1152" s="46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59</v>
      </c>
      <c r="D1153" s="1" t="s">
        <v>3673</v>
      </c>
      <c r="E1153" s="15" t="n">
        <v>46240</v>
      </c>
      <c r="F1153" s="15" t="n">
        <v>46240</v>
      </c>
      <c r="G1153" s="1" t="s">
        <v>118</v>
      </c>
      <c r="H1153" s="1" t="n">
        <v>1509405</v>
      </c>
      <c r="I1153" s="1" t="n">
        <v>1</v>
      </c>
      <c r="J1153" s="1" t="s">
        <v>3666</v>
      </c>
      <c r="K1153" s="46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36</v>
      </c>
      <c r="D1154" s="1" t="s">
        <v>3729</v>
      </c>
      <c r="E1154" s="15" t="n">
        <v>46240</v>
      </c>
      <c r="F1154" s="15" t="n">
        <v>46240</v>
      </c>
      <c r="G1154" s="1" t="s">
        <v>489</v>
      </c>
      <c r="H1154" s="1" t="n">
        <v>1518718</v>
      </c>
      <c r="I1154" s="1" t="n">
        <v>1</v>
      </c>
      <c r="J1154" s="1" t="s">
        <v>3666</v>
      </c>
      <c r="K1154" s="46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36</v>
      </c>
      <c r="D1155" s="1" t="s">
        <v>3675</v>
      </c>
      <c r="E1155" s="15" t="n">
        <v>46240</v>
      </c>
      <c r="F1155" s="15" t="n">
        <v>46240</v>
      </c>
      <c r="G1155" s="1" t="s">
        <v>243</v>
      </c>
      <c r="H1155" s="1" t="n">
        <v>1509473</v>
      </c>
      <c r="I1155" s="1" t="n">
        <v>11</v>
      </c>
      <c r="J1155" s="1" t="s">
        <v>3666</v>
      </c>
      <c r="K1155" s="46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36</v>
      </c>
      <c r="D1156" s="1" t="s">
        <v>3730</v>
      </c>
      <c r="E1156" s="15" t="n">
        <v>46240</v>
      </c>
      <c r="F1156" s="15" t="n">
        <v>46239</v>
      </c>
      <c r="G1156" s="1" t="s">
        <v>247</v>
      </c>
      <c r="H1156" s="1" t="n">
        <v>1508504</v>
      </c>
      <c r="I1156" s="1" t="n">
        <v>11</v>
      </c>
      <c r="J1156" s="1" t="s">
        <v>3666</v>
      </c>
      <c r="K1156" s="46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59</v>
      </c>
      <c r="D1157" s="1" t="s">
        <v>3692</v>
      </c>
      <c r="E1157" s="15" t="n">
        <v>46240</v>
      </c>
      <c r="F1157" s="15" t="n">
        <v>46239</v>
      </c>
      <c r="G1157" s="1" t="s">
        <v>97</v>
      </c>
      <c r="H1157" s="1" t="n">
        <v>1508553</v>
      </c>
      <c r="I1157" s="1" t="n">
        <v>11</v>
      </c>
      <c r="J1157" s="1" t="s">
        <v>3666</v>
      </c>
      <c r="K1157" s="46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153</v>
      </c>
      <c r="D1158" s="1" t="s">
        <v>3693</v>
      </c>
      <c r="E1158" s="15" t="n">
        <v>46240</v>
      </c>
      <c r="F1158" s="15" t="n">
        <v>46239</v>
      </c>
      <c r="G1158" s="1" t="s">
        <v>871</v>
      </c>
      <c r="H1158" s="1" t="n">
        <v>1510496</v>
      </c>
      <c r="I1158" s="1" t="n">
        <v>11</v>
      </c>
      <c r="J1158" s="1" t="s">
        <v>3666</v>
      </c>
      <c r="K1158" s="46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457</v>
      </c>
      <c r="D1159" s="1" t="s">
        <v>3755</v>
      </c>
      <c r="E1159" s="15" t="n">
        <v>46240</v>
      </c>
      <c r="F1159" s="15" t="n">
        <v>46238</v>
      </c>
      <c r="G1159" s="1" t="s">
        <v>783</v>
      </c>
      <c r="H1159" s="1" t="n">
        <v>1508620</v>
      </c>
      <c r="I1159" s="1" t="n">
        <v>11</v>
      </c>
      <c r="J1159" s="1" t="s">
        <v>3666</v>
      </c>
      <c r="K1159" s="46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36</v>
      </c>
      <c r="D1160" s="1" t="s">
        <v>3677</v>
      </c>
      <c r="E1160" s="15" t="n">
        <v>46240</v>
      </c>
      <c r="F1160" s="15" t="n">
        <v>46240</v>
      </c>
      <c r="G1160" s="1" t="s">
        <v>93</v>
      </c>
      <c r="H1160" s="1" t="n">
        <v>1509045</v>
      </c>
      <c r="I1160" s="1" t="n">
        <v>6</v>
      </c>
      <c r="J1160" s="1" t="s">
        <v>3666</v>
      </c>
      <c r="K1160" s="46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36</v>
      </c>
      <c r="D1161" s="1" t="s">
        <v>3677</v>
      </c>
      <c r="E1161" s="15" t="n">
        <v>46240</v>
      </c>
      <c r="F1161" s="15" t="n">
        <v>46240</v>
      </c>
      <c r="G1161" s="1" t="s">
        <v>93</v>
      </c>
      <c r="H1161" s="1" t="n">
        <v>1509125</v>
      </c>
      <c r="I1161" s="1" t="n">
        <v>6</v>
      </c>
      <c r="J1161" s="1" t="s">
        <v>3666</v>
      </c>
      <c r="K1161" s="46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36</v>
      </c>
      <c r="D1162" s="1" t="s">
        <v>3677</v>
      </c>
      <c r="E1162" s="15" t="n">
        <v>46240</v>
      </c>
      <c r="F1162" s="15" t="n">
        <v>46240</v>
      </c>
      <c r="G1162" s="1" t="s">
        <v>93</v>
      </c>
      <c r="H1162" s="1" t="n">
        <v>1509219</v>
      </c>
      <c r="I1162" s="1" t="n">
        <v>6</v>
      </c>
      <c r="J1162" s="1" t="s">
        <v>3666</v>
      </c>
      <c r="K1162" s="46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36</v>
      </c>
      <c r="D1163" s="1" t="s">
        <v>3677</v>
      </c>
      <c r="E1163" s="15" t="n">
        <v>46240</v>
      </c>
      <c r="F1163" s="15" t="n">
        <v>46240</v>
      </c>
      <c r="G1163" s="1" t="s">
        <v>93</v>
      </c>
      <c r="H1163" s="1" t="n">
        <v>1509244</v>
      </c>
      <c r="I1163" s="1" t="n">
        <v>6</v>
      </c>
      <c r="J1163" s="1" t="s">
        <v>3666</v>
      </c>
      <c r="K1163" s="46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36</v>
      </c>
      <c r="D1164" s="1" t="s">
        <v>3677</v>
      </c>
      <c r="E1164" s="15" t="n">
        <v>46240</v>
      </c>
      <c r="F1164" s="15" t="n">
        <v>46240</v>
      </c>
      <c r="G1164" s="1" t="s">
        <v>93</v>
      </c>
      <c r="H1164" s="1" t="n">
        <v>1509334</v>
      </c>
      <c r="I1164" s="1" t="n">
        <v>6</v>
      </c>
      <c r="J1164" s="1" t="s">
        <v>3666</v>
      </c>
      <c r="K1164" s="46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36</v>
      </c>
      <c r="D1165" s="1" t="s">
        <v>3678</v>
      </c>
      <c r="E1165" s="15" t="n">
        <v>46240</v>
      </c>
      <c r="F1165" s="15" t="n">
        <v>46240</v>
      </c>
      <c r="G1165" s="1" t="s">
        <v>182</v>
      </c>
      <c r="H1165" s="1" t="n">
        <v>1509269</v>
      </c>
      <c r="I1165" s="1" t="n">
        <v>11</v>
      </c>
      <c r="J1165" s="1" t="s">
        <v>3666</v>
      </c>
      <c r="K1165" s="46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36</v>
      </c>
      <c r="D1166" s="1" t="s">
        <v>3761</v>
      </c>
      <c r="E1166" s="15" t="n">
        <v>46240</v>
      </c>
      <c r="F1166" s="15" t="n">
        <v>46239</v>
      </c>
      <c r="G1166" s="1" t="s">
        <v>385</v>
      </c>
      <c r="H1166" s="1" t="n">
        <v>1509926</v>
      </c>
      <c r="I1166" s="1" t="n">
        <v>11</v>
      </c>
      <c r="J1166" s="1" t="s">
        <v>3666</v>
      </c>
      <c r="K1166" s="46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153</v>
      </c>
      <c r="D1167" s="1" t="s">
        <v>3680</v>
      </c>
      <c r="E1167" s="15" t="n">
        <v>46240</v>
      </c>
      <c r="F1167" s="15" t="n">
        <v>46239</v>
      </c>
      <c r="G1167" s="1" t="s">
        <v>1095</v>
      </c>
      <c r="H1167" s="1" t="n">
        <v>1508398</v>
      </c>
      <c r="I1167" s="1" t="n">
        <v>1</v>
      </c>
      <c r="J1167" s="1" t="s">
        <v>3666</v>
      </c>
      <c r="K1167" s="46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36</v>
      </c>
      <c r="D1168" s="1" t="s">
        <v>3709</v>
      </c>
      <c r="E1168" s="15" t="n">
        <v>46241</v>
      </c>
      <c r="F1168" s="15" t="n">
        <v>46239</v>
      </c>
      <c r="G1168" s="1" t="s">
        <v>78</v>
      </c>
      <c r="H1168" s="1" t="n">
        <v>1513562</v>
      </c>
      <c r="I1168" s="1" t="n">
        <v>11</v>
      </c>
      <c r="J1168" s="1" t="s">
        <v>3666</v>
      </c>
      <c r="K1168" s="46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36</v>
      </c>
      <c r="D1169" s="1" t="s">
        <v>3682</v>
      </c>
      <c r="E1169" s="15" t="n">
        <v>46241</v>
      </c>
      <c r="F1169" s="15" t="n">
        <v>46239</v>
      </c>
      <c r="G1169" s="1" t="s">
        <v>368</v>
      </c>
      <c r="H1169" s="1" t="n">
        <v>1513487</v>
      </c>
      <c r="I1169" s="1" t="n">
        <v>11</v>
      </c>
      <c r="J1169" s="1" t="s">
        <v>3666</v>
      </c>
      <c r="K1169" s="46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36</v>
      </c>
      <c r="D1170" s="1" t="s">
        <v>3759</v>
      </c>
      <c r="E1170" s="15" t="n">
        <v>46241</v>
      </c>
      <c r="F1170" s="15" t="n">
        <v>46241</v>
      </c>
      <c r="G1170" s="1" t="s">
        <v>240</v>
      </c>
      <c r="H1170" s="1" t="n">
        <v>1515620</v>
      </c>
      <c r="I1170" s="1" t="n">
        <v>11</v>
      </c>
      <c r="J1170" s="1" t="s">
        <v>3666</v>
      </c>
      <c r="K1170" s="46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36</v>
      </c>
      <c r="D1171" s="1" t="s">
        <v>3759</v>
      </c>
      <c r="E1171" s="15" t="n">
        <v>46241</v>
      </c>
      <c r="F1171" s="15" t="n">
        <v>46241</v>
      </c>
      <c r="G1171" s="1" t="s">
        <v>240</v>
      </c>
      <c r="H1171" s="1" t="n">
        <v>1515530</v>
      </c>
      <c r="I1171" s="1" t="n">
        <v>11</v>
      </c>
      <c r="J1171" s="1" t="s">
        <v>3666</v>
      </c>
      <c r="K1171" s="46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36</v>
      </c>
      <c r="D1172" s="1" t="s">
        <v>3685</v>
      </c>
      <c r="E1172" s="15" t="n">
        <v>46241</v>
      </c>
      <c r="F1172" s="15" t="n">
        <v>46241</v>
      </c>
      <c r="G1172" s="1" t="s">
        <v>253</v>
      </c>
      <c r="H1172" s="1" t="n">
        <v>1514916</v>
      </c>
      <c r="I1172" s="1" t="n">
        <v>6</v>
      </c>
      <c r="J1172" s="1" t="s">
        <v>3666</v>
      </c>
      <c r="K1172" s="46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36</v>
      </c>
      <c r="D1173" s="1" t="s">
        <v>3686</v>
      </c>
      <c r="E1173" s="15" t="n">
        <v>46241</v>
      </c>
      <c r="F1173" s="15" t="n">
        <v>46240</v>
      </c>
      <c r="G1173" s="1" t="s">
        <v>75</v>
      </c>
      <c r="H1173" s="1" t="n">
        <v>1514803</v>
      </c>
      <c r="I1173" s="1" t="n">
        <v>11</v>
      </c>
      <c r="J1173" s="1" t="s">
        <v>3666</v>
      </c>
      <c r="K1173" s="46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59</v>
      </c>
      <c r="D1174" s="1" t="s">
        <v>3688</v>
      </c>
      <c r="E1174" s="15" t="n">
        <v>46241</v>
      </c>
      <c r="F1174" s="15" t="n">
        <v>46241</v>
      </c>
      <c r="G1174" s="1" t="s">
        <v>99</v>
      </c>
      <c r="H1174" s="1" t="n">
        <v>1515377</v>
      </c>
      <c r="I1174" s="1" t="n">
        <v>11</v>
      </c>
      <c r="J1174" s="1" t="s">
        <v>3666</v>
      </c>
      <c r="K1174" s="46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36</v>
      </c>
      <c r="D1175" s="1" t="s">
        <v>3818</v>
      </c>
      <c r="E1175" s="15" t="n">
        <v>46241</v>
      </c>
      <c r="F1175" s="15" t="n">
        <v>46241</v>
      </c>
      <c r="G1175" s="1" t="s">
        <v>1716</v>
      </c>
      <c r="H1175" s="1" t="n">
        <v>1515613</v>
      </c>
      <c r="I1175" s="1" t="n">
        <v>1</v>
      </c>
      <c r="J1175" s="1" t="s">
        <v>3666</v>
      </c>
      <c r="K1175" s="46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36</v>
      </c>
      <c r="D1176" s="1" t="s">
        <v>3694</v>
      </c>
      <c r="E1176" s="15" t="n">
        <v>46241</v>
      </c>
      <c r="F1176" s="15" t="n">
        <v>46241</v>
      </c>
      <c r="G1176" s="1" t="s">
        <v>376</v>
      </c>
      <c r="H1176" s="1" t="n">
        <v>1518708</v>
      </c>
      <c r="I1176" s="1" t="n">
        <v>1</v>
      </c>
      <c r="J1176" s="1" t="s">
        <v>3666</v>
      </c>
      <c r="K1176" s="46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36</v>
      </c>
      <c r="D1177" s="1" t="s">
        <v>3792</v>
      </c>
      <c r="E1177" s="15" t="n">
        <v>46241</v>
      </c>
      <c r="F1177" s="15" t="n">
        <v>46241</v>
      </c>
      <c r="G1177" s="1" t="s">
        <v>1024</v>
      </c>
      <c r="H1177" s="1" t="n">
        <v>1515625</v>
      </c>
      <c r="I1177" s="1" t="n">
        <v>1</v>
      </c>
      <c r="J1177" s="1" t="s">
        <v>3666</v>
      </c>
      <c r="K1177" s="46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36</v>
      </c>
      <c r="D1178" s="1" t="s">
        <v>3789</v>
      </c>
      <c r="E1178" s="15" t="n">
        <v>46241</v>
      </c>
      <c r="F1178" s="15" t="n">
        <v>46241</v>
      </c>
      <c r="G1178" s="1" t="s">
        <v>988</v>
      </c>
      <c r="H1178" s="1" t="n">
        <v>1518728</v>
      </c>
      <c r="I1178" s="1" t="n">
        <v>1</v>
      </c>
      <c r="J1178" s="1" t="s">
        <v>3666</v>
      </c>
      <c r="K1178" s="46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272</v>
      </c>
      <c r="D1179" s="1" t="s">
        <v>3705</v>
      </c>
      <c r="E1179" s="15" t="n">
        <v>46241</v>
      </c>
      <c r="F1179" s="15" t="n">
        <v>46240</v>
      </c>
      <c r="G1179" s="1" t="s">
        <v>169</v>
      </c>
      <c r="H1179" s="1" t="n">
        <v>1515421</v>
      </c>
      <c r="I1179" s="1" t="n">
        <v>11</v>
      </c>
      <c r="J1179" s="1" t="s">
        <v>3666</v>
      </c>
      <c r="K1179" s="46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36</v>
      </c>
      <c r="D1180" s="1" t="s">
        <v>3705</v>
      </c>
      <c r="E1180" s="15" t="n">
        <v>46241</v>
      </c>
      <c r="F1180" s="15" t="n">
        <v>46240</v>
      </c>
      <c r="G1180" s="1" t="s">
        <v>169</v>
      </c>
      <c r="H1180" s="1" t="n">
        <v>1515432</v>
      </c>
      <c r="I1180" s="1" t="n">
        <v>11</v>
      </c>
      <c r="J1180" s="1" t="s">
        <v>3666</v>
      </c>
      <c r="K1180" s="46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59</v>
      </c>
      <c r="D1181" s="1" t="s">
        <v>3692</v>
      </c>
      <c r="E1181" s="15" t="n">
        <v>46241</v>
      </c>
      <c r="F1181" s="15" t="n">
        <v>46240</v>
      </c>
      <c r="G1181" s="1" t="s">
        <v>97</v>
      </c>
      <c r="H1181" s="1" t="n">
        <v>1515487</v>
      </c>
      <c r="I1181" s="1" t="n">
        <v>11</v>
      </c>
      <c r="J1181" s="1" t="s">
        <v>3666</v>
      </c>
      <c r="K1181" s="46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59</v>
      </c>
      <c r="D1182" s="1" t="s">
        <v>3692</v>
      </c>
      <c r="E1182" s="15" t="n">
        <v>46241</v>
      </c>
      <c r="F1182" s="15" t="n">
        <v>46240</v>
      </c>
      <c r="G1182" s="1" t="s">
        <v>97</v>
      </c>
      <c r="H1182" s="1" t="n">
        <v>1515496</v>
      </c>
      <c r="I1182" s="1" t="n">
        <v>11</v>
      </c>
      <c r="J1182" s="1" t="s">
        <v>3666</v>
      </c>
      <c r="K1182" s="46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36</v>
      </c>
      <c r="D1183" s="1" t="s">
        <v>3677</v>
      </c>
      <c r="E1183" s="15" t="n">
        <v>46241</v>
      </c>
      <c r="F1183" s="15" t="n">
        <v>46241</v>
      </c>
      <c r="G1183" s="1" t="s">
        <v>93</v>
      </c>
      <c r="H1183" s="1" t="n">
        <v>1514611</v>
      </c>
      <c r="I1183" s="1" t="n">
        <v>6</v>
      </c>
      <c r="J1183" s="1" t="s">
        <v>3666</v>
      </c>
      <c r="K1183" s="46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36</v>
      </c>
      <c r="D1184" s="1" t="s">
        <v>3677</v>
      </c>
      <c r="E1184" s="15" t="n">
        <v>46241</v>
      </c>
      <c r="F1184" s="15" t="n">
        <v>46241</v>
      </c>
      <c r="G1184" s="1" t="s">
        <v>93</v>
      </c>
      <c r="H1184" s="1" t="n">
        <v>1514687</v>
      </c>
      <c r="I1184" s="1" t="n">
        <v>6</v>
      </c>
      <c r="J1184" s="1" t="s">
        <v>3666</v>
      </c>
      <c r="K1184" s="46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36</v>
      </c>
      <c r="D1185" s="1" t="s">
        <v>3677</v>
      </c>
      <c r="E1185" s="15" t="n">
        <v>46241</v>
      </c>
      <c r="F1185" s="15" t="n">
        <v>46241</v>
      </c>
      <c r="G1185" s="1" t="s">
        <v>93</v>
      </c>
      <c r="H1185" s="1" t="n">
        <v>1514851</v>
      </c>
      <c r="I1185" s="1" t="n">
        <v>6</v>
      </c>
      <c r="J1185" s="1" t="s">
        <v>3666</v>
      </c>
      <c r="K1185" s="46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36</v>
      </c>
      <c r="D1186" s="1" t="s">
        <v>3737</v>
      </c>
      <c r="E1186" s="15" t="n">
        <v>46241</v>
      </c>
      <c r="F1186" s="15" t="n">
        <v>46239</v>
      </c>
      <c r="G1186" s="1" t="s">
        <v>282</v>
      </c>
      <c r="H1186" s="1" t="n">
        <v>1513663</v>
      </c>
      <c r="I1186" s="1" t="n">
        <v>11</v>
      </c>
      <c r="J1186" s="1" t="s">
        <v>3666</v>
      </c>
      <c r="K1186" s="46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36</v>
      </c>
      <c r="D1187" s="1" t="s">
        <v>3834</v>
      </c>
      <c r="E1187" s="15" t="n">
        <v>46241</v>
      </c>
      <c r="F1187" s="15" t="n">
        <v>46241</v>
      </c>
      <c r="G1187" s="1" t="s">
        <v>2739</v>
      </c>
      <c r="H1187" s="1" t="n">
        <v>1514441</v>
      </c>
      <c r="I1187" s="1" t="n">
        <v>11</v>
      </c>
      <c r="J1187" s="1" t="s">
        <v>3666</v>
      </c>
      <c r="K1187" s="46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36</v>
      </c>
      <c r="D1188" s="1" t="s">
        <v>3681</v>
      </c>
      <c r="E1188" s="15" t="n">
        <v>46242</v>
      </c>
      <c r="F1188" s="15" t="n">
        <v>46241</v>
      </c>
      <c r="G1188" s="1" t="s">
        <v>186</v>
      </c>
      <c r="H1188" s="1" t="n">
        <v>1517773</v>
      </c>
      <c r="I1188" s="1" t="n">
        <v>11</v>
      </c>
      <c r="J1188" s="1" t="s">
        <v>3666</v>
      </c>
      <c r="K1188" s="46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36</v>
      </c>
      <c r="D1189" s="1" t="s">
        <v>3749</v>
      </c>
      <c r="E1189" s="15" t="n">
        <v>46242</v>
      </c>
      <c r="F1189" s="15" t="n">
        <v>46239</v>
      </c>
      <c r="G1189" s="1" t="s">
        <v>68</v>
      </c>
      <c r="H1189" s="1" t="n">
        <v>1517342</v>
      </c>
      <c r="I1189" s="1" t="n">
        <v>11</v>
      </c>
      <c r="J1189" s="1" t="s">
        <v>3666</v>
      </c>
      <c r="K1189" s="46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36</v>
      </c>
      <c r="D1190" s="1" t="s">
        <v>3749</v>
      </c>
      <c r="E1190" s="15" t="n">
        <v>46242</v>
      </c>
      <c r="F1190" s="15" t="n">
        <v>46239</v>
      </c>
      <c r="G1190" s="1" t="s">
        <v>68</v>
      </c>
      <c r="H1190" s="1" t="n">
        <v>1517331</v>
      </c>
      <c r="I1190" s="1" t="n">
        <v>11</v>
      </c>
      <c r="J1190" s="1" t="s">
        <v>3666</v>
      </c>
      <c r="K1190" s="46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36</v>
      </c>
      <c r="D1191" s="1" t="s">
        <v>3749</v>
      </c>
      <c r="E1191" s="15" t="n">
        <v>46242</v>
      </c>
      <c r="F1191" s="15" t="n">
        <v>46239</v>
      </c>
      <c r="G1191" s="1" t="s">
        <v>68</v>
      </c>
      <c r="H1191" s="1" t="n">
        <v>1517281</v>
      </c>
      <c r="I1191" s="1" t="n">
        <v>11</v>
      </c>
      <c r="J1191" s="1" t="s">
        <v>3666</v>
      </c>
      <c r="K1191" s="46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3711</v>
      </c>
      <c r="D1192" s="1" t="s">
        <v>3712</v>
      </c>
      <c r="E1192" s="15" t="n">
        <v>46242</v>
      </c>
      <c r="F1192" s="15" t="n">
        <v>46239</v>
      </c>
      <c r="G1192" s="1" t="s">
        <v>351</v>
      </c>
      <c r="H1192" s="1" t="n">
        <v>1517535</v>
      </c>
      <c r="I1192" s="1" t="n">
        <v>11</v>
      </c>
      <c r="J1192" s="1" t="s">
        <v>3666</v>
      </c>
      <c r="K1192" s="46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3711</v>
      </c>
      <c r="D1193" s="1" t="s">
        <v>3712</v>
      </c>
      <c r="E1193" s="15" t="n">
        <v>46242</v>
      </c>
      <c r="F1193" s="15" t="n">
        <v>46239</v>
      </c>
      <c r="G1193" s="1" t="s">
        <v>351</v>
      </c>
      <c r="H1193" s="1" t="n">
        <v>1517704</v>
      </c>
      <c r="I1193" s="1" t="n">
        <v>11</v>
      </c>
      <c r="J1193" s="1" t="s">
        <v>3666</v>
      </c>
      <c r="K1193" s="46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3670</v>
      </c>
      <c r="D1194" s="1" t="s">
        <v>3671</v>
      </c>
      <c r="E1194" s="15" t="n">
        <v>46242</v>
      </c>
      <c r="F1194" s="15" t="n">
        <v>46242</v>
      </c>
      <c r="G1194" s="1" t="s">
        <v>677</v>
      </c>
      <c r="H1194" s="1" t="n">
        <v>1528766</v>
      </c>
      <c r="I1194" s="1" t="n">
        <v>1</v>
      </c>
      <c r="J1194" s="1" t="s">
        <v>3666</v>
      </c>
      <c r="K1194" s="46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3670</v>
      </c>
      <c r="D1195" s="1" t="s">
        <v>3671</v>
      </c>
      <c r="E1195" s="15" t="n">
        <v>46242</v>
      </c>
      <c r="F1195" s="15" t="n">
        <v>46242</v>
      </c>
      <c r="G1195" s="1" t="s">
        <v>677</v>
      </c>
      <c r="H1195" s="1" t="n">
        <v>1528788</v>
      </c>
      <c r="I1195" s="1" t="n">
        <v>1</v>
      </c>
      <c r="J1195" s="1" t="s">
        <v>3666</v>
      </c>
      <c r="K1195" s="46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457</v>
      </c>
      <c r="D1196" s="1" t="s">
        <v>3779</v>
      </c>
      <c r="E1196" s="15" t="n">
        <v>46242</v>
      </c>
      <c r="F1196" s="15" t="n">
        <v>46240</v>
      </c>
      <c r="G1196" s="1" t="s">
        <v>288</v>
      </c>
      <c r="H1196" s="1" t="n">
        <v>1517897</v>
      </c>
      <c r="I1196" s="1" t="n">
        <v>11</v>
      </c>
      <c r="J1196" s="1" t="s">
        <v>3666</v>
      </c>
      <c r="K1196" s="46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36</v>
      </c>
      <c r="D1197" s="1" t="s">
        <v>3687</v>
      </c>
      <c r="E1197" s="15" t="n">
        <v>46242</v>
      </c>
      <c r="F1197" s="15" t="n">
        <v>46238</v>
      </c>
      <c r="G1197" s="1" t="s">
        <v>65</v>
      </c>
      <c r="H1197" s="1" t="n">
        <v>1517982</v>
      </c>
      <c r="I1197" s="1" t="n">
        <v>11</v>
      </c>
      <c r="J1197" s="1" t="s">
        <v>3666</v>
      </c>
      <c r="K1197" s="46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460</v>
      </c>
      <c r="D1198" s="1" t="s">
        <v>3727</v>
      </c>
      <c r="E1198" s="15" t="n">
        <v>46242</v>
      </c>
      <c r="F1198" s="15" t="n">
        <v>46240</v>
      </c>
      <c r="G1198" s="1" t="s">
        <v>157</v>
      </c>
      <c r="H1198" s="1" t="n">
        <v>1517788</v>
      </c>
      <c r="I1198" s="1" t="n">
        <v>11</v>
      </c>
      <c r="J1198" s="1" t="s">
        <v>3666</v>
      </c>
      <c r="K1198" s="46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59</v>
      </c>
      <c r="D1199" s="1" t="s">
        <v>3673</v>
      </c>
      <c r="E1199" s="15" t="n">
        <v>46242</v>
      </c>
      <c r="F1199" s="15" t="n">
        <v>46242</v>
      </c>
      <c r="G1199" s="1" t="s">
        <v>118</v>
      </c>
      <c r="H1199" s="1" t="n">
        <v>1518674</v>
      </c>
      <c r="I1199" s="1" t="n">
        <v>1</v>
      </c>
      <c r="J1199" s="1" t="s">
        <v>3666</v>
      </c>
      <c r="K1199" s="46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36</v>
      </c>
      <c r="D1200" s="1" t="s">
        <v>3818</v>
      </c>
      <c r="E1200" s="15" t="n">
        <v>46242</v>
      </c>
      <c r="F1200" s="15" t="n">
        <v>46242</v>
      </c>
      <c r="G1200" s="1" t="s">
        <v>1716</v>
      </c>
      <c r="H1200" s="1" t="n">
        <v>1528968</v>
      </c>
      <c r="I1200" s="1" t="n">
        <v>1</v>
      </c>
      <c r="J1200" s="1" t="s">
        <v>3666</v>
      </c>
      <c r="K1200" s="46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36</v>
      </c>
      <c r="D1201" s="1" t="s">
        <v>3728</v>
      </c>
      <c r="E1201" s="15" t="n">
        <v>46242</v>
      </c>
      <c r="F1201" s="15" t="n">
        <v>46240</v>
      </c>
      <c r="G1201" s="1" t="s">
        <v>626</v>
      </c>
      <c r="H1201" s="1" t="n">
        <v>1517858</v>
      </c>
      <c r="I1201" s="1" t="n">
        <v>11</v>
      </c>
      <c r="J1201" s="1" t="s">
        <v>3666</v>
      </c>
      <c r="K1201" s="46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153</v>
      </c>
      <c r="D1202" s="1" t="s">
        <v>3745</v>
      </c>
      <c r="E1202" s="15" t="n">
        <v>46242</v>
      </c>
      <c r="F1202" s="15" t="n">
        <v>46240</v>
      </c>
      <c r="G1202" s="1" t="s">
        <v>155</v>
      </c>
      <c r="H1202" s="1" t="n">
        <v>1518309</v>
      </c>
      <c r="I1202" s="1" t="n">
        <v>11</v>
      </c>
      <c r="J1202" s="1" t="s">
        <v>3666</v>
      </c>
      <c r="K1202" s="46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59</v>
      </c>
      <c r="D1203" s="1" t="s">
        <v>3820</v>
      </c>
      <c r="E1203" s="15" t="n">
        <v>46244</v>
      </c>
      <c r="F1203" s="15" t="n">
        <v>46242</v>
      </c>
      <c r="G1203" s="1" t="s">
        <v>1365</v>
      </c>
      <c r="H1203" s="1" t="n">
        <v>1529598</v>
      </c>
      <c r="I1203" s="1" t="n">
        <v>11</v>
      </c>
      <c r="J1203" s="1" t="s">
        <v>3666</v>
      </c>
      <c r="K1203" s="46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1950</v>
      </c>
      <c r="D1204" s="1" t="s">
        <v>3722</v>
      </c>
      <c r="E1204" s="15" t="n">
        <v>46244</v>
      </c>
      <c r="F1204" s="15" t="n">
        <v>46239</v>
      </c>
      <c r="G1204" s="1" t="s">
        <v>173</v>
      </c>
      <c r="H1204" s="1" t="n">
        <v>1529784</v>
      </c>
      <c r="I1204" s="1" t="n">
        <v>11</v>
      </c>
      <c r="J1204" s="1" t="s">
        <v>3666</v>
      </c>
      <c r="K1204" s="46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272</v>
      </c>
      <c r="D1205" s="1" t="s">
        <v>3722</v>
      </c>
      <c r="E1205" s="15" t="n">
        <v>46244</v>
      </c>
      <c r="F1205" s="15" t="n">
        <v>46239</v>
      </c>
      <c r="G1205" s="1" t="s">
        <v>173</v>
      </c>
      <c r="H1205" s="1" t="n">
        <v>1529828</v>
      </c>
      <c r="I1205" s="1" t="n">
        <v>11</v>
      </c>
      <c r="J1205" s="1" t="s">
        <v>3666</v>
      </c>
      <c r="K1205" s="46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36</v>
      </c>
      <c r="D1206" s="1" t="s">
        <v>3696</v>
      </c>
      <c r="E1206" s="15" t="n">
        <v>46244</v>
      </c>
      <c r="F1206" s="15" t="n">
        <v>46240</v>
      </c>
      <c r="G1206" s="1" t="s">
        <v>184</v>
      </c>
      <c r="H1206" s="1" t="n">
        <v>1529367</v>
      </c>
      <c r="I1206" s="1" t="n">
        <v>11</v>
      </c>
      <c r="J1206" s="1" t="s">
        <v>3666</v>
      </c>
      <c r="K1206" s="46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59</v>
      </c>
      <c r="D1207" s="1" t="s">
        <v>3683</v>
      </c>
      <c r="E1207" s="15" t="n">
        <v>46244</v>
      </c>
      <c r="F1207" s="15" t="n">
        <v>46244</v>
      </c>
      <c r="G1207" s="1" t="s">
        <v>89</v>
      </c>
      <c r="H1207" s="1" t="n">
        <v>1529854</v>
      </c>
      <c r="I1207" s="1" t="n">
        <v>11</v>
      </c>
      <c r="J1207" s="1" t="s">
        <v>3666</v>
      </c>
      <c r="K1207" s="46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3711</v>
      </c>
      <c r="D1208" s="1" t="s">
        <v>3712</v>
      </c>
      <c r="E1208" s="15" t="n">
        <v>46244</v>
      </c>
      <c r="F1208" s="15" t="n">
        <v>46241</v>
      </c>
      <c r="G1208" s="1" t="s">
        <v>351</v>
      </c>
      <c r="H1208" s="1" t="n">
        <v>1529446</v>
      </c>
      <c r="I1208" s="1" t="n">
        <v>11</v>
      </c>
      <c r="J1208" s="1" t="s">
        <v>3666</v>
      </c>
      <c r="K1208" s="46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3711</v>
      </c>
      <c r="D1209" s="1" t="s">
        <v>3712</v>
      </c>
      <c r="E1209" s="15" t="n">
        <v>46244</v>
      </c>
      <c r="F1209" s="15" t="n">
        <v>46241</v>
      </c>
      <c r="G1209" s="1" t="s">
        <v>351</v>
      </c>
      <c r="H1209" s="1" t="n">
        <v>1529439</v>
      </c>
      <c r="I1209" s="1" t="n">
        <v>11</v>
      </c>
      <c r="J1209" s="1" t="s">
        <v>3666</v>
      </c>
      <c r="K1209" s="46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153</v>
      </c>
      <c r="D1210" s="1" t="s">
        <v>3668</v>
      </c>
      <c r="E1210" s="15" t="n">
        <v>46244</v>
      </c>
      <c r="F1210" s="15" t="n">
        <v>46241</v>
      </c>
      <c r="G1210" s="1" t="s">
        <v>445</v>
      </c>
      <c r="H1210" s="1" t="n">
        <v>1529526</v>
      </c>
      <c r="I1210" s="1" t="n">
        <v>11</v>
      </c>
      <c r="J1210" s="1" t="s">
        <v>3666</v>
      </c>
      <c r="K1210" s="46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36</v>
      </c>
      <c r="D1211" s="1" t="s">
        <v>3723</v>
      </c>
      <c r="E1211" s="15" t="n">
        <v>46244</v>
      </c>
      <c r="F1211" s="15" t="n">
        <v>46240</v>
      </c>
      <c r="G1211" s="1" t="s">
        <v>291</v>
      </c>
      <c r="H1211" s="1" t="n">
        <v>1529467</v>
      </c>
      <c r="I1211" s="1" t="n">
        <v>11</v>
      </c>
      <c r="J1211" s="1" t="s">
        <v>3666</v>
      </c>
      <c r="K1211" s="46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3670</v>
      </c>
      <c r="D1212" s="1" t="s">
        <v>3671</v>
      </c>
      <c r="E1212" s="15" t="n">
        <v>46244</v>
      </c>
      <c r="F1212" s="15" t="n">
        <v>46244</v>
      </c>
      <c r="G1212" s="1" t="s">
        <v>677</v>
      </c>
      <c r="H1212" s="1" t="n">
        <v>1530153</v>
      </c>
      <c r="I1212" s="1" t="n">
        <v>1</v>
      </c>
      <c r="J1212" s="1" t="s">
        <v>3666</v>
      </c>
      <c r="K1212" s="46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36</v>
      </c>
      <c r="D1213" s="1" t="s">
        <v>3724</v>
      </c>
      <c r="E1213" s="15" t="n">
        <v>46244</v>
      </c>
      <c r="F1213" s="15" t="n">
        <v>46240</v>
      </c>
      <c r="G1213" s="1" t="s">
        <v>225</v>
      </c>
      <c r="H1213" s="1" t="n">
        <v>1528923</v>
      </c>
      <c r="I1213" s="1" t="n">
        <v>11</v>
      </c>
      <c r="J1213" s="1" t="s">
        <v>3666</v>
      </c>
      <c r="K1213" s="46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59</v>
      </c>
      <c r="D1214" s="1" t="s">
        <v>3673</v>
      </c>
      <c r="E1214" s="15" t="n">
        <v>46244</v>
      </c>
      <c r="F1214" s="15" t="n">
        <v>46244</v>
      </c>
      <c r="G1214" s="1" t="s">
        <v>118</v>
      </c>
      <c r="H1214" s="1" t="n">
        <v>1536219</v>
      </c>
      <c r="I1214" s="1" t="n">
        <v>1</v>
      </c>
      <c r="J1214" s="1" t="s">
        <v>3666</v>
      </c>
      <c r="K1214" s="46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36</v>
      </c>
      <c r="D1215" s="1" t="s">
        <v>3769</v>
      </c>
      <c r="E1215" s="15" t="n">
        <v>46244</v>
      </c>
      <c r="F1215" s="15" t="n">
        <v>46240</v>
      </c>
      <c r="G1215" s="1" t="s">
        <v>278</v>
      </c>
      <c r="H1215" s="1" t="n">
        <v>1529455</v>
      </c>
      <c r="I1215" s="1" t="n">
        <v>11</v>
      </c>
      <c r="J1215" s="1" t="s">
        <v>3666</v>
      </c>
      <c r="K1215" s="46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36</v>
      </c>
      <c r="D1216" s="1" t="s">
        <v>3768</v>
      </c>
      <c r="E1216" s="15" t="n">
        <v>46244</v>
      </c>
      <c r="F1216" s="15" t="n">
        <v>46242</v>
      </c>
      <c r="G1216" s="1" t="s">
        <v>887</v>
      </c>
      <c r="H1216" s="1" t="n">
        <v>1528426</v>
      </c>
      <c r="I1216" s="1" t="n">
        <v>11</v>
      </c>
      <c r="J1216" s="1" t="s">
        <v>3666</v>
      </c>
      <c r="K1216" s="46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36</v>
      </c>
      <c r="D1217" s="1" t="s">
        <v>3713</v>
      </c>
      <c r="E1217" s="15" t="n">
        <v>46244</v>
      </c>
      <c r="F1217" s="15" t="n">
        <v>46241</v>
      </c>
      <c r="G1217" s="1" t="s">
        <v>349</v>
      </c>
      <c r="H1217" s="1" t="n">
        <v>1529311</v>
      </c>
      <c r="I1217" s="1" t="n">
        <v>11</v>
      </c>
      <c r="J1217" s="1" t="s">
        <v>3666</v>
      </c>
      <c r="K1217" s="46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36</v>
      </c>
      <c r="D1218" s="1" t="s">
        <v>3689</v>
      </c>
      <c r="E1218" s="15" t="n">
        <v>46244</v>
      </c>
      <c r="F1218" s="15" t="n">
        <v>46240</v>
      </c>
      <c r="G1218" s="1" t="s">
        <v>180</v>
      </c>
      <c r="H1218" s="1" t="n">
        <v>1528659</v>
      </c>
      <c r="I1218" s="1" t="n">
        <v>11</v>
      </c>
      <c r="J1218" s="1" t="s">
        <v>3666</v>
      </c>
      <c r="K1218" s="46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36</v>
      </c>
      <c r="D1219" s="1" t="s">
        <v>3770</v>
      </c>
      <c r="E1219" s="15" t="n">
        <v>46244</v>
      </c>
      <c r="F1219" s="15" t="n">
        <v>46240</v>
      </c>
      <c r="G1219" s="1" t="s">
        <v>249</v>
      </c>
      <c r="H1219" s="1" t="n">
        <v>1528833</v>
      </c>
      <c r="I1219" s="1" t="n">
        <v>11</v>
      </c>
      <c r="J1219" s="1" t="s">
        <v>3666</v>
      </c>
      <c r="K1219" s="46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36</v>
      </c>
      <c r="D1220" s="1" t="s">
        <v>3704</v>
      </c>
      <c r="E1220" s="15" t="n">
        <v>46244</v>
      </c>
      <c r="F1220" s="15" t="n">
        <v>46241</v>
      </c>
      <c r="G1220" s="1" t="s">
        <v>316</v>
      </c>
      <c r="H1220" s="1" t="n">
        <v>1528790</v>
      </c>
      <c r="I1220" s="1" t="n">
        <v>11</v>
      </c>
      <c r="J1220" s="1" t="s">
        <v>3666</v>
      </c>
      <c r="K1220" s="46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153</v>
      </c>
      <c r="D1221" s="1" t="s">
        <v>3800</v>
      </c>
      <c r="E1221" s="15" t="n">
        <v>46244</v>
      </c>
      <c r="F1221" s="15" t="n">
        <v>46239</v>
      </c>
      <c r="G1221" s="1" t="s">
        <v>505</v>
      </c>
      <c r="H1221" s="1" t="n">
        <v>1529569</v>
      </c>
      <c r="I1221" s="1" t="n">
        <v>39</v>
      </c>
      <c r="J1221" s="1" t="s">
        <v>3666</v>
      </c>
      <c r="K1221" s="46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36</v>
      </c>
      <c r="D1222" s="1" t="s">
        <v>3675</v>
      </c>
      <c r="E1222" s="15" t="n">
        <v>46244</v>
      </c>
      <c r="F1222" s="15" t="n">
        <v>46241</v>
      </c>
      <c r="G1222" s="1" t="s">
        <v>243</v>
      </c>
      <c r="H1222" s="1" t="n">
        <v>1530059</v>
      </c>
      <c r="I1222" s="1" t="n">
        <v>11</v>
      </c>
      <c r="J1222" s="1" t="s">
        <v>3666</v>
      </c>
      <c r="K1222" s="46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36</v>
      </c>
      <c r="D1223" s="1" t="s">
        <v>3675</v>
      </c>
      <c r="E1223" s="15" t="n">
        <v>46244</v>
      </c>
      <c r="F1223" s="15" t="n">
        <v>46242</v>
      </c>
      <c r="G1223" s="1" t="s">
        <v>243</v>
      </c>
      <c r="H1223" s="1" t="n">
        <v>1530239</v>
      </c>
      <c r="I1223" s="1" t="n">
        <v>11</v>
      </c>
      <c r="J1223" s="1" t="s">
        <v>3666</v>
      </c>
      <c r="K1223" s="46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36</v>
      </c>
      <c r="D1224" s="1" t="s">
        <v>3675</v>
      </c>
      <c r="E1224" s="15" t="n">
        <v>46244</v>
      </c>
      <c r="F1224" s="15" t="n">
        <v>46242</v>
      </c>
      <c r="G1224" s="1" t="s">
        <v>243</v>
      </c>
      <c r="H1224" s="1" t="n">
        <v>1530112</v>
      </c>
      <c r="I1224" s="1" t="n">
        <v>11</v>
      </c>
      <c r="J1224" s="1" t="s">
        <v>3666</v>
      </c>
      <c r="K1224" s="46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3753</v>
      </c>
      <c r="D1225" s="1" t="s">
        <v>3754</v>
      </c>
      <c r="E1225" s="15" t="n">
        <v>46244</v>
      </c>
      <c r="F1225" s="15" t="n">
        <v>46239</v>
      </c>
      <c r="G1225" s="1" t="s">
        <v>81</v>
      </c>
      <c r="H1225" s="1" t="n">
        <v>1529393</v>
      </c>
      <c r="I1225" s="1" t="n">
        <v>45</v>
      </c>
      <c r="J1225" s="1" t="s">
        <v>3666</v>
      </c>
      <c r="K1225" s="46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36</v>
      </c>
      <c r="D1226" s="1" t="s">
        <v>3691</v>
      </c>
      <c r="E1226" s="15" t="n">
        <v>46244</v>
      </c>
      <c r="F1226" s="15" t="n">
        <v>46240</v>
      </c>
      <c r="G1226" s="1" t="s">
        <v>363</v>
      </c>
      <c r="H1226" s="1" t="n">
        <v>1528682</v>
      </c>
      <c r="I1226" s="1" t="n">
        <v>11</v>
      </c>
      <c r="J1226" s="1" t="s">
        <v>3666</v>
      </c>
      <c r="K1226" s="46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272</v>
      </c>
      <c r="D1227" s="1" t="s">
        <v>3705</v>
      </c>
      <c r="E1227" s="15" t="n">
        <v>46244</v>
      </c>
      <c r="F1227" s="15" t="n">
        <v>46241</v>
      </c>
      <c r="G1227" s="1" t="s">
        <v>169</v>
      </c>
      <c r="H1227" s="1" t="n">
        <v>1529284</v>
      </c>
      <c r="I1227" s="1" t="n">
        <v>11</v>
      </c>
      <c r="J1227" s="1" t="s">
        <v>3666</v>
      </c>
      <c r="K1227" s="46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36</v>
      </c>
      <c r="D1228" s="1" t="s">
        <v>3706</v>
      </c>
      <c r="E1228" s="15" t="n">
        <v>46244</v>
      </c>
      <c r="F1228" s="15" t="n">
        <v>46240</v>
      </c>
      <c r="G1228" s="1" t="s">
        <v>296</v>
      </c>
      <c r="H1228" s="1" t="n">
        <v>1528890</v>
      </c>
      <c r="I1228" s="1" t="n">
        <v>11</v>
      </c>
      <c r="J1228" s="1" t="s">
        <v>3666</v>
      </c>
      <c r="K1228" s="46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59</v>
      </c>
      <c r="D1229" s="1" t="s">
        <v>3692</v>
      </c>
      <c r="E1229" s="15" t="n">
        <v>46244</v>
      </c>
      <c r="F1229" s="15" t="n">
        <v>46241</v>
      </c>
      <c r="G1229" s="1" t="s">
        <v>97</v>
      </c>
      <c r="H1229" s="1" t="n">
        <v>1528673</v>
      </c>
      <c r="I1229" s="1" t="n">
        <v>11</v>
      </c>
      <c r="J1229" s="1" t="s">
        <v>3666</v>
      </c>
      <c r="K1229" s="46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59</v>
      </c>
      <c r="D1230" s="1" t="s">
        <v>3692</v>
      </c>
      <c r="E1230" s="15" t="n">
        <v>46244</v>
      </c>
      <c r="F1230" s="15" t="n">
        <v>46242</v>
      </c>
      <c r="G1230" s="1" t="s">
        <v>97</v>
      </c>
      <c r="H1230" s="1" t="n">
        <v>1528756</v>
      </c>
      <c r="I1230" s="1" t="n">
        <v>11</v>
      </c>
      <c r="J1230" s="1" t="s">
        <v>3666</v>
      </c>
      <c r="K1230" s="46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36</v>
      </c>
      <c r="D1231" s="1" t="s">
        <v>3698</v>
      </c>
      <c r="E1231" s="15" t="n">
        <v>46244</v>
      </c>
      <c r="F1231" s="15" t="n">
        <v>46240</v>
      </c>
      <c r="G1231" s="1" t="s">
        <v>440</v>
      </c>
      <c r="H1231" s="1" t="n">
        <v>1529389</v>
      </c>
      <c r="I1231" s="1" t="n">
        <v>39</v>
      </c>
      <c r="J1231" s="1" t="s">
        <v>3666</v>
      </c>
      <c r="K1231" s="46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36</v>
      </c>
      <c r="D1232" s="1" t="s">
        <v>3698</v>
      </c>
      <c r="E1232" s="15" t="n">
        <v>46244</v>
      </c>
      <c r="F1232" s="15" t="n">
        <v>46240</v>
      </c>
      <c r="G1232" s="1" t="s">
        <v>440</v>
      </c>
      <c r="H1232" s="1" t="n">
        <v>1528690</v>
      </c>
      <c r="I1232" s="1" t="n">
        <v>11</v>
      </c>
      <c r="J1232" s="1" t="s">
        <v>3666</v>
      </c>
      <c r="K1232" s="46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457</v>
      </c>
      <c r="D1233" s="1" t="s">
        <v>3755</v>
      </c>
      <c r="E1233" s="15" t="n">
        <v>46244</v>
      </c>
      <c r="F1233" s="15" t="n">
        <v>46239</v>
      </c>
      <c r="G1233" s="1" t="s">
        <v>783</v>
      </c>
      <c r="H1233" s="1" t="n">
        <v>1528735</v>
      </c>
      <c r="I1233" s="1" t="n">
        <v>11</v>
      </c>
      <c r="J1233" s="1" t="s">
        <v>3666</v>
      </c>
      <c r="K1233" s="46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36</v>
      </c>
      <c r="D1234" s="1" t="s">
        <v>3677</v>
      </c>
      <c r="E1234" s="15" t="n">
        <v>46244</v>
      </c>
      <c r="F1234" s="15" t="n">
        <v>46244</v>
      </c>
      <c r="G1234" s="1" t="s">
        <v>93</v>
      </c>
      <c r="H1234" s="1" t="n">
        <v>1528419</v>
      </c>
      <c r="I1234" s="1" t="n">
        <v>6</v>
      </c>
      <c r="J1234" s="1" t="s">
        <v>3666</v>
      </c>
      <c r="K1234" s="46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36</v>
      </c>
      <c r="D1235" s="1" t="s">
        <v>3677</v>
      </c>
      <c r="E1235" s="15" t="n">
        <v>46244</v>
      </c>
      <c r="F1235" s="15" t="n">
        <v>46244</v>
      </c>
      <c r="G1235" s="1" t="s">
        <v>93</v>
      </c>
      <c r="H1235" s="1" t="n">
        <v>1528628</v>
      </c>
      <c r="I1235" s="1" t="n">
        <v>6</v>
      </c>
      <c r="J1235" s="1" t="s">
        <v>3666</v>
      </c>
      <c r="K1235" s="46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36</v>
      </c>
      <c r="D1236" s="1" t="s">
        <v>3677</v>
      </c>
      <c r="E1236" s="15" t="n">
        <v>46244</v>
      </c>
      <c r="F1236" s="15" t="n">
        <v>46244</v>
      </c>
      <c r="G1236" s="1" t="s">
        <v>93</v>
      </c>
      <c r="H1236" s="1" t="n">
        <v>1528663</v>
      </c>
      <c r="I1236" s="1" t="n">
        <v>6</v>
      </c>
      <c r="J1236" s="1" t="s">
        <v>3666</v>
      </c>
      <c r="K1236" s="46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36</v>
      </c>
      <c r="D1237" s="1" t="s">
        <v>3678</v>
      </c>
      <c r="E1237" s="15" t="n">
        <v>46244</v>
      </c>
      <c r="F1237" s="15" t="n">
        <v>46242</v>
      </c>
      <c r="G1237" s="1" t="s">
        <v>182</v>
      </c>
      <c r="H1237" s="1" t="n">
        <v>1529952</v>
      </c>
      <c r="I1237" s="1" t="n">
        <v>11</v>
      </c>
      <c r="J1237" s="1" t="s">
        <v>3666</v>
      </c>
      <c r="K1237" s="46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3732</v>
      </c>
      <c r="D1238" s="1" t="s">
        <v>3733</v>
      </c>
      <c r="E1238" s="15" t="n">
        <v>46244</v>
      </c>
      <c r="F1238" s="15" t="n">
        <v>46239</v>
      </c>
      <c r="G1238" s="1" t="s">
        <v>56</v>
      </c>
      <c r="H1238" s="1" t="n">
        <v>1529885</v>
      </c>
      <c r="I1238" s="1" t="n">
        <v>11</v>
      </c>
      <c r="J1238" s="1" t="s">
        <v>3666</v>
      </c>
      <c r="K1238" s="46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59</v>
      </c>
      <c r="D1239" s="1" t="s">
        <v>3748</v>
      </c>
      <c r="E1239" s="15" t="n">
        <v>46244</v>
      </c>
      <c r="F1239" s="15" t="n">
        <v>46239</v>
      </c>
      <c r="G1239" s="1" t="s">
        <v>284</v>
      </c>
      <c r="H1239" s="1" t="n">
        <v>1530362</v>
      </c>
      <c r="I1239" s="1" t="n">
        <v>11</v>
      </c>
      <c r="J1239" s="1" t="s">
        <v>3666</v>
      </c>
      <c r="K1239" s="46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59</v>
      </c>
      <c r="D1240" s="1" t="s">
        <v>3699</v>
      </c>
      <c r="E1240" s="15" t="n">
        <v>46244</v>
      </c>
      <c r="F1240" s="15" t="n">
        <v>46241</v>
      </c>
      <c r="G1240" s="1" t="s">
        <v>359</v>
      </c>
      <c r="H1240" s="1" t="n">
        <v>1528769</v>
      </c>
      <c r="I1240" s="1" t="n">
        <v>11</v>
      </c>
      <c r="J1240" s="1" t="s">
        <v>3666</v>
      </c>
      <c r="K1240" s="46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59</v>
      </c>
      <c r="D1241" s="1" t="s">
        <v>3820</v>
      </c>
      <c r="E1241" s="15" t="n">
        <v>46245</v>
      </c>
      <c r="F1241" s="15" t="n">
        <v>46244</v>
      </c>
      <c r="G1241" s="1" t="s">
        <v>1365</v>
      </c>
      <c r="H1241" s="1" t="n">
        <v>1531897</v>
      </c>
      <c r="I1241" s="1" t="n">
        <v>11</v>
      </c>
      <c r="J1241" s="1" t="s">
        <v>3666</v>
      </c>
      <c r="K1241" s="46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36</v>
      </c>
      <c r="D1242" s="1" t="s">
        <v>3685</v>
      </c>
      <c r="E1242" s="15" t="n">
        <v>46245</v>
      </c>
      <c r="F1242" s="15" t="n">
        <v>46245</v>
      </c>
      <c r="G1242" s="1" t="s">
        <v>253</v>
      </c>
      <c r="H1242" s="1" t="n">
        <v>1532725</v>
      </c>
      <c r="I1242" s="1" t="n">
        <v>1</v>
      </c>
      <c r="J1242" s="1" t="s">
        <v>3666</v>
      </c>
      <c r="K1242" s="46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36</v>
      </c>
      <c r="D1243" s="1" t="s">
        <v>3763</v>
      </c>
      <c r="E1243" s="15" t="n">
        <v>46245</v>
      </c>
      <c r="F1243" s="15" t="n">
        <v>46242</v>
      </c>
      <c r="G1243" s="1" t="s">
        <v>159</v>
      </c>
      <c r="H1243" s="1" t="n">
        <v>1532109</v>
      </c>
      <c r="I1243" s="1" t="n">
        <v>11</v>
      </c>
      <c r="J1243" s="1" t="s">
        <v>3666</v>
      </c>
      <c r="K1243" s="46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36</v>
      </c>
      <c r="D1244" s="1" t="s">
        <v>3818</v>
      </c>
      <c r="E1244" s="15" t="n">
        <v>46245</v>
      </c>
      <c r="F1244" s="15" t="n">
        <v>46245</v>
      </c>
      <c r="G1244" s="1" t="s">
        <v>1716</v>
      </c>
      <c r="H1244" s="1" t="n">
        <v>1536254</v>
      </c>
      <c r="I1244" s="1" t="n">
        <v>1</v>
      </c>
      <c r="J1244" s="1" t="s">
        <v>3666</v>
      </c>
      <c r="K1244" s="46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36</v>
      </c>
      <c r="D1245" s="1" t="s">
        <v>3765</v>
      </c>
      <c r="E1245" s="15" t="n">
        <v>46245</v>
      </c>
      <c r="F1245" s="15" t="n">
        <v>46239</v>
      </c>
      <c r="G1245" s="1" t="s">
        <v>1167</v>
      </c>
      <c r="H1245" s="1" t="n">
        <v>1532148</v>
      </c>
      <c r="I1245" s="1" t="n">
        <v>11</v>
      </c>
      <c r="J1245" s="1" t="s">
        <v>3666</v>
      </c>
      <c r="K1245" s="46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36</v>
      </c>
      <c r="D1246" s="1" t="s">
        <v>3801</v>
      </c>
      <c r="E1246" s="15" t="n">
        <v>46245</v>
      </c>
      <c r="F1246" s="15" t="n">
        <v>46234</v>
      </c>
      <c r="G1246" s="1" t="s">
        <v>103</v>
      </c>
      <c r="H1246" s="1" t="n">
        <v>1532336</v>
      </c>
      <c r="I1246" s="1" t="n">
        <v>11</v>
      </c>
      <c r="J1246" s="1" t="s">
        <v>3666</v>
      </c>
      <c r="K1246" s="46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153</v>
      </c>
      <c r="D1247" s="1" t="s">
        <v>3835</v>
      </c>
      <c r="E1247" s="15" t="n">
        <v>46245</v>
      </c>
      <c r="F1247" s="15" t="n">
        <v>46240</v>
      </c>
      <c r="G1247" s="1" t="s">
        <v>2743</v>
      </c>
      <c r="H1247" s="1" t="n">
        <v>1531950</v>
      </c>
      <c r="I1247" s="1" t="n">
        <v>11</v>
      </c>
      <c r="J1247" s="1" t="s">
        <v>3666</v>
      </c>
      <c r="K1247" s="46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36</v>
      </c>
      <c r="D1248" s="1" t="s">
        <v>3677</v>
      </c>
      <c r="E1248" s="15" t="n">
        <v>46245</v>
      </c>
      <c r="F1248" s="15" t="n">
        <v>46245</v>
      </c>
      <c r="G1248" s="1" t="s">
        <v>93</v>
      </c>
      <c r="H1248" s="1" t="n">
        <v>1532676</v>
      </c>
      <c r="I1248" s="1" t="n">
        <v>6</v>
      </c>
      <c r="J1248" s="1" t="s">
        <v>3666</v>
      </c>
      <c r="K1248" s="46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36</v>
      </c>
      <c r="D1249" s="1" t="s">
        <v>3677</v>
      </c>
      <c r="E1249" s="15" t="n">
        <v>46245</v>
      </c>
      <c r="F1249" s="15" t="n">
        <v>46245</v>
      </c>
      <c r="G1249" s="1" t="s">
        <v>93</v>
      </c>
      <c r="H1249" s="1" t="n">
        <v>1533001</v>
      </c>
      <c r="I1249" s="1" t="n">
        <v>6</v>
      </c>
      <c r="J1249" s="1" t="s">
        <v>3666</v>
      </c>
      <c r="K1249" s="46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36</v>
      </c>
      <c r="D1250" s="1" t="s">
        <v>3677</v>
      </c>
      <c r="E1250" s="15" t="n">
        <v>46245</v>
      </c>
      <c r="F1250" s="15" t="n">
        <v>46245</v>
      </c>
      <c r="G1250" s="1" t="s">
        <v>93</v>
      </c>
      <c r="H1250" s="1" t="n">
        <v>1533251</v>
      </c>
      <c r="I1250" s="1" t="n">
        <v>6</v>
      </c>
      <c r="J1250" s="1" t="s">
        <v>3666</v>
      </c>
      <c r="K1250" s="46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36</v>
      </c>
      <c r="D1251" s="1" t="s">
        <v>3715</v>
      </c>
      <c r="E1251" s="15" t="n">
        <v>46245</v>
      </c>
      <c r="F1251" s="15" t="n">
        <v>46242</v>
      </c>
      <c r="G1251" s="1" t="s">
        <v>361</v>
      </c>
      <c r="H1251" s="1" t="n">
        <v>1531885</v>
      </c>
      <c r="I1251" s="1" t="n">
        <v>11</v>
      </c>
      <c r="J1251" s="1" t="s">
        <v>3666</v>
      </c>
      <c r="K1251" s="46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36</v>
      </c>
      <c r="D1252" s="1" t="s">
        <v>3678</v>
      </c>
      <c r="E1252" s="15" t="n">
        <v>46245</v>
      </c>
      <c r="F1252" s="15" t="n">
        <v>46244</v>
      </c>
      <c r="G1252" s="1" t="s">
        <v>182</v>
      </c>
      <c r="H1252" s="1" t="n">
        <v>1532974</v>
      </c>
      <c r="I1252" s="1" t="n">
        <v>11</v>
      </c>
      <c r="J1252" s="1" t="s">
        <v>3666</v>
      </c>
      <c r="K1252" s="46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36</v>
      </c>
      <c r="D1253" s="1" t="s">
        <v>3708</v>
      </c>
      <c r="E1253" s="15" t="n">
        <v>46245</v>
      </c>
      <c r="F1253" s="15" t="n">
        <v>46244</v>
      </c>
      <c r="G1253" s="1" t="s">
        <v>101</v>
      </c>
      <c r="H1253" s="1" t="n">
        <v>1531875</v>
      </c>
      <c r="I1253" s="1" t="n">
        <v>11</v>
      </c>
      <c r="J1253" s="1" t="s">
        <v>3666</v>
      </c>
      <c r="K1253" s="46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36</v>
      </c>
      <c r="D1254" s="1" t="s">
        <v>3681</v>
      </c>
      <c r="E1254" s="15" t="n">
        <v>46246</v>
      </c>
      <c r="F1254" s="15" t="n">
        <v>46244</v>
      </c>
      <c r="G1254" s="1" t="s">
        <v>186</v>
      </c>
      <c r="H1254" s="1" t="n">
        <v>1535117</v>
      </c>
      <c r="I1254" s="1" t="n">
        <v>11</v>
      </c>
      <c r="J1254" s="1" t="s">
        <v>3666</v>
      </c>
      <c r="K1254" s="46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36</v>
      </c>
      <c r="D1255" s="1" t="s">
        <v>3709</v>
      </c>
      <c r="E1255" s="15" t="n">
        <v>46246</v>
      </c>
      <c r="F1255" s="15" t="n">
        <v>46244</v>
      </c>
      <c r="G1255" s="1" t="s">
        <v>78</v>
      </c>
      <c r="H1255" s="1" t="n">
        <v>1537077</v>
      </c>
      <c r="I1255" s="1" t="n">
        <v>11</v>
      </c>
      <c r="J1255" s="1" t="s">
        <v>3666</v>
      </c>
      <c r="K1255" s="46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36</v>
      </c>
      <c r="D1256" s="1" t="s">
        <v>3750</v>
      </c>
      <c r="E1256" s="15" t="n">
        <v>46246</v>
      </c>
      <c r="F1256" s="15" t="n">
        <v>46241</v>
      </c>
      <c r="G1256" s="1" t="s">
        <v>91</v>
      </c>
      <c r="H1256" s="1" t="n">
        <v>1536404</v>
      </c>
      <c r="I1256" s="1" t="n">
        <v>11</v>
      </c>
      <c r="J1256" s="1" t="s">
        <v>3666</v>
      </c>
      <c r="K1256" s="46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36</v>
      </c>
      <c r="D1257" s="1" t="s">
        <v>3669</v>
      </c>
      <c r="E1257" s="15" t="n">
        <v>46246</v>
      </c>
      <c r="F1257" s="15" t="n">
        <v>46245</v>
      </c>
      <c r="G1257" s="1" t="s">
        <v>365</v>
      </c>
      <c r="H1257" s="1" t="n">
        <v>1536653</v>
      </c>
      <c r="I1257" s="1" t="n">
        <v>11</v>
      </c>
      <c r="J1257" s="1" t="s">
        <v>3666</v>
      </c>
      <c r="K1257" s="46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3670</v>
      </c>
      <c r="D1258" s="1" t="s">
        <v>3671</v>
      </c>
      <c r="E1258" s="15" t="n">
        <v>46246</v>
      </c>
      <c r="F1258" s="15" t="n">
        <v>46246</v>
      </c>
      <c r="G1258" s="1" t="s">
        <v>677</v>
      </c>
      <c r="H1258" s="1" t="n">
        <v>1543738</v>
      </c>
      <c r="I1258" s="1" t="n">
        <v>1</v>
      </c>
      <c r="J1258" s="1" t="s">
        <v>3666</v>
      </c>
      <c r="K1258" s="46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36</v>
      </c>
      <c r="D1259" s="1" t="s">
        <v>3818</v>
      </c>
      <c r="E1259" s="15" t="n">
        <v>46246</v>
      </c>
      <c r="F1259" s="15" t="n">
        <v>46246</v>
      </c>
      <c r="G1259" s="1" t="s">
        <v>1716</v>
      </c>
      <c r="H1259" s="1" t="n">
        <v>1545850</v>
      </c>
      <c r="I1259" s="1" t="n">
        <v>1</v>
      </c>
      <c r="J1259" s="1" t="s">
        <v>3666</v>
      </c>
      <c r="K1259" s="46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36</v>
      </c>
      <c r="D1260" s="1" t="s">
        <v>3751</v>
      </c>
      <c r="E1260" s="15" t="n">
        <v>46246</v>
      </c>
      <c r="F1260" s="15" t="n">
        <v>46238</v>
      </c>
      <c r="G1260" s="1" t="s">
        <v>171</v>
      </c>
      <c r="H1260" s="1" t="n">
        <v>1537371</v>
      </c>
      <c r="I1260" s="1" t="n">
        <v>11</v>
      </c>
      <c r="J1260" s="1" t="s">
        <v>3666</v>
      </c>
      <c r="K1260" s="46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36</v>
      </c>
      <c r="D1261" s="1" t="s">
        <v>3677</v>
      </c>
      <c r="E1261" s="15" t="n">
        <v>46246</v>
      </c>
      <c r="F1261" s="15" t="n">
        <v>46246</v>
      </c>
      <c r="G1261" s="1" t="s">
        <v>93</v>
      </c>
      <c r="H1261" s="1" t="n">
        <v>1535362</v>
      </c>
      <c r="I1261" s="1" t="n">
        <v>6</v>
      </c>
      <c r="J1261" s="1" t="s">
        <v>3666</v>
      </c>
      <c r="K1261" s="46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36</v>
      </c>
      <c r="D1262" s="1" t="s">
        <v>3677</v>
      </c>
      <c r="E1262" s="15" t="n">
        <v>46246</v>
      </c>
      <c r="F1262" s="15" t="n">
        <v>46246</v>
      </c>
      <c r="G1262" s="1" t="s">
        <v>93</v>
      </c>
      <c r="H1262" s="1" t="n">
        <v>1535485</v>
      </c>
      <c r="I1262" s="1" t="n">
        <v>6</v>
      </c>
      <c r="J1262" s="1" t="s">
        <v>3666</v>
      </c>
      <c r="K1262" s="46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36</v>
      </c>
      <c r="D1263" s="1" t="s">
        <v>3836</v>
      </c>
      <c r="E1263" s="15" t="n">
        <v>46246</v>
      </c>
      <c r="F1263" s="15" t="n">
        <v>46240</v>
      </c>
      <c r="G1263" s="1" t="s">
        <v>178</v>
      </c>
      <c r="H1263" s="1" t="n">
        <v>1535111</v>
      </c>
      <c r="I1263" s="1" t="n">
        <v>11</v>
      </c>
      <c r="J1263" s="1" t="s">
        <v>3666</v>
      </c>
      <c r="K1263" s="46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153</v>
      </c>
      <c r="D1264" s="1" t="s">
        <v>3767</v>
      </c>
      <c r="E1264" s="15" t="n">
        <v>46246</v>
      </c>
      <c r="F1264" s="15" t="n">
        <v>46239</v>
      </c>
      <c r="G1264" s="1" t="s">
        <v>430</v>
      </c>
      <c r="H1264" s="1" t="n">
        <v>1535238</v>
      </c>
      <c r="I1264" s="1" t="n">
        <v>11</v>
      </c>
      <c r="J1264" s="1" t="s">
        <v>3666</v>
      </c>
      <c r="K1264" s="46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36</v>
      </c>
      <c r="D1265" s="1" t="s">
        <v>3837</v>
      </c>
      <c r="E1265" s="15" t="n">
        <v>46247</v>
      </c>
      <c r="F1265" s="15" t="n">
        <v>46246</v>
      </c>
      <c r="G1265" s="1" t="s">
        <v>3046</v>
      </c>
      <c r="H1265" s="1" t="n">
        <v>1540754</v>
      </c>
      <c r="I1265" s="1" t="n">
        <v>11</v>
      </c>
      <c r="J1265" s="1" t="s">
        <v>3666</v>
      </c>
      <c r="K1265" s="46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36</v>
      </c>
      <c r="D1266" s="1" t="s">
        <v>3696</v>
      </c>
      <c r="E1266" s="15" t="n">
        <v>46247</v>
      </c>
      <c r="F1266" s="15" t="n">
        <v>46244</v>
      </c>
      <c r="G1266" s="1" t="s">
        <v>184</v>
      </c>
      <c r="H1266" s="1" t="n">
        <v>1540552</v>
      </c>
      <c r="I1266" s="1" t="n">
        <v>11</v>
      </c>
      <c r="J1266" s="1" t="s">
        <v>3666</v>
      </c>
      <c r="K1266" s="46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36</v>
      </c>
      <c r="D1267" s="1" t="s">
        <v>3741</v>
      </c>
      <c r="E1267" s="15" t="n">
        <v>46247</v>
      </c>
      <c r="F1267" s="15" t="n">
        <v>46245</v>
      </c>
      <c r="G1267" s="1" t="s">
        <v>227</v>
      </c>
      <c r="H1267" s="1" t="n">
        <v>1540832</v>
      </c>
      <c r="I1267" s="1" t="n">
        <v>11</v>
      </c>
      <c r="J1267" s="1" t="s">
        <v>3666</v>
      </c>
      <c r="K1267" s="46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153</v>
      </c>
      <c r="D1268" s="1" t="s">
        <v>3838</v>
      </c>
      <c r="E1268" s="15" t="n">
        <v>46247</v>
      </c>
      <c r="F1268" s="15" t="n">
        <v>46241</v>
      </c>
      <c r="G1268" s="1" t="s">
        <v>3015</v>
      </c>
      <c r="H1268" s="1" t="n">
        <v>1543119</v>
      </c>
      <c r="I1268" s="1" t="n">
        <v>11</v>
      </c>
      <c r="J1268" s="1" t="s">
        <v>3666</v>
      </c>
      <c r="K1268" s="46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36</v>
      </c>
      <c r="D1269" s="1" t="s">
        <v>3684</v>
      </c>
      <c r="E1269" s="15" t="n">
        <v>46247</v>
      </c>
      <c r="F1269" s="15" t="n">
        <v>46246</v>
      </c>
      <c r="G1269" s="1" t="s">
        <v>302</v>
      </c>
      <c r="H1269" s="1" t="n">
        <v>1543732</v>
      </c>
      <c r="I1269" s="1" t="n">
        <v>11</v>
      </c>
      <c r="J1269" s="1" t="s">
        <v>3666</v>
      </c>
      <c r="K1269" s="46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36</v>
      </c>
      <c r="D1270" s="1" t="s">
        <v>3684</v>
      </c>
      <c r="E1270" s="15" t="n">
        <v>46247</v>
      </c>
      <c r="F1270" s="15" t="n">
        <v>46247</v>
      </c>
      <c r="G1270" s="1" t="s">
        <v>302</v>
      </c>
      <c r="H1270" s="1" t="n">
        <v>1543872</v>
      </c>
      <c r="I1270" s="1" t="n">
        <v>11</v>
      </c>
      <c r="J1270" s="1" t="s">
        <v>3666</v>
      </c>
      <c r="K1270" s="46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153</v>
      </c>
      <c r="D1271" s="1" t="s">
        <v>3668</v>
      </c>
      <c r="E1271" s="15" t="n">
        <v>46247</v>
      </c>
      <c r="F1271" s="15" t="n">
        <v>46247</v>
      </c>
      <c r="G1271" s="1" t="s">
        <v>445</v>
      </c>
      <c r="H1271" s="1" t="n">
        <v>1546221</v>
      </c>
      <c r="I1271" s="1" t="n">
        <v>1</v>
      </c>
      <c r="J1271" s="1" t="s">
        <v>3666</v>
      </c>
      <c r="K1271" s="46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36</v>
      </c>
      <c r="D1272" s="1" t="s">
        <v>3735</v>
      </c>
      <c r="E1272" s="15" t="n">
        <v>46247</v>
      </c>
      <c r="F1272" s="15" t="n">
        <v>46244</v>
      </c>
      <c r="G1272" s="1" t="s">
        <v>694</v>
      </c>
      <c r="H1272" s="1" t="n">
        <v>1540693</v>
      </c>
      <c r="I1272" s="1" t="n">
        <v>47</v>
      </c>
      <c r="J1272" s="1" t="s">
        <v>3666</v>
      </c>
      <c r="K1272" s="46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36</v>
      </c>
      <c r="D1273" s="1" t="s">
        <v>3686</v>
      </c>
      <c r="E1273" s="15" t="n">
        <v>46247</v>
      </c>
      <c r="F1273" s="15" t="n">
        <v>46245</v>
      </c>
      <c r="G1273" s="1" t="s">
        <v>75</v>
      </c>
      <c r="H1273" s="1" t="n">
        <v>1540507</v>
      </c>
      <c r="I1273" s="1" t="n">
        <v>11</v>
      </c>
      <c r="J1273" s="1" t="s">
        <v>3666</v>
      </c>
      <c r="K1273" s="46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36</v>
      </c>
      <c r="D1274" s="1" t="s">
        <v>3750</v>
      </c>
      <c r="E1274" s="15" t="n">
        <v>46247</v>
      </c>
      <c r="F1274" s="15" t="n">
        <v>46245</v>
      </c>
      <c r="G1274" s="1" t="s">
        <v>91</v>
      </c>
      <c r="H1274" s="1" t="n">
        <v>1542474</v>
      </c>
      <c r="I1274" s="1" t="n">
        <v>11</v>
      </c>
      <c r="J1274" s="1" t="s">
        <v>3666</v>
      </c>
      <c r="K1274" s="46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36</v>
      </c>
      <c r="D1275" s="1" t="s">
        <v>3725</v>
      </c>
      <c r="E1275" s="15" t="n">
        <v>46247</v>
      </c>
      <c r="F1275" s="15" t="n">
        <v>46245</v>
      </c>
      <c r="G1275" s="1" t="s">
        <v>223</v>
      </c>
      <c r="H1275" s="1" t="n">
        <v>1540684</v>
      </c>
      <c r="I1275" s="1" t="n">
        <v>11</v>
      </c>
      <c r="J1275" s="1" t="s">
        <v>3666</v>
      </c>
      <c r="K1275" s="46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36</v>
      </c>
      <c r="D1276" s="1" t="s">
        <v>3687</v>
      </c>
      <c r="E1276" s="15" t="n">
        <v>46247</v>
      </c>
      <c r="F1276" s="15" t="n">
        <v>46246</v>
      </c>
      <c r="G1276" s="1" t="s">
        <v>65</v>
      </c>
      <c r="H1276" s="1" t="n">
        <v>1542897</v>
      </c>
      <c r="I1276" s="1" t="n">
        <v>11</v>
      </c>
      <c r="J1276" s="1" t="s">
        <v>3666</v>
      </c>
      <c r="K1276" s="46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59</v>
      </c>
      <c r="D1277" s="1" t="s">
        <v>3688</v>
      </c>
      <c r="E1277" s="15" t="n">
        <v>46247</v>
      </c>
      <c r="F1277" s="15" t="n">
        <v>46244</v>
      </c>
      <c r="G1277" s="1" t="s">
        <v>99</v>
      </c>
      <c r="H1277" s="1" t="n">
        <v>1540548</v>
      </c>
      <c r="I1277" s="1" t="n">
        <v>11</v>
      </c>
      <c r="J1277" s="1" t="s">
        <v>3666</v>
      </c>
      <c r="K1277" s="46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59</v>
      </c>
      <c r="D1278" s="1" t="s">
        <v>3673</v>
      </c>
      <c r="E1278" s="15" t="n">
        <v>46247</v>
      </c>
      <c r="F1278" s="15" t="n">
        <v>46247</v>
      </c>
      <c r="G1278" s="1" t="s">
        <v>118</v>
      </c>
      <c r="H1278" s="1" t="n">
        <v>1545903</v>
      </c>
      <c r="I1278" s="1" t="n">
        <v>1</v>
      </c>
      <c r="J1278" s="1" t="s">
        <v>3666</v>
      </c>
      <c r="K1278" s="46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36</v>
      </c>
      <c r="D1279" s="1" t="s">
        <v>3818</v>
      </c>
      <c r="E1279" s="15" t="n">
        <v>46247</v>
      </c>
      <c r="F1279" s="15" t="n">
        <v>46247</v>
      </c>
      <c r="G1279" s="1" t="s">
        <v>1716</v>
      </c>
      <c r="H1279" s="1" t="n">
        <v>1545809</v>
      </c>
      <c r="I1279" s="1" t="n">
        <v>1</v>
      </c>
      <c r="J1279" s="1" t="s">
        <v>3666</v>
      </c>
      <c r="K1279" s="46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36</v>
      </c>
      <c r="D1280" s="1" t="s">
        <v>3839</v>
      </c>
      <c r="E1280" s="15" t="n">
        <v>46247</v>
      </c>
      <c r="F1280" s="15" t="n">
        <v>46244</v>
      </c>
      <c r="G1280" s="1" t="s">
        <v>2801</v>
      </c>
      <c r="H1280" s="1" t="n">
        <v>1540722</v>
      </c>
      <c r="I1280" s="1" t="n">
        <v>11</v>
      </c>
      <c r="J1280" s="1" t="s">
        <v>3666</v>
      </c>
      <c r="K1280" s="46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36</v>
      </c>
      <c r="D1281" s="1" t="s">
        <v>3766</v>
      </c>
      <c r="E1281" s="15" t="n">
        <v>46247</v>
      </c>
      <c r="F1281" s="15" t="n">
        <v>46240</v>
      </c>
      <c r="G1281" s="1" t="s">
        <v>233</v>
      </c>
      <c r="H1281" s="1" t="n">
        <v>1540966</v>
      </c>
      <c r="I1281" s="1" t="n">
        <v>11</v>
      </c>
      <c r="J1281" s="1" t="s">
        <v>3666</v>
      </c>
      <c r="K1281" s="46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36</v>
      </c>
      <c r="D1282" s="1" t="s">
        <v>3691</v>
      </c>
      <c r="E1282" s="15" t="n">
        <v>46247</v>
      </c>
      <c r="F1282" s="15" t="n">
        <v>46244</v>
      </c>
      <c r="G1282" s="1" t="s">
        <v>363</v>
      </c>
      <c r="H1282" s="1" t="n">
        <v>1540537</v>
      </c>
      <c r="I1282" s="1" t="n">
        <v>11</v>
      </c>
      <c r="J1282" s="1" t="s">
        <v>3666</v>
      </c>
      <c r="K1282" s="46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272</v>
      </c>
      <c r="D1283" s="1" t="s">
        <v>3705</v>
      </c>
      <c r="E1283" s="15" t="n">
        <v>46247</v>
      </c>
      <c r="F1283" s="15" t="n">
        <v>46245</v>
      </c>
      <c r="G1283" s="1" t="s">
        <v>169</v>
      </c>
      <c r="H1283" s="1" t="n">
        <v>1540530</v>
      </c>
      <c r="I1283" s="1" t="n">
        <v>11</v>
      </c>
      <c r="J1283" s="1" t="s">
        <v>3666</v>
      </c>
      <c r="K1283" s="46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153</v>
      </c>
      <c r="D1284" s="1" t="s">
        <v>3745</v>
      </c>
      <c r="E1284" s="15" t="n">
        <v>46247</v>
      </c>
      <c r="F1284" s="15" t="n">
        <v>46245</v>
      </c>
      <c r="G1284" s="1" t="s">
        <v>155</v>
      </c>
      <c r="H1284" s="1" t="n">
        <v>1542147</v>
      </c>
      <c r="I1284" s="1" t="n">
        <v>11</v>
      </c>
      <c r="J1284" s="1" t="s">
        <v>3666</v>
      </c>
      <c r="K1284" s="46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153</v>
      </c>
      <c r="D1285" s="1" t="s">
        <v>3707</v>
      </c>
      <c r="E1285" s="15" t="n">
        <v>46247</v>
      </c>
      <c r="F1285" s="15" t="n">
        <v>46246</v>
      </c>
      <c r="G1285" s="1" t="s">
        <v>800</v>
      </c>
      <c r="H1285" s="1" t="n">
        <v>1542714</v>
      </c>
      <c r="I1285" s="1" t="n">
        <v>11</v>
      </c>
      <c r="J1285" s="1" t="s">
        <v>3666</v>
      </c>
      <c r="K1285" s="46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59</v>
      </c>
      <c r="D1286" s="1" t="s">
        <v>3692</v>
      </c>
      <c r="E1286" s="15" t="n">
        <v>46247</v>
      </c>
      <c r="F1286" s="15" t="n">
        <v>46244</v>
      </c>
      <c r="G1286" s="1" t="s">
        <v>97</v>
      </c>
      <c r="H1286" s="1" t="n">
        <v>1540551</v>
      </c>
      <c r="I1286" s="1" t="n">
        <v>11</v>
      </c>
      <c r="J1286" s="1" t="s">
        <v>3666</v>
      </c>
      <c r="K1286" s="46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59</v>
      </c>
      <c r="D1287" s="1" t="s">
        <v>3692</v>
      </c>
      <c r="E1287" s="15" t="n">
        <v>46247</v>
      </c>
      <c r="F1287" s="15" t="n">
        <v>46245</v>
      </c>
      <c r="G1287" s="1" t="s">
        <v>97</v>
      </c>
      <c r="H1287" s="1" t="n">
        <v>1540663</v>
      </c>
      <c r="I1287" s="1" t="n">
        <v>11</v>
      </c>
      <c r="J1287" s="1" t="s">
        <v>3666</v>
      </c>
      <c r="K1287" s="46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36</v>
      </c>
      <c r="D1288" s="1" t="s">
        <v>3677</v>
      </c>
      <c r="E1288" s="15" t="n">
        <v>46247</v>
      </c>
      <c r="F1288" s="15" t="n">
        <v>46247</v>
      </c>
      <c r="G1288" s="1" t="s">
        <v>93</v>
      </c>
      <c r="H1288" s="1" t="n">
        <v>1541317</v>
      </c>
      <c r="I1288" s="1" t="n">
        <v>6</v>
      </c>
      <c r="J1288" s="1" t="s">
        <v>3666</v>
      </c>
      <c r="K1288" s="46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36</v>
      </c>
      <c r="D1289" s="1" t="s">
        <v>3677</v>
      </c>
      <c r="E1289" s="15" t="n">
        <v>46247</v>
      </c>
      <c r="F1289" s="15" t="n">
        <v>46247</v>
      </c>
      <c r="G1289" s="1" t="s">
        <v>93</v>
      </c>
      <c r="H1289" s="1" t="n">
        <v>1543506</v>
      </c>
      <c r="I1289" s="1" t="n">
        <v>6</v>
      </c>
      <c r="J1289" s="1" t="s">
        <v>3666</v>
      </c>
      <c r="K1289" s="46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36</v>
      </c>
      <c r="D1290" s="1" t="s">
        <v>3739</v>
      </c>
      <c r="E1290" s="15" t="n">
        <v>46247</v>
      </c>
      <c r="F1290" s="15" t="n">
        <v>46245</v>
      </c>
      <c r="G1290" s="1" t="s">
        <v>716</v>
      </c>
      <c r="H1290" s="1" t="n">
        <v>1540706</v>
      </c>
      <c r="I1290" s="1" t="n">
        <v>45</v>
      </c>
      <c r="J1290" s="1" t="s">
        <v>3666</v>
      </c>
      <c r="K1290" s="46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59</v>
      </c>
      <c r="D1291" s="1" t="s">
        <v>3699</v>
      </c>
      <c r="E1291" s="15" t="n">
        <v>46247</v>
      </c>
      <c r="F1291" s="15" t="n">
        <v>46245</v>
      </c>
      <c r="G1291" s="1" t="s">
        <v>359</v>
      </c>
      <c r="H1291" s="1" t="n">
        <v>1540657</v>
      </c>
      <c r="I1291" s="1" t="n">
        <v>11</v>
      </c>
      <c r="J1291" s="1" t="s">
        <v>3666</v>
      </c>
      <c r="K1291" s="46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59</v>
      </c>
      <c r="D1292" s="1" t="s">
        <v>3820</v>
      </c>
      <c r="E1292" s="15" t="n">
        <v>46248</v>
      </c>
      <c r="F1292" s="15" t="n">
        <v>46247</v>
      </c>
      <c r="G1292" s="1" t="s">
        <v>1365</v>
      </c>
      <c r="H1292" s="1" t="n">
        <v>1545257</v>
      </c>
      <c r="I1292" s="1" t="n">
        <v>11</v>
      </c>
      <c r="J1292" s="1" t="s">
        <v>3666</v>
      </c>
      <c r="K1292" s="46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36</v>
      </c>
      <c r="D1293" s="1" t="s">
        <v>3682</v>
      </c>
      <c r="E1293" s="15" t="n">
        <v>46248</v>
      </c>
      <c r="F1293" s="15" t="n">
        <v>46246</v>
      </c>
      <c r="G1293" s="1" t="s">
        <v>368</v>
      </c>
      <c r="H1293" s="1" t="n">
        <v>1547028</v>
      </c>
      <c r="I1293" s="1" t="n">
        <v>11</v>
      </c>
      <c r="J1293" s="1" t="s">
        <v>3666</v>
      </c>
      <c r="K1293" s="46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36</v>
      </c>
      <c r="D1294" s="1" t="s">
        <v>3757</v>
      </c>
      <c r="E1294" s="15" t="n">
        <v>46248</v>
      </c>
      <c r="F1294" s="15" t="n">
        <v>46245</v>
      </c>
      <c r="G1294" s="1" t="s">
        <v>1067</v>
      </c>
      <c r="H1294" s="1" t="n">
        <v>1547586</v>
      </c>
      <c r="I1294" s="1" t="n">
        <v>11</v>
      </c>
      <c r="J1294" s="1" t="s">
        <v>3666</v>
      </c>
      <c r="K1294" s="46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36</v>
      </c>
      <c r="D1295" s="1" t="s">
        <v>3840</v>
      </c>
      <c r="E1295" s="15" t="n">
        <v>46248</v>
      </c>
      <c r="F1295" s="15" t="n">
        <v>46245</v>
      </c>
      <c r="G1295" s="1" t="s">
        <v>416</v>
      </c>
      <c r="H1295" s="1" t="n">
        <v>1547482</v>
      </c>
      <c r="I1295" s="1" t="n">
        <v>11</v>
      </c>
      <c r="J1295" s="1" t="s">
        <v>3666</v>
      </c>
      <c r="K1295" s="46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36</v>
      </c>
      <c r="D1296" s="1" t="s">
        <v>3749</v>
      </c>
      <c r="E1296" s="15" t="n">
        <v>46248</v>
      </c>
      <c r="F1296" s="15" t="n">
        <v>46242</v>
      </c>
      <c r="G1296" s="1" t="s">
        <v>68</v>
      </c>
      <c r="H1296" s="1" t="n">
        <v>1545540</v>
      </c>
      <c r="I1296" s="1" t="n">
        <v>11</v>
      </c>
      <c r="J1296" s="1" t="s">
        <v>3666</v>
      </c>
      <c r="K1296" s="46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36</v>
      </c>
      <c r="D1297" s="1" t="s">
        <v>3749</v>
      </c>
      <c r="E1297" s="15" t="n">
        <v>46248</v>
      </c>
      <c r="F1297" s="15" t="n">
        <v>46242</v>
      </c>
      <c r="G1297" s="1" t="s">
        <v>68</v>
      </c>
      <c r="H1297" s="1" t="n">
        <v>1545605</v>
      </c>
      <c r="I1297" s="1" t="n">
        <v>11</v>
      </c>
      <c r="J1297" s="1" t="s">
        <v>3666</v>
      </c>
      <c r="K1297" s="46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36</v>
      </c>
      <c r="D1298" s="1" t="s">
        <v>3749</v>
      </c>
      <c r="E1298" s="15" t="n">
        <v>46248</v>
      </c>
      <c r="F1298" s="15" t="n">
        <v>46242</v>
      </c>
      <c r="G1298" s="1" t="s">
        <v>68</v>
      </c>
      <c r="H1298" s="1" t="n">
        <v>1545642</v>
      </c>
      <c r="I1298" s="1" t="n">
        <v>11</v>
      </c>
      <c r="J1298" s="1" t="s">
        <v>3666</v>
      </c>
      <c r="K1298" s="46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36</v>
      </c>
      <c r="D1299" s="1" t="s">
        <v>3749</v>
      </c>
      <c r="E1299" s="15" t="n">
        <v>46248</v>
      </c>
      <c r="F1299" s="15" t="n">
        <v>46242</v>
      </c>
      <c r="G1299" s="1" t="s">
        <v>68</v>
      </c>
      <c r="H1299" s="1" t="n">
        <v>1545674</v>
      </c>
      <c r="I1299" s="1" t="n">
        <v>11</v>
      </c>
      <c r="J1299" s="1" t="s">
        <v>3666</v>
      </c>
      <c r="K1299" s="46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36</v>
      </c>
      <c r="D1300" s="1" t="s">
        <v>3749</v>
      </c>
      <c r="E1300" s="15" t="n">
        <v>46248</v>
      </c>
      <c r="F1300" s="15" t="n">
        <v>46242</v>
      </c>
      <c r="G1300" s="1" t="s">
        <v>68</v>
      </c>
      <c r="H1300" s="1" t="n">
        <v>1545704</v>
      </c>
      <c r="I1300" s="1" t="n">
        <v>11</v>
      </c>
      <c r="J1300" s="1" t="s">
        <v>3666</v>
      </c>
      <c r="K1300" s="46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36</v>
      </c>
      <c r="D1301" s="1" t="s">
        <v>3749</v>
      </c>
      <c r="E1301" s="15" t="n">
        <v>46248</v>
      </c>
      <c r="F1301" s="15" t="n">
        <v>46242</v>
      </c>
      <c r="G1301" s="1" t="s">
        <v>68</v>
      </c>
      <c r="H1301" s="1" t="n">
        <v>1545758</v>
      </c>
      <c r="I1301" s="1" t="n">
        <v>11</v>
      </c>
      <c r="J1301" s="1" t="s">
        <v>3666</v>
      </c>
      <c r="K1301" s="46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36</v>
      </c>
      <c r="D1302" s="1" t="s">
        <v>3749</v>
      </c>
      <c r="E1302" s="15" t="n">
        <v>46248</v>
      </c>
      <c r="F1302" s="15" t="n">
        <v>46242</v>
      </c>
      <c r="G1302" s="1" t="s">
        <v>68</v>
      </c>
      <c r="H1302" s="1" t="n">
        <v>1545767</v>
      </c>
      <c r="I1302" s="1" t="n">
        <v>11</v>
      </c>
      <c r="J1302" s="1" t="s">
        <v>3666</v>
      </c>
      <c r="K1302" s="46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36</v>
      </c>
      <c r="D1303" s="1" t="s">
        <v>3749</v>
      </c>
      <c r="E1303" s="15" t="n">
        <v>46248</v>
      </c>
      <c r="F1303" s="15" t="n">
        <v>46245</v>
      </c>
      <c r="G1303" s="1" t="s">
        <v>68</v>
      </c>
      <c r="H1303" s="1" t="n">
        <v>1545790</v>
      </c>
      <c r="I1303" s="1" t="n">
        <v>11</v>
      </c>
      <c r="J1303" s="1" t="s">
        <v>3666</v>
      </c>
      <c r="K1303" s="46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36</v>
      </c>
      <c r="D1304" s="1" t="s">
        <v>3749</v>
      </c>
      <c r="E1304" s="15" t="n">
        <v>46248</v>
      </c>
      <c r="F1304" s="15" t="n">
        <v>46245</v>
      </c>
      <c r="G1304" s="1" t="s">
        <v>68</v>
      </c>
      <c r="H1304" s="1" t="n">
        <v>1545858</v>
      </c>
      <c r="I1304" s="1" t="n">
        <v>11</v>
      </c>
      <c r="J1304" s="1" t="s">
        <v>3666</v>
      </c>
      <c r="K1304" s="46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36</v>
      </c>
      <c r="D1305" s="1" t="s">
        <v>3749</v>
      </c>
      <c r="E1305" s="15" t="n">
        <v>46248</v>
      </c>
      <c r="F1305" s="15" t="n">
        <v>46245</v>
      </c>
      <c r="G1305" s="1" t="s">
        <v>68</v>
      </c>
      <c r="H1305" s="1" t="n">
        <v>1545835</v>
      </c>
      <c r="I1305" s="1" t="n">
        <v>11</v>
      </c>
      <c r="J1305" s="1" t="s">
        <v>3666</v>
      </c>
      <c r="K1305" s="46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36</v>
      </c>
      <c r="D1306" s="1" t="s">
        <v>3685</v>
      </c>
      <c r="E1306" s="15" t="n">
        <v>46248</v>
      </c>
      <c r="F1306" s="15" t="n">
        <v>46248</v>
      </c>
      <c r="G1306" s="1" t="s">
        <v>253</v>
      </c>
      <c r="H1306" s="1" t="n">
        <v>1551275</v>
      </c>
      <c r="I1306" s="1" t="n">
        <v>1</v>
      </c>
      <c r="J1306" s="1" t="s">
        <v>3666</v>
      </c>
      <c r="K1306" s="46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3670</v>
      </c>
      <c r="D1307" s="1" t="s">
        <v>3671</v>
      </c>
      <c r="E1307" s="15" t="n">
        <v>46248</v>
      </c>
      <c r="F1307" s="15" t="n">
        <v>46248</v>
      </c>
      <c r="G1307" s="1" t="s">
        <v>677</v>
      </c>
      <c r="H1307" s="1" t="n">
        <v>1551760</v>
      </c>
      <c r="I1307" s="1" t="n">
        <v>1</v>
      </c>
      <c r="J1307" s="1" t="s">
        <v>3666</v>
      </c>
      <c r="K1307" s="46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36</v>
      </c>
      <c r="D1308" s="1" t="s">
        <v>3818</v>
      </c>
      <c r="E1308" s="15" t="n">
        <v>46248</v>
      </c>
      <c r="F1308" s="15" t="n">
        <v>46248</v>
      </c>
      <c r="G1308" s="1" t="s">
        <v>1716</v>
      </c>
      <c r="H1308" s="1" t="n">
        <v>1551640</v>
      </c>
      <c r="I1308" s="1" t="n">
        <v>1</v>
      </c>
      <c r="J1308" s="1" t="s">
        <v>3666</v>
      </c>
      <c r="K1308" s="46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36</v>
      </c>
      <c r="D1309" s="1" t="s">
        <v>3702</v>
      </c>
      <c r="E1309" s="15" t="n">
        <v>46248</v>
      </c>
      <c r="F1309" s="15" t="n">
        <v>46246</v>
      </c>
      <c r="G1309" s="1" t="s">
        <v>87</v>
      </c>
      <c r="H1309" s="1" t="n">
        <v>1547230</v>
      </c>
      <c r="I1309" s="1" t="n">
        <v>11</v>
      </c>
      <c r="J1309" s="1" t="s">
        <v>3666</v>
      </c>
      <c r="K1309" s="46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36</v>
      </c>
      <c r="D1310" s="1" t="s">
        <v>3694</v>
      </c>
      <c r="E1310" s="15" t="n">
        <v>46248</v>
      </c>
      <c r="F1310" s="15" t="n">
        <v>46248</v>
      </c>
      <c r="G1310" s="1" t="s">
        <v>376</v>
      </c>
      <c r="H1310" s="1" t="n">
        <v>1567959</v>
      </c>
      <c r="I1310" s="1" t="n">
        <v>1</v>
      </c>
      <c r="J1310" s="1" t="s">
        <v>3666</v>
      </c>
      <c r="K1310" s="46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36</v>
      </c>
      <c r="D1311" s="1" t="s">
        <v>3713</v>
      </c>
      <c r="E1311" s="15" t="n">
        <v>46248</v>
      </c>
      <c r="F1311" s="15" t="n">
        <v>46247</v>
      </c>
      <c r="G1311" s="1" t="s">
        <v>349</v>
      </c>
      <c r="H1311" s="1" t="n">
        <v>1545353</v>
      </c>
      <c r="I1311" s="1" t="n">
        <v>11</v>
      </c>
      <c r="J1311" s="1" t="s">
        <v>3666</v>
      </c>
      <c r="K1311" s="46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36</v>
      </c>
      <c r="D1312" s="1" t="s">
        <v>3706</v>
      </c>
      <c r="E1312" s="15" t="n">
        <v>46248</v>
      </c>
      <c r="F1312" s="15" t="n">
        <v>46247</v>
      </c>
      <c r="G1312" s="1" t="s">
        <v>296</v>
      </c>
      <c r="H1312" s="1" t="n">
        <v>1547178</v>
      </c>
      <c r="I1312" s="1" t="n">
        <v>11</v>
      </c>
      <c r="J1312" s="1" t="s">
        <v>3666</v>
      </c>
      <c r="K1312" s="46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59</v>
      </c>
      <c r="D1313" s="1" t="s">
        <v>3692</v>
      </c>
      <c r="E1313" s="15" t="n">
        <v>46248</v>
      </c>
      <c r="F1313" s="15" t="n">
        <v>46247</v>
      </c>
      <c r="G1313" s="1" t="s">
        <v>97</v>
      </c>
      <c r="H1313" s="1" t="n">
        <v>1547109</v>
      </c>
      <c r="I1313" s="1" t="n">
        <v>11</v>
      </c>
      <c r="J1313" s="1" t="s">
        <v>3666</v>
      </c>
      <c r="K1313" s="46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457</v>
      </c>
      <c r="D1314" s="1" t="s">
        <v>3755</v>
      </c>
      <c r="E1314" s="15" t="n">
        <v>46248</v>
      </c>
      <c r="F1314" s="15" t="n">
        <v>46246</v>
      </c>
      <c r="G1314" s="1" t="s">
        <v>783</v>
      </c>
      <c r="H1314" s="1" t="n">
        <v>1547306</v>
      </c>
      <c r="I1314" s="1" t="n">
        <v>11</v>
      </c>
      <c r="J1314" s="1" t="s">
        <v>3666</v>
      </c>
      <c r="K1314" s="46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36</v>
      </c>
      <c r="D1315" s="1" t="s">
        <v>3677</v>
      </c>
      <c r="E1315" s="15" t="n">
        <v>46248</v>
      </c>
      <c r="F1315" s="15" t="n">
        <v>46248</v>
      </c>
      <c r="G1315" s="1" t="s">
        <v>93</v>
      </c>
      <c r="H1315" s="1" t="n">
        <v>1545728</v>
      </c>
      <c r="I1315" s="1" t="n">
        <v>6</v>
      </c>
      <c r="J1315" s="1" t="s">
        <v>3666</v>
      </c>
      <c r="K1315" s="46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36</v>
      </c>
      <c r="D1316" s="1" t="s">
        <v>3677</v>
      </c>
      <c r="E1316" s="15" t="n">
        <v>46248</v>
      </c>
      <c r="F1316" s="15" t="n">
        <v>46248</v>
      </c>
      <c r="G1316" s="1" t="s">
        <v>93</v>
      </c>
      <c r="H1316" s="1" t="n">
        <v>1546819</v>
      </c>
      <c r="I1316" s="1" t="n">
        <v>6</v>
      </c>
      <c r="J1316" s="1" t="s">
        <v>3666</v>
      </c>
      <c r="K1316" s="46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36</v>
      </c>
      <c r="D1317" s="1" t="s">
        <v>3677</v>
      </c>
      <c r="E1317" s="15" t="n">
        <v>46248</v>
      </c>
      <c r="F1317" s="15" t="n">
        <v>46248</v>
      </c>
      <c r="G1317" s="1" t="s">
        <v>93</v>
      </c>
      <c r="H1317" s="1" t="n">
        <v>1547189</v>
      </c>
      <c r="I1317" s="1" t="n">
        <v>6</v>
      </c>
      <c r="J1317" s="1" t="s">
        <v>3666</v>
      </c>
      <c r="K1317" s="46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36</v>
      </c>
      <c r="D1318" s="1" t="s">
        <v>3760</v>
      </c>
      <c r="E1318" s="15" t="n">
        <v>46248</v>
      </c>
      <c r="F1318" s="15" t="n">
        <v>46247</v>
      </c>
      <c r="G1318" s="1" t="s">
        <v>236</v>
      </c>
      <c r="H1318" s="1" t="n">
        <v>1546135</v>
      </c>
      <c r="I1318" s="1" t="n">
        <v>11</v>
      </c>
      <c r="J1318" s="1" t="s">
        <v>3666</v>
      </c>
      <c r="K1318" s="46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59</v>
      </c>
      <c r="D1319" s="1" t="s">
        <v>3746</v>
      </c>
      <c r="E1319" s="15" t="n">
        <v>46248</v>
      </c>
      <c r="F1319" s="15" t="n">
        <v>46246</v>
      </c>
      <c r="G1319" s="1" t="s">
        <v>1619</v>
      </c>
      <c r="H1319" s="1" t="n">
        <v>1545406</v>
      </c>
      <c r="I1319" s="1" t="n">
        <v>11</v>
      </c>
      <c r="J1319" s="1" t="s">
        <v>3666</v>
      </c>
      <c r="K1319" s="46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59</v>
      </c>
      <c r="D1320" s="1" t="s">
        <v>3786</v>
      </c>
      <c r="E1320" s="15" t="n">
        <v>46248</v>
      </c>
      <c r="F1320" s="15" t="n">
        <v>46245</v>
      </c>
      <c r="G1320" s="1" t="s">
        <v>1398</v>
      </c>
      <c r="H1320" s="1" t="n">
        <v>1545332</v>
      </c>
      <c r="I1320" s="1" t="n">
        <v>11</v>
      </c>
      <c r="J1320" s="1" t="s">
        <v>3666</v>
      </c>
      <c r="K1320" s="46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153</v>
      </c>
      <c r="D1321" s="1" t="s">
        <v>3680</v>
      </c>
      <c r="E1321" s="15" t="n">
        <v>46248</v>
      </c>
      <c r="F1321" s="15" t="n">
        <v>46248</v>
      </c>
      <c r="G1321" s="1" t="s">
        <v>1095</v>
      </c>
      <c r="H1321" s="1" t="n">
        <v>1545881</v>
      </c>
      <c r="I1321" s="1" t="n">
        <v>1</v>
      </c>
      <c r="J1321" s="1" t="s">
        <v>3666</v>
      </c>
      <c r="K1321" s="46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59</v>
      </c>
      <c r="D1322" s="1" t="s">
        <v>3820</v>
      </c>
      <c r="E1322" s="15" t="n">
        <v>46249</v>
      </c>
      <c r="F1322" s="15" t="n">
        <v>46248</v>
      </c>
      <c r="G1322" s="1" t="s">
        <v>1365</v>
      </c>
      <c r="H1322" s="1" t="n">
        <v>1551377</v>
      </c>
      <c r="I1322" s="1" t="n">
        <v>11</v>
      </c>
      <c r="J1322" s="1" t="s">
        <v>3666</v>
      </c>
      <c r="K1322" s="46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36</v>
      </c>
      <c r="D1323" s="1" t="s">
        <v>3681</v>
      </c>
      <c r="E1323" s="15" t="n">
        <v>46249</v>
      </c>
      <c r="F1323" s="15" t="n">
        <v>46248</v>
      </c>
      <c r="G1323" s="1" t="s">
        <v>186</v>
      </c>
      <c r="H1323" s="1" t="n">
        <v>1551708</v>
      </c>
      <c r="I1323" s="1" t="n">
        <v>11</v>
      </c>
      <c r="J1323" s="1" t="s">
        <v>3666</v>
      </c>
      <c r="K1323" s="46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36</v>
      </c>
      <c r="D1324" s="1" t="s">
        <v>3759</v>
      </c>
      <c r="E1324" s="15" t="n">
        <v>46249</v>
      </c>
      <c r="F1324" s="15" t="n">
        <v>46248</v>
      </c>
      <c r="G1324" s="1" t="s">
        <v>240</v>
      </c>
      <c r="H1324" s="1" t="n">
        <v>1551785</v>
      </c>
      <c r="I1324" s="1" t="n">
        <v>11</v>
      </c>
      <c r="J1324" s="1" t="s">
        <v>3666</v>
      </c>
      <c r="K1324" s="46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36</v>
      </c>
      <c r="D1325" s="1" t="s">
        <v>3696</v>
      </c>
      <c r="E1325" s="15" t="n">
        <v>46249</v>
      </c>
      <c r="F1325" s="15" t="n">
        <v>46247</v>
      </c>
      <c r="G1325" s="1" t="s">
        <v>184</v>
      </c>
      <c r="H1325" s="1" t="n">
        <v>1552059</v>
      </c>
      <c r="I1325" s="1" t="n">
        <v>11</v>
      </c>
      <c r="J1325" s="1" t="s">
        <v>3666</v>
      </c>
      <c r="K1325" s="46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36</v>
      </c>
      <c r="D1326" s="1" t="s">
        <v>3684</v>
      </c>
      <c r="E1326" s="15" t="n">
        <v>46249</v>
      </c>
      <c r="F1326" s="15" t="n">
        <v>46248</v>
      </c>
      <c r="G1326" s="1" t="s">
        <v>302</v>
      </c>
      <c r="H1326" s="1" t="n">
        <v>1551584</v>
      </c>
      <c r="I1326" s="1" t="n">
        <v>11</v>
      </c>
      <c r="J1326" s="1" t="s">
        <v>3666</v>
      </c>
      <c r="K1326" s="46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36</v>
      </c>
      <c r="D1327" s="1" t="s">
        <v>3785</v>
      </c>
      <c r="E1327" s="15" t="n">
        <v>46249</v>
      </c>
      <c r="F1327" s="15" t="n">
        <v>46248</v>
      </c>
      <c r="G1327" s="1" t="s">
        <v>1396</v>
      </c>
      <c r="H1327" s="1" t="n">
        <v>1551349</v>
      </c>
      <c r="I1327" s="1" t="n">
        <v>11</v>
      </c>
      <c r="J1327" s="1" t="s">
        <v>3666</v>
      </c>
      <c r="K1327" s="46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3670</v>
      </c>
      <c r="D1328" s="1" t="s">
        <v>3671</v>
      </c>
      <c r="E1328" s="15" t="n">
        <v>46249</v>
      </c>
      <c r="F1328" s="15" t="n">
        <v>46249</v>
      </c>
      <c r="G1328" s="1" t="s">
        <v>677</v>
      </c>
      <c r="H1328" s="1" t="n">
        <v>1573160</v>
      </c>
      <c r="I1328" s="1" t="n">
        <v>1</v>
      </c>
      <c r="J1328" s="1" t="s">
        <v>3666</v>
      </c>
      <c r="K1328" s="46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36</v>
      </c>
      <c r="D1329" s="1" t="s">
        <v>3697</v>
      </c>
      <c r="E1329" s="15" t="n">
        <v>46249</v>
      </c>
      <c r="F1329" s="15" t="n">
        <v>46247</v>
      </c>
      <c r="G1329" s="1" t="s">
        <v>438</v>
      </c>
      <c r="H1329" s="1" t="n">
        <v>1551952</v>
      </c>
      <c r="I1329" s="1" t="n">
        <v>11</v>
      </c>
      <c r="J1329" s="1" t="s">
        <v>3666</v>
      </c>
      <c r="K1329" s="46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59</v>
      </c>
      <c r="D1330" s="1" t="s">
        <v>3673</v>
      </c>
      <c r="E1330" s="15" t="n">
        <v>46249</v>
      </c>
      <c r="F1330" s="15" t="n">
        <v>46249</v>
      </c>
      <c r="G1330" s="1" t="s">
        <v>118</v>
      </c>
      <c r="H1330" s="1" t="n">
        <v>1560886</v>
      </c>
      <c r="I1330" s="1" t="n">
        <v>1</v>
      </c>
      <c r="J1330" s="1" t="s">
        <v>3666</v>
      </c>
      <c r="K1330" s="46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36</v>
      </c>
      <c r="D1331" s="1" t="s">
        <v>3818</v>
      </c>
      <c r="E1331" s="15" t="n">
        <v>46249</v>
      </c>
      <c r="F1331" s="15" t="n">
        <v>46249</v>
      </c>
      <c r="G1331" s="1" t="s">
        <v>1716</v>
      </c>
      <c r="H1331" s="1" t="n">
        <v>1560879</v>
      </c>
      <c r="I1331" s="1" t="n">
        <v>1</v>
      </c>
      <c r="J1331" s="1" t="s">
        <v>3666</v>
      </c>
      <c r="K1331" s="46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36</v>
      </c>
      <c r="D1332" s="1" t="s">
        <v>3728</v>
      </c>
      <c r="E1332" s="15" t="n">
        <v>46249</v>
      </c>
      <c r="F1332" s="15" t="n">
        <v>46247</v>
      </c>
      <c r="G1332" s="1" t="s">
        <v>626</v>
      </c>
      <c r="H1332" s="1" t="n">
        <v>1552026</v>
      </c>
      <c r="I1332" s="1" t="n">
        <v>11</v>
      </c>
      <c r="J1332" s="1" t="s">
        <v>3666</v>
      </c>
      <c r="K1332" s="46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36</v>
      </c>
      <c r="D1333" s="1" t="s">
        <v>3714</v>
      </c>
      <c r="E1333" s="15" t="n">
        <v>46249</v>
      </c>
      <c r="F1333" s="15" t="n">
        <v>46247</v>
      </c>
      <c r="G1333" s="1" t="s">
        <v>428</v>
      </c>
      <c r="H1333" s="1" t="n">
        <v>1551295</v>
      </c>
      <c r="I1333" s="1" t="n">
        <v>11</v>
      </c>
      <c r="J1333" s="1" t="s">
        <v>3666</v>
      </c>
      <c r="K1333" s="46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36</v>
      </c>
      <c r="D1334" s="1" t="s">
        <v>3730</v>
      </c>
      <c r="E1334" s="15" t="n">
        <v>46249</v>
      </c>
      <c r="F1334" s="15" t="n">
        <v>46248</v>
      </c>
      <c r="G1334" s="1" t="s">
        <v>247</v>
      </c>
      <c r="H1334" s="1" t="n">
        <v>1551908</v>
      </c>
      <c r="I1334" s="1" t="n">
        <v>11</v>
      </c>
      <c r="J1334" s="1" t="s">
        <v>3666</v>
      </c>
      <c r="K1334" s="46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272</v>
      </c>
      <c r="D1335" s="1" t="s">
        <v>3705</v>
      </c>
      <c r="E1335" s="15" t="n">
        <v>46249</v>
      </c>
      <c r="F1335" s="15" t="n">
        <v>46248</v>
      </c>
      <c r="G1335" s="1" t="s">
        <v>169</v>
      </c>
      <c r="H1335" s="1" t="n">
        <v>1551901</v>
      </c>
      <c r="I1335" s="1" t="n">
        <v>11</v>
      </c>
      <c r="J1335" s="1" t="s">
        <v>3666</v>
      </c>
      <c r="K1335" s="46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153</v>
      </c>
      <c r="D1336" s="1" t="s">
        <v>3781</v>
      </c>
      <c r="E1336" s="15" t="n">
        <v>46249</v>
      </c>
      <c r="F1336" s="15" t="n">
        <v>46247</v>
      </c>
      <c r="G1336" s="1" t="s">
        <v>221</v>
      </c>
      <c r="H1336" s="1" t="n">
        <v>1552272</v>
      </c>
      <c r="I1336" s="1" t="n">
        <v>11</v>
      </c>
      <c r="J1336" s="1" t="s">
        <v>3666</v>
      </c>
      <c r="K1336" s="46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36</v>
      </c>
      <c r="D1337" s="1" t="s">
        <v>3698</v>
      </c>
      <c r="E1337" s="15" t="n">
        <v>46249</v>
      </c>
      <c r="F1337" s="15" t="n">
        <v>46247</v>
      </c>
      <c r="G1337" s="1" t="s">
        <v>440</v>
      </c>
      <c r="H1337" s="1" t="n">
        <v>1551982</v>
      </c>
      <c r="I1337" s="1" t="n">
        <v>11</v>
      </c>
      <c r="J1337" s="1" t="s">
        <v>3666</v>
      </c>
      <c r="K1337" s="46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457</v>
      </c>
      <c r="D1338" s="1" t="s">
        <v>3755</v>
      </c>
      <c r="E1338" s="15" t="n">
        <v>46249</v>
      </c>
      <c r="F1338" s="15" t="n">
        <v>46247</v>
      </c>
      <c r="G1338" s="1" t="s">
        <v>783</v>
      </c>
      <c r="H1338" s="1" t="n">
        <v>1552233</v>
      </c>
      <c r="I1338" s="1" t="n">
        <v>11</v>
      </c>
      <c r="J1338" s="1" t="s">
        <v>3666</v>
      </c>
      <c r="K1338" s="46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59</v>
      </c>
      <c r="D1339" s="1" t="s">
        <v>3699</v>
      </c>
      <c r="E1339" s="15" t="n">
        <v>46249</v>
      </c>
      <c r="F1339" s="15" t="n">
        <v>46248</v>
      </c>
      <c r="G1339" s="1" t="s">
        <v>359</v>
      </c>
      <c r="H1339" s="1" t="n">
        <v>1551929</v>
      </c>
      <c r="I1339" s="1" t="n">
        <v>11</v>
      </c>
      <c r="J1339" s="1" t="s">
        <v>3666</v>
      </c>
      <c r="K1339" s="46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59</v>
      </c>
      <c r="D1340" s="1" t="s">
        <v>3820</v>
      </c>
      <c r="E1340" s="15" t="n">
        <v>46251</v>
      </c>
      <c r="F1340" s="15" t="n">
        <v>46248</v>
      </c>
      <c r="G1340" s="1" t="s">
        <v>1365</v>
      </c>
      <c r="H1340" s="1" t="n">
        <v>1562267</v>
      </c>
      <c r="I1340" s="1" t="n">
        <v>11</v>
      </c>
      <c r="J1340" s="1" t="s">
        <v>3666</v>
      </c>
      <c r="K1340" s="46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36</v>
      </c>
      <c r="D1341" s="1" t="s">
        <v>3682</v>
      </c>
      <c r="E1341" s="15" t="n">
        <v>46251</v>
      </c>
      <c r="F1341" s="15" t="n">
        <v>46249</v>
      </c>
      <c r="G1341" s="1" t="s">
        <v>368</v>
      </c>
      <c r="H1341" s="1" t="n">
        <v>1561179</v>
      </c>
      <c r="I1341" s="1" t="n">
        <v>11</v>
      </c>
      <c r="J1341" s="1" t="s">
        <v>3666</v>
      </c>
      <c r="K1341" s="46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3711</v>
      </c>
      <c r="D1342" s="1" t="s">
        <v>3712</v>
      </c>
      <c r="E1342" s="15" t="n">
        <v>46251</v>
      </c>
      <c r="F1342" s="15" t="n">
        <v>46248</v>
      </c>
      <c r="G1342" s="1" t="s">
        <v>351</v>
      </c>
      <c r="H1342" s="1" t="n">
        <v>1561097</v>
      </c>
      <c r="I1342" s="1" t="n">
        <v>11</v>
      </c>
      <c r="J1342" s="1" t="s">
        <v>3666</v>
      </c>
      <c r="K1342" s="46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36</v>
      </c>
      <c r="D1343" s="1" t="s">
        <v>3750</v>
      </c>
      <c r="E1343" s="15" t="n">
        <v>46251</v>
      </c>
      <c r="F1343" s="15" t="n">
        <v>46247</v>
      </c>
      <c r="G1343" s="1" t="s">
        <v>91</v>
      </c>
      <c r="H1343" s="1" t="n">
        <v>1562361</v>
      </c>
      <c r="I1343" s="1" t="n">
        <v>39</v>
      </c>
      <c r="J1343" s="1" t="s">
        <v>3666</v>
      </c>
      <c r="K1343" s="46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36</v>
      </c>
      <c r="D1344" s="1" t="s">
        <v>3750</v>
      </c>
      <c r="E1344" s="15" t="n">
        <v>46251</v>
      </c>
      <c r="F1344" s="15" t="n">
        <v>46247</v>
      </c>
      <c r="G1344" s="1" t="s">
        <v>91</v>
      </c>
      <c r="H1344" s="1" t="n">
        <v>1561643</v>
      </c>
      <c r="I1344" s="1" t="n">
        <v>11</v>
      </c>
      <c r="J1344" s="1" t="s">
        <v>3666</v>
      </c>
      <c r="K1344" s="46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36</v>
      </c>
      <c r="D1345" s="1" t="s">
        <v>3750</v>
      </c>
      <c r="E1345" s="15" t="n">
        <v>46251</v>
      </c>
      <c r="F1345" s="15" t="n">
        <v>46247</v>
      </c>
      <c r="G1345" s="1" t="s">
        <v>91</v>
      </c>
      <c r="H1345" s="1" t="n">
        <v>1562185</v>
      </c>
      <c r="I1345" s="1" t="n">
        <v>11</v>
      </c>
      <c r="J1345" s="1" t="s">
        <v>3666</v>
      </c>
      <c r="K1345" s="46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36</v>
      </c>
      <c r="D1346" s="1" t="s">
        <v>3805</v>
      </c>
      <c r="E1346" s="15" t="n">
        <v>46251</v>
      </c>
      <c r="F1346" s="15" t="n">
        <v>46247</v>
      </c>
      <c r="G1346" s="1" t="s">
        <v>298</v>
      </c>
      <c r="H1346" s="1" t="n">
        <v>1561356</v>
      </c>
      <c r="I1346" s="1" t="n">
        <v>11</v>
      </c>
      <c r="J1346" s="1" t="s">
        <v>3666</v>
      </c>
      <c r="K1346" s="46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3790</v>
      </c>
      <c r="D1347" s="1" t="s">
        <v>3791</v>
      </c>
      <c r="E1347" s="15" t="n">
        <v>46251</v>
      </c>
      <c r="F1347" s="15" t="n">
        <v>46249</v>
      </c>
      <c r="G1347" s="1" t="s">
        <v>355</v>
      </c>
      <c r="H1347" s="1" t="n">
        <v>1562610</v>
      </c>
      <c r="I1347" s="1" t="n">
        <v>11</v>
      </c>
      <c r="J1347" s="1" t="s">
        <v>3666</v>
      </c>
      <c r="K1347" s="46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59</v>
      </c>
      <c r="D1348" s="1" t="s">
        <v>3673</v>
      </c>
      <c r="E1348" s="15" t="n">
        <v>46251</v>
      </c>
      <c r="F1348" s="15" t="n">
        <v>46251</v>
      </c>
      <c r="G1348" s="1" t="s">
        <v>118</v>
      </c>
      <c r="H1348" s="1" t="n">
        <v>1573209</v>
      </c>
      <c r="I1348" s="1" t="n">
        <v>1</v>
      </c>
      <c r="J1348" s="1" t="s">
        <v>3666</v>
      </c>
      <c r="K1348" s="46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36</v>
      </c>
      <c r="D1349" s="1" t="s">
        <v>3818</v>
      </c>
      <c r="E1349" s="15" t="n">
        <v>46251</v>
      </c>
      <c r="F1349" s="15" t="n">
        <v>46251</v>
      </c>
      <c r="G1349" s="1" t="s">
        <v>1716</v>
      </c>
      <c r="H1349" s="1" t="n">
        <v>1573224</v>
      </c>
      <c r="I1349" s="1" t="n">
        <v>1</v>
      </c>
      <c r="J1349" s="1" t="s">
        <v>3666</v>
      </c>
      <c r="K1349" s="46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36</v>
      </c>
      <c r="D1350" s="1" t="s">
        <v>3675</v>
      </c>
      <c r="E1350" s="15" t="n">
        <v>46251</v>
      </c>
      <c r="F1350" s="15" t="n">
        <v>46249</v>
      </c>
      <c r="G1350" s="1" t="s">
        <v>243</v>
      </c>
      <c r="H1350" s="1" t="n">
        <v>1562744</v>
      </c>
      <c r="I1350" s="1" t="n">
        <v>11</v>
      </c>
      <c r="J1350" s="1" t="s">
        <v>3666</v>
      </c>
      <c r="K1350" s="46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36</v>
      </c>
      <c r="D1351" s="1" t="s">
        <v>3691</v>
      </c>
      <c r="E1351" s="15" t="n">
        <v>46251</v>
      </c>
      <c r="F1351" s="15" t="n">
        <v>46248</v>
      </c>
      <c r="G1351" s="1" t="s">
        <v>363</v>
      </c>
      <c r="H1351" s="1" t="n">
        <v>1561068</v>
      </c>
      <c r="I1351" s="1" t="n">
        <v>11</v>
      </c>
      <c r="J1351" s="1" t="s">
        <v>3666</v>
      </c>
      <c r="K1351" s="46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59</v>
      </c>
      <c r="D1352" s="1" t="s">
        <v>3692</v>
      </c>
      <c r="E1352" s="15" t="n">
        <v>46251</v>
      </c>
      <c r="F1352" s="15" t="n">
        <v>46249</v>
      </c>
      <c r="G1352" s="1" t="s">
        <v>97</v>
      </c>
      <c r="H1352" s="1" t="n">
        <v>1561155</v>
      </c>
      <c r="I1352" s="1" t="n">
        <v>11</v>
      </c>
      <c r="J1352" s="1" t="s">
        <v>3666</v>
      </c>
      <c r="K1352" s="46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36</v>
      </c>
      <c r="D1353" s="1" t="s">
        <v>3698</v>
      </c>
      <c r="E1353" s="15" t="n">
        <v>46251</v>
      </c>
      <c r="F1353" s="15" t="n">
        <v>46247</v>
      </c>
      <c r="G1353" s="1" t="s">
        <v>440</v>
      </c>
      <c r="H1353" s="1" t="n">
        <v>1562383</v>
      </c>
      <c r="I1353" s="1" t="n">
        <v>47</v>
      </c>
      <c r="J1353" s="1" t="s">
        <v>3666</v>
      </c>
      <c r="K1353" s="46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36</v>
      </c>
      <c r="D1354" s="1" t="s">
        <v>3677</v>
      </c>
      <c r="E1354" s="15" t="n">
        <v>46251</v>
      </c>
      <c r="F1354" s="15" t="n">
        <v>46251</v>
      </c>
      <c r="G1354" s="1" t="s">
        <v>93</v>
      </c>
      <c r="H1354" s="1" t="n">
        <v>1560861</v>
      </c>
      <c r="I1354" s="1" t="n">
        <v>6</v>
      </c>
      <c r="J1354" s="1" t="s">
        <v>3666</v>
      </c>
      <c r="K1354" s="46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36</v>
      </c>
      <c r="D1355" s="1" t="s">
        <v>3677</v>
      </c>
      <c r="E1355" s="15" t="n">
        <v>46251</v>
      </c>
      <c r="F1355" s="15" t="n">
        <v>46251</v>
      </c>
      <c r="G1355" s="1" t="s">
        <v>93</v>
      </c>
      <c r="H1355" s="1" t="n">
        <v>1560904</v>
      </c>
      <c r="I1355" s="1" t="n">
        <v>6</v>
      </c>
      <c r="J1355" s="1" t="s">
        <v>3666</v>
      </c>
      <c r="K1355" s="46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59</v>
      </c>
      <c r="D1356" s="1" t="s">
        <v>3820</v>
      </c>
      <c r="E1356" s="15" t="n">
        <v>46252</v>
      </c>
      <c r="F1356" s="15" t="n">
        <v>46252</v>
      </c>
      <c r="G1356" s="1" t="s">
        <v>1365</v>
      </c>
      <c r="H1356" s="1" t="n">
        <v>1567143</v>
      </c>
      <c r="I1356" s="1" t="n">
        <v>11</v>
      </c>
      <c r="J1356" s="1" t="s">
        <v>3666</v>
      </c>
      <c r="K1356" s="46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36</v>
      </c>
      <c r="D1357" s="1" t="s">
        <v>3758</v>
      </c>
      <c r="E1357" s="15" t="n">
        <v>46252</v>
      </c>
      <c r="F1357" s="15" t="n">
        <v>46251</v>
      </c>
      <c r="G1357" s="1" t="s">
        <v>276</v>
      </c>
      <c r="H1357" s="1" t="n">
        <v>1568270</v>
      </c>
      <c r="I1357" s="1" t="n">
        <v>11</v>
      </c>
      <c r="J1357" s="1" t="s">
        <v>3666</v>
      </c>
      <c r="K1357" s="46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1950</v>
      </c>
      <c r="D1358" s="1" t="s">
        <v>3722</v>
      </c>
      <c r="E1358" s="15" t="n">
        <v>46252</v>
      </c>
      <c r="F1358" s="15" t="n">
        <v>46247</v>
      </c>
      <c r="G1358" s="1" t="s">
        <v>173</v>
      </c>
      <c r="H1358" s="1" t="n">
        <v>1565986</v>
      </c>
      <c r="I1358" s="1" t="n">
        <v>11</v>
      </c>
      <c r="J1358" s="1" t="s">
        <v>3666</v>
      </c>
      <c r="K1358" s="46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1950</v>
      </c>
      <c r="D1359" s="1" t="s">
        <v>3722</v>
      </c>
      <c r="E1359" s="15" t="n">
        <v>46252</v>
      </c>
      <c r="F1359" s="15" t="n">
        <v>46247</v>
      </c>
      <c r="G1359" s="1" t="s">
        <v>173</v>
      </c>
      <c r="H1359" s="1" t="n">
        <v>1566242</v>
      </c>
      <c r="I1359" s="1" t="n">
        <v>11</v>
      </c>
      <c r="J1359" s="1" t="s">
        <v>3666</v>
      </c>
      <c r="K1359" s="46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1950</v>
      </c>
      <c r="D1360" s="1" t="s">
        <v>3722</v>
      </c>
      <c r="E1360" s="15" t="n">
        <v>46252</v>
      </c>
      <c r="F1360" s="15" t="n">
        <v>46247</v>
      </c>
      <c r="G1360" s="1" t="s">
        <v>173</v>
      </c>
      <c r="H1360" s="1" t="n">
        <v>1566665</v>
      </c>
      <c r="I1360" s="1" t="n">
        <v>11</v>
      </c>
      <c r="J1360" s="1" t="s">
        <v>3666</v>
      </c>
      <c r="K1360" s="46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1950</v>
      </c>
      <c r="D1361" s="1" t="s">
        <v>3722</v>
      </c>
      <c r="E1361" s="15" t="n">
        <v>46252</v>
      </c>
      <c r="F1361" s="15" t="n">
        <v>46247</v>
      </c>
      <c r="G1361" s="1" t="s">
        <v>173</v>
      </c>
      <c r="H1361" s="1" t="n">
        <v>1566380</v>
      </c>
      <c r="I1361" s="1" t="n">
        <v>11</v>
      </c>
      <c r="J1361" s="1" t="s">
        <v>3666</v>
      </c>
      <c r="K1361" s="46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272</v>
      </c>
      <c r="D1362" s="1" t="s">
        <v>3722</v>
      </c>
      <c r="E1362" s="15" t="n">
        <v>46252</v>
      </c>
      <c r="F1362" s="15" t="n">
        <v>46247</v>
      </c>
      <c r="G1362" s="1" t="s">
        <v>173</v>
      </c>
      <c r="H1362" s="1" t="n">
        <v>1566457</v>
      </c>
      <c r="I1362" s="1" t="n">
        <v>11</v>
      </c>
      <c r="J1362" s="1" t="s">
        <v>3666</v>
      </c>
      <c r="K1362" s="46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272</v>
      </c>
      <c r="D1363" s="1" t="s">
        <v>3722</v>
      </c>
      <c r="E1363" s="15" t="n">
        <v>46252</v>
      </c>
      <c r="F1363" s="15" t="n">
        <v>46247</v>
      </c>
      <c r="G1363" s="1" t="s">
        <v>173</v>
      </c>
      <c r="H1363" s="1" t="n">
        <v>1566573</v>
      </c>
      <c r="I1363" s="1" t="n">
        <v>11</v>
      </c>
      <c r="J1363" s="1" t="s">
        <v>3666</v>
      </c>
      <c r="K1363" s="46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272</v>
      </c>
      <c r="D1364" s="1" t="s">
        <v>3722</v>
      </c>
      <c r="E1364" s="15" t="n">
        <v>46252</v>
      </c>
      <c r="F1364" s="15" t="n">
        <v>46247</v>
      </c>
      <c r="G1364" s="1" t="s">
        <v>173</v>
      </c>
      <c r="H1364" s="1" t="n">
        <v>1566549</v>
      </c>
      <c r="I1364" s="1" t="n">
        <v>11</v>
      </c>
      <c r="J1364" s="1" t="s">
        <v>3666</v>
      </c>
      <c r="K1364" s="46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272</v>
      </c>
      <c r="D1365" s="1" t="s">
        <v>3722</v>
      </c>
      <c r="E1365" s="15" t="n">
        <v>46252</v>
      </c>
      <c r="F1365" s="15" t="n">
        <v>46247</v>
      </c>
      <c r="G1365" s="1" t="s">
        <v>173</v>
      </c>
      <c r="H1365" s="1" t="n">
        <v>1566632</v>
      </c>
      <c r="I1365" s="1" t="n">
        <v>11</v>
      </c>
      <c r="J1365" s="1" t="s">
        <v>3666</v>
      </c>
      <c r="K1365" s="46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59</v>
      </c>
      <c r="D1366" s="1" t="s">
        <v>3683</v>
      </c>
      <c r="E1366" s="15" t="n">
        <v>46252</v>
      </c>
      <c r="F1366" s="15" t="n">
        <v>46251</v>
      </c>
      <c r="G1366" s="1" t="s">
        <v>89</v>
      </c>
      <c r="H1366" s="1" t="n">
        <v>1565831</v>
      </c>
      <c r="I1366" s="1" t="n">
        <v>11</v>
      </c>
      <c r="J1366" s="1" t="s">
        <v>3666</v>
      </c>
      <c r="K1366" s="46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36</v>
      </c>
      <c r="D1367" s="1" t="s">
        <v>3684</v>
      </c>
      <c r="E1367" s="15" t="n">
        <v>46252</v>
      </c>
      <c r="F1367" s="15" t="n">
        <v>46252</v>
      </c>
      <c r="G1367" s="1" t="s">
        <v>302</v>
      </c>
      <c r="H1367" s="1" t="n">
        <v>1567429</v>
      </c>
      <c r="I1367" s="1" t="n">
        <v>11</v>
      </c>
      <c r="J1367" s="1" t="s">
        <v>3666</v>
      </c>
      <c r="K1367" s="46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36</v>
      </c>
      <c r="D1368" s="1" t="s">
        <v>3685</v>
      </c>
      <c r="E1368" s="15" t="n">
        <v>46252</v>
      </c>
      <c r="F1368" s="15" t="n">
        <v>46252</v>
      </c>
      <c r="G1368" s="1" t="s">
        <v>253</v>
      </c>
      <c r="H1368" s="1" t="n">
        <v>1567671</v>
      </c>
      <c r="I1368" s="1" t="n">
        <v>1</v>
      </c>
      <c r="J1368" s="1" t="s">
        <v>3666</v>
      </c>
      <c r="K1368" s="46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3670</v>
      </c>
      <c r="D1369" s="1" t="s">
        <v>3671</v>
      </c>
      <c r="E1369" s="15" t="n">
        <v>46252</v>
      </c>
      <c r="F1369" s="15" t="n">
        <v>46252</v>
      </c>
      <c r="G1369" s="1" t="s">
        <v>677</v>
      </c>
      <c r="H1369" s="1" t="n">
        <v>1573198</v>
      </c>
      <c r="I1369" s="1" t="n">
        <v>1</v>
      </c>
      <c r="J1369" s="1" t="s">
        <v>3666</v>
      </c>
      <c r="K1369" s="46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36</v>
      </c>
      <c r="D1370" s="1" t="s">
        <v>3689</v>
      </c>
      <c r="E1370" s="15" t="n">
        <v>46252</v>
      </c>
      <c r="F1370" s="15" t="n">
        <v>46246</v>
      </c>
      <c r="G1370" s="1" t="s">
        <v>180</v>
      </c>
      <c r="H1370" s="1" t="n">
        <v>1566841</v>
      </c>
      <c r="I1370" s="1" t="n">
        <v>11</v>
      </c>
      <c r="J1370" s="1" t="s">
        <v>3666</v>
      </c>
      <c r="K1370" s="46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36</v>
      </c>
      <c r="D1371" s="1" t="s">
        <v>3675</v>
      </c>
      <c r="E1371" s="15" t="n">
        <v>46252</v>
      </c>
      <c r="F1371" s="15" t="n">
        <v>46251</v>
      </c>
      <c r="G1371" s="1" t="s">
        <v>243</v>
      </c>
      <c r="H1371" s="1" t="n">
        <v>1567262</v>
      </c>
      <c r="I1371" s="1" t="n">
        <v>11</v>
      </c>
      <c r="J1371" s="1" t="s">
        <v>3666</v>
      </c>
      <c r="K1371" s="46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59</v>
      </c>
      <c r="D1372" s="1" t="s">
        <v>3692</v>
      </c>
      <c r="E1372" s="15" t="n">
        <v>46252</v>
      </c>
      <c r="F1372" s="15" t="n">
        <v>46251</v>
      </c>
      <c r="G1372" s="1" t="s">
        <v>97</v>
      </c>
      <c r="H1372" s="1" t="n">
        <v>1565868</v>
      </c>
      <c r="I1372" s="1" t="n">
        <v>11</v>
      </c>
      <c r="J1372" s="1" t="s">
        <v>3666</v>
      </c>
      <c r="K1372" s="46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36</v>
      </c>
      <c r="D1373" s="1" t="s">
        <v>3677</v>
      </c>
      <c r="E1373" s="15" t="n">
        <v>46252</v>
      </c>
      <c r="F1373" s="15" t="n">
        <v>46252</v>
      </c>
      <c r="G1373" s="1" t="s">
        <v>93</v>
      </c>
      <c r="H1373" s="1" t="n">
        <v>1566459</v>
      </c>
      <c r="I1373" s="1" t="n">
        <v>6</v>
      </c>
      <c r="J1373" s="1" t="s">
        <v>3666</v>
      </c>
      <c r="K1373" s="46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36</v>
      </c>
      <c r="D1374" s="1" t="s">
        <v>3677</v>
      </c>
      <c r="E1374" s="15" t="n">
        <v>46252</v>
      </c>
      <c r="F1374" s="15" t="n">
        <v>46252</v>
      </c>
      <c r="G1374" s="1" t="s">
        <v>93</v>
      </c>
      <c r="H1374" s="1" t="n">
        <v>1567398</v>
      </c>
      <c r="I1374" s="1" t="n">
        <v>6</v>
      </c>
      <c r="J1374" s="1" t="s">
        <v>3666</v>
      </c>
      <c r="K1374" s="46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36</v>
      </c>
      <c r="D1375" s="1" t="s">
        <v>3677</v>
      </c>
      <c r="E1375" s="15" t="n">
        <v>46252</v>
      </c>
      <c r="F1375" s="15" t="n">
        <v>46252</v>
      </c>
      <c r="G1375" s="1" t="s">
        <v>93</v>
      </c>
      <c r="H1375" s="1" t="n">
        <v>1567624</v>
      </c>
      <c r="I1375" s="1" t="n">
        <v>6</v>
      </c>
      <c r="J1375" s="1" t="s">
        <v>3666</v>
      </c>
      <c r="K1375" s="46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36</v>
      </c>
      <c r="D1376" s="1" t="s">
        <v>3677</v>
      </c>
      <c r="E1376" s="15" t="n">
        <v>46252</v>
      </c>
      <c r="F1376" s="15" t="n">
        <v>46252</v>
      </c>
      <c r="G1376" s="1" t="s">
        <v>93</v>
      </c>
      <c r="H1376" s="1" t="n">
        <v>1567876</v>
      </c>
      <c r="I1376" s="1" t="n">
        <v>6</v>
      </c>
      <c r="J1376" s="1" t="s">
        <v>3666</v>
      </c>
      <c r="K1376" s="46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3732</v>
      </c>
      <c r="D1377" s="1" t="s">
        <v>3733</v>
      </c>
      <c r="E1377" s="15" t="n">
        <v>46252</v>
      </c>
      <c r="F1377" s="15" t="n">
        <v>46247</v>
      </c>
      <c r="G1377" s="1" t="s">
        <v>56</v>
      </c>
      <c r="H1377" s="1" t="n">
        <v>1567686</v>
      </c>
      <c r="I1377" s="1" t="n">
        <v>11</v>
      </c>
      <c r="J1377" s="1" t="s">
        <v>3666</v>
      </c>
      <c r="K1377" s="46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36</v>
      </c>
      <c r="D1378" s="1" t="s">
        <v>3761</v>
      </c>
      <c r="E1378" s="15" t="n">
        <v>46252</v>
      </c>
      <c r="F1378" s="15" t="n">
        <v>46247</v>
      </c>
      <c r="G1378" s="1" t="s">
        <v>385</v>
      </c>
      <c r="H1378" s="1" t="n">
        <v>1567977</v>
      </c>
      <c r="I1378" s="1" t="n">
        <v>11</v>
      </c>
      <c r="J1378" s="1" t="s">
        <v>3666</v>
      </c>
      <c r="K1378" s="46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153</v>
      </c>
      <c r="D1379" s="1" t="s">
        <v>3767</v>
      </c>
      <c r="E1379" s="15" t="n">
        <v>46252</v>
      </c>
      <c r="F1379" s="15" t="n">
        <v>46247</v>
      </c>
      <c r="G1379" s="1" t="s">
        <v>430</v>
      </c>
      <c r="H1379" s="1" t="n">
        <v>1567571</v>
      </c>
      <c r="I1379" s="1" t="n">
        <v>11</v>
      </c>
      <c r="J1379" s="1" t="s">
        <v>3666</v>
      </c>
      <c r="K1379" s="46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59</v>
      </c>
      <c r="D1380" s="1" t="s">
        <v>3820</v>
      </c>
      <c r="E1380" s="15" t="n">
        <v>46253</v>
      </c>
      <c r="F1380" s="15" t="n">
        <v>46252</v>
      </c>
      <c r="G1380" s="1" t="s">
        <v>1365</v>
      </c>
      <c r="H1380" s="1" t="n">
        <v>1571392</v>
      </c>
      <c r="I1380" s="1" t="n">
        <v>11</v>
      </c>
      <c r="J1380" s="1" t="s">
        <v>3666</v>
      </c>
      <c r="K1380" s="46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36</v>
      </c>
      <c r="D1381" s="1" t="s">
        <v>3681</v>
      </c>
      <c r="E1381" s="15" t="n">
        <v>46253</v>
      </c>
      <c r="F1381" s="15" t="n">
        <v>46251</v>
      </c>
      <c r="G1381" s="1" t="s">
        <v>186</v>
      </c>
      <c r="H1381" s="1" t="n">
        <v>1572026</v>
      </c>
      <c r="I1381" s="1" t="n">
        <v>11</v>
      </c>
      <c r="J1381" s="1" t="s">
        <v>3666</v>
      </c>
      <c r="K1381" s="46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36</v>
      </c>
      <c r="D1382" s="1" t="s">
        <v>3749</v>
      </c>
      <c r="E1382" s="15" t="n">
        <v>46253</v>
      </c>
      <c r="F1382" s="15" t="n">
        <v>46248</v>
      </c>
      <c r="G1382" s="1" t="s">
        <v>68</v>
      </c>
      <c r="H1382" s="1" t="n">
        <v>1570741</v>
      </c>
      <c r="I1382" s="1" t="n">
        <v>11</v>
      </c>
      <c r="J1382" s="1" t="s">
        <v>3666</v>
      </c>
      <c r="K1382" s="46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36</v>
      </c>
      <c r="D1383" s="1" t="s">
        <v>3749</v>
      </c>
      <c r="E1383" s="15" t="n">
        <v>46253</v>
      </c>
      <c r="F1383" s="15" t="n">
        <v>46248</v>
      </c>
      <c r="G1383" s="1" t="s">
        <v>68</v>
      </c>
      <c r="H1383" s="1" t="n">
        <v>1570790</v>
      </c>
      <c r="I1383" s="1" t="n">
        <v>11</v>
      </c>
      <c r="J1383" s="1" t="s">
        <v>3666</v>
      </c>
      <c r="K1383" s="46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36</v>
      </c>
      <c r="D1384" s="1" t="s">
        <v>3749</v>
      </c>
      <c r="E1384" s="15" t="n">
        <v>46253</v>
      </c>
      <c r="F1384" s="15" t="n">
        <v>46248</v>
      </c>
      <c r="G1384" s="1" t="s">
        <v>68</v>
      </c>
      <c r="H1384" s="1" t="n">
        <v>1570747</v>
      </c>
      <c r="I1384" s="1" t="n">
        <v>11</v>
      </c>
      <c r="J1384" s="1" t="s">
        <v>3666</v>
      </c>
      <c r="K1384" s="46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36</v>
      </c>
      <c r="D1385" s="1" t="s">
        <v>3684</v>
      </c>
      <c r="E1385" s="15" t="n">
        <v>46253</v>
      </c>
      <c r="F1385" s="15" t="n">
        <v>46253</v>
      </c>
      <c r="G1385" s="1" t="s">
        <v>302</v>
      </c>
      <c r="H1385" s="1" t="n">
        <v>1573015</v>
      </c>
      <c r="I1385" s="1" t="n">
        <v>11</v>
      </c>
      <c r="J1385" s="1" t="s">
        <v>3666</v>
      </c>
      <c r="K1385" s="46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153</v>
      </c>
      <c r="D1386" s="1" t="s">
        <v>3668</v>
      </c>
      <c r="E1386" s="15" t="n">
        <v>46253</v>
      </c>
      <c r="F1386" s="15" t="n">
        <v>46252</v>
      </c>
      <c r="G1386" s="1" t="s">
        <v>445</v>
      </c>
      <c r="H1386" s="1" t="n">
        <v>1573302</v>
      </c>
      <c r="I1386" s="1" t="n">
        <v>1</v>
      </c>
      <c r="J1386" s="1" t="s">
        <v>3666</v>
      </c>
      <c r="K1386" s="46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36</v>
      </c>
      <c r="D1387" s="1" t="s">
        <v>3686</v>
      </c>
      <c r="E1387" s="15" t="n">
        <v>46253</v>
      </c>
      <c r="F1387" s="15" t="n">
        <v>46252</v>
      </c>
      <c r="G1387" s="1" t="s">
        <v>75</v>
      </c>
      <c r="H1387" s="1" t="n">
        <v>1572218</v>
      </c>
      <c r="I1387" s="1" t="n">
        <v>11</v>
      </c>
      <c r="J1387" s="1" t="s">
        <v>3666</v>
      </c>
      <c r="K1387" s="46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36</v>
      </c>
      <c r="D1388" s="1" t="s">
        <v>3750</v>
      </c>
      <c r="E1388" s="15" t="n">
        <v>46253</v>
      </c>
      <c r="F1388" s="15" t="n">
        <v>46248</v>
      </c>
      <c r="G1388" s="1" t="s">
        <v>91</v>
      </c>
      <c r="H1388" s="1" t="n">
        <v>1572074</v>
      </c>
      <c r="I1388" s="1" t="n">
        <v>11</v>
      </c>
      <c r="J1388" s="1" t="s">
        <v>3666</v>
      </c>
      <c r="K1388" s="46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3670</v>
      </c>
      <c r="D1389" s="1" t="s">
        <v>3671</v>
      </c>
      <c r="E1389" s="15" t="n">
        <v>46253</v>
      </c>
      <c r="F1389" s="15" t="n">
        <v>46253</v>
      </c>
      <c r="G1389" s="1" t="s">
        <v>677</v>
      </c>
      <c r="H1389" s="1" t="n">
        <v>1573284</v>
      </c>
      <c r="I1389" s="1" t="n">
        <v>1</v>
      </c>
      <c r="J1389" s="1" t="s">
        <v>3666</v>
      </c>
      <c r="K1389" s="46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36</v>
      </c>
      <c r="D1390" s="1" t="s">
        <v>3724</v>
      </c>
      <c r="E1390" s="15" t="n">
        <v>46253</v>
      </c>
      <c r="F1390" s="15" t="n">
        <v>46247</v>
      </c>
      <c r="G1390" s="1" t="s">
        <v>225</v>
      </c>
      <c r="H1390" s="1" t="n">
        <v>1572369</v>
      </c>
      <c r="I1390" s="1" t="n">
        <v>11</v>
      </c>
      <c r="J1390" s="1" t="s">
        <v>3666</v>
      </c>
      <c r="K1390" s="46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460</v>
      </c>
      <c r="D1391" s="1" t="s">
        <v>3727</v>
      </c>
      <c r="E1391" s="15" t="n">
        <v>46253</v>
      </c>
      <c r="F1391" s="15" t="n">
        <v>46247</v>
      </c>
      <c r="G1391" s="1" t="s">
        <v>157</v>
      </c>
      <c r="H1391" s="1" t="n">
        <v>1571222</v>
      </c>
      <c r="I1391" s="1" t="n">
        <v>11</v>
      </c>
      <c r="J1391" s="1" t="s">
        <v>3666</v>
      </c>
      <c r="K1391" s="46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59</v>
      </c>
      <c r="D1392" s="1" t="s">
        <v>3673</v>
      </c>
      <c r="E1392" s="15" t="n">
        <v>46253</v>
      </c>
      <c r="F1392" s="15" t="n">
        <v>46253</v>
      </c>
      <c r="G1392" s="1" t="s">
        <v>118</v>
      </c>
      <c r="H1392" s="1" t="n">
        <v>1573002</v>
      </c>
      <c r="I1392" s="1" t="n">
        <v>1</v>
      </c>
      <c r="J1392" s="1" t="s">
        <v>3666</v>
      </c>
      <c r="K1392" s="46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36</v>
      </c>
      <c r="D1393" s="1" t="s">
        <v>3841</v>
      </c>
      <c r="E1393" s="15" t="n">
        <v>46253</v>
      </c>
      <c r="F1393" s="15" t="n">
        <v>46249</v>
      </c>
      <c r="G1393" s="1" t="s">
        <v>3309</v>
      </c>
      <c r="H1393" s="1" t="n">
        <v>1571297</v>
      </c>
      <c r="I1393" s="1" t="n">
        <v>11</v>
      </c>
      <c r="J1393" s="1" t="s">
        <v>3666</v>
      </c>
      <c r="K1393" s="46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3753</v>
      </c>
      <c r="D1394" s="1" t="s">
        <v>3783</v>
      </c>
      <c r="E1394" s="15" t="n">
        <v>46253</v>
      </c>
      <c r="F1394" s="15" t="n">
        <v>46251</v>
      </c>
      <c r="G1394" s="1" t="s">
        <v>238</v>
      </c>
      <c r="H1394" s="1" t="n">
        <v>1570884</v>
      </c>
      <c r="I1394" s="1" t="n">
        <v>11</v>
      </c>
      <c r="J1394" s="1" t="s">
        <v>3666</v>
      </c>
      <c r="K1394" s="46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3753</v>
      </c>
      <c r="D1395" s="1" t="s">
        <v>3783</v>
      </c>
      <c r="E1395" s="15" t="n">
        <v>46253</v>
      </c>
      <c r="F1395" s="15" t="n">
        <v>46251</v>
      </c>
      <c r="G1395" s="1" t="s">
        <v>238</v>
      </c>
      <c r="H1395" s="1" t="n">
        <v>1570893</v>
      </c>
      <c r="I1395" s="1" t="n">
        <v>11</v>
      </c>
      <c r="J1395" s="1" t="s">
        <v>3666</v>
      </c>
      <c r="K1395" s="46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153</v>
      </c>
      <c r="D1396" s="1" t="s">
        <v>3745</v>
      </c>
      <c r="E1396" s="15" t="n">
        <v>46253</v>
      </c>
      <c r="F1396" s="15" t="n">
        <v>46247</v>
      </c>
      <c r="G1396" s="1" t="s">
        <v>155</v>
      </c>
      <c r="H1396" s="1" t="n">
        <v>1570972</v>
      </c>
      <c r="I1396" s="1" t="n">
        <v>11</v>
      </c>
      <c r="J1396" s="1" t="s">
        <v>3666</v>
      </c>
      <c r="K1396" s="46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153</v>
      </c>
      <c r="D1397" s="1" t="s">
        <v>3693</v>
      </c>
      <c r="E1397" s="15" t="n">
        <v>46253</v>
      </c>
      <c r="F1397" s="15" t="n">
        <v>46246</v>
      </c>
      <c r="G1397" s="1" t="s">
        <v>871</v>
      </c>
      <c r="H1397" s="1" t="n">
        <v>1572655</v>
      </c>
      <c r="I1397" s="1" t="n">
        <v>11</v>
      </c>
      <c r="J1397" s="1" t="s">
        <v>3666</v>
      </c>
      <c r="K1397" s="46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36</v>
      </c>
      <c r="D1398" s="1" t="s">
        <v>3677</v>
      </c>
      <c r="E1398" s="15" t="n">
        <v>46253</v>
      </c>
      <c r="F1398" s="15" t="n">
        <v>46253</v>
      </c>
      <c r="G1398" s="1" t="s">
        <v>93</v>
      </c>
      <c r="H1398" s="1" t="n">
        <v>1572770</v>
      </c>
      <c r="I1398" s="1" t="n">
        <v>6</v>
      </c>
      <c r="J1398" s="1" t="s">
        <v>3666</v>
      </c>
      <c r="K1398" s="46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36</v>
      </c>
      <c r="D1399" s="1" t="s">
        <v>3677</v>
      </c>
      <c r="E1399" s="15" t="n">
        <v>46253</v>
      </c>
      <c r="F1399" s="15" t="n">
        <v>46253</v>
      </c>
      <c r="G1399" s="1" t="s">
        <v>93</v>
      </c>
      <c r="H1399" s="1" t="n">
        <v>1572960</v>
      </c>
      <c r="I1399" s="1" t="n">
        <v>6</v>
      </c>
      <c r="J1399" s="1" t="s">
        <v>3666</v>
      </c>
      <c r="K1399" s="46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1950</v>
      </c>
      <c r="D1400" s="1" t="s">
        <v>3722</v>
      </c>
      <c r="E1400" s="15" t="n">
        <v>46254</v>
      </c>
      <c r="F1400" s="15" t="n">
        <v>46252</v>
      </c>
      <c r="G1400" s="1" t="s">
        <v>173</v>
      </c>
      <c r="H1400" s="1" t="n">
        <v>1576385</v>
      </c>
      <c r="I1400" s="1" t="n">
        <v>11</v>
      </c>
      <c r="J1400" s="1" t="s">
        <v>3666</v>
      </c>
      <c r="K1400" s="46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36</v>
      </c>
      <c r="D1401" s="1" t="s">
        <v>3696</v>
      </c>
      <c r="E1401" s="15" t="n">
        <v>46254</v>
      </c>
      <c r="F1401" s="15" t="n">
        <v>46251</v>
      </c>
      <c r="G1401" s="1" t="s">
        <v>184</v>
      </c>
      <c r="H1401" s="1" t="n">
        <v>1575789</v>
      </c>
      <c r="I1401" s="1" t="n">
        <v>11</v>
      </c>
      <c r="J1401" s="1" t="s">
        <v>3666</v>
      </c>
      <c r="K1401" s="46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36</v>
      </c>
      <c r="D1402" s="1" t="s">
        <v>3686</v>
      </c>
      <c r="E1402" s="15" t="n">
        <v>46254</v>
      </c>
      <c r="F1402" s="15" t="n">
        <v>46247</v>
      </c>
      <c r="G1402" s="1" t="s">
        <v>75</v>
      </c>
      <c r="H1402" s="1" t="n">
        <v>1575874</v>
      </c>
      <c r="I1402" s="1" t="n">
        <v>11</v>
      </c>
      <c r="J1402" s="1" t="s">
        <v>3666</v>
      </c>
      <c r="K1402" s="46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36</v>
      </c>
      <c r="D1403" s="1" t="s">
        <v>3686</v>
      </c>
      <c r="E1403" s="15" t="n">
        <v>46254</v>
      </c>
      <c r="F1403" s="15" t="n">
        <v>46252</v>
      </c>
      <c r="G1403" s="1" t="s">
        <v>75</v>
      </c>
      <c r="H1403" s="1" t="n">
        <v>1576061</v>
      </c>
      <c r="I1403" s="1" t="n">
        <v>11</v>
      </c>
      <c r="J1403" s="1" t="s">
        <v>3666</v>
      </c>
      <c r="K1403" s="46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59</v>
      </c>
      <c r="D1404" s="1" t="s">
        <v>3688</v>
      </c>
      <c r="E1404" s="15" t="n">
        <v>46254</v>
      </c>
      <c r="F1404" s="15" t="n">
        <v>46251</v>
      </c>
      <c r="G1404" s="1" t="s">
        <v>99</v>
      </c>
      <c r="H1404" s="1" t="n">
        <v>1575756</v>
      </c>
      <c r="I1404" s="1" t="n">
        <v>11</v>
      </c>
      <c r="J1404" s="1" t="s">
        <v>3666</v>
      </c>
      <c r="K1404" s="46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36</v>
      </c>
      <c r="D1405" s="1" t="s">
        <v>3780</v>
      </c>
      <c r="E1405" s="15" t="n">
        <v>46254</v>
      </c>
      <c r="F1405" s="15" t="n">
        <v>46253</v>
      </c>
      <c r="G1405" s="1" t="s">
        <v>974</v>
      </c>
      <c r="H1405" s="1" t="n">
        <v>1575846</v>
      </c>
      <c r="I1405" s="1" t="n">
        <v>11</v>
      </c>
      <c r="J1405" s="1" t="s">
        <v>3666</v>
      </c>
      <c r="K1405" s="46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59</v>
      </c>
      <c r="D1406" s="1" t="s">
        <v>3692</v>
      </c>
      <c r="E1406" s="15" t="n">
        <v>46254</v>
      </c>
      <c r="F1406" s="15" t="n">
        <v>46253</v>
      </c>
      <c r="G1406" s="1" t="s">
        <v>97</v>
      </c>
      <c r="H1406" s="1" t="n">
        <v>1575697</v>
      </c>
      <c r="I1406" s="1" t="n">
        <v>11</v>
      </c>
      <c r="J1406" s="1" t="s">
        <v>3666</v>
      </c>
      <c r="K1406" s="46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460</v>
      </c>
      <c r="D1407" s="1" t="s">
        <v>3819</v>
      </c>
      <c r="E1407" s="15" t="n">
        <v>46254</v>
      </c>
      <c r="F1407" s="15" t="n">
        <v>46253</v>
      </c>
      <c r="G1407" s="1" t="s">
        <v>1709</v>
      </c>
      <c r="H1407" s="1" t="n">
        <v>1575905</v>
      </c>
      <c r="I1407" s="1" t="n">
        <v>11</v>
      </c>
      <c r="J1407" s="1" t="s">
        <v>3666</v>
      </c>
      <c r="K1407" s="46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460</v>
      </c>
      <c r="D1408" s="1" t="s">
        <v>3819</v>
      </c>
      <c r="E1408" s="15" t="n">
        <v>46254</v>
      </c>
      <c r="F1408" s="15" t="n">
        <v>46253</v>
      </c>
      <c r="G1408" s="1" t="s">
        <v>1709</v>
      </c>
      <c r="H1408" s="1" t="n">
        <v>1575914</v>
      </c>
      <c r="I1408" s="1" t="n">
        <v>11</v>
      </c>
      <c r="J1408" s="1" t="s">
        <v>3666</v>
      </c>
      <c r="K1408" s="46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36</v>
      </c>
      <c r="D1409" s="1" t="s">
        <v>3708</v>
      </c>
      <c r="E1409" s="15" t="n">
        <v>46254</v>
      </c>
      <c r="F1409" s="15" t="n">
        <v>46251</v>
      </c>
      <c r="G1409" s="1" t="s">
        <v>101</v>
      </c>
      <c r="H1409" s="1" t="n">
        <v>1575745</v>
      </c>
      <c r="I1409" s="1" t="n">
        <v>11</v>
      </c>
      <c r="J1409" s="1" t="s">
        <v>3666</v>
      </c>
      <c r="K1409" s="46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59</v>
      </c>
      <c r="D1410" s="1" t="s">
        <v>3699</v>
      </c>
      <c r="E1410" s="15" t="n">
        <v>46254</v>
      </c>
      <c r="F1410" s="15" t="n">
        <v>46253</v>
      </c>
      <c r="G1410" s="1" t="s">
        <v>359</v>
      </c>
      <c r="H1410" s="1" t="n">
        <v>1575797</v>
      </c>
      <c r="I1410" s="1" t="n">
        <v>11</v>
      </c>
      <c r="J1410" s="1" t="s">
        <v>3666</v>
      </c>
      <c r="K1410" s="46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6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3625</v>
      </c>
      <c r="C1" s="1" t="s">
        <v>3842</v>
      </c>
      <c r="D1" s="1" t="s">
        <v>3843</v>
      </c>
      <c r="E1" s="1" t="s">
        <v>3844</v>
      </c>
      <c r="F1" s="1" t="s">
        <v>13</v>
      </c>
      <c r="I1" s="1" t="s">
        <v>3845</v>
      </c>
      <c r="J1" s="1" t="s">
        <v>3846</v>
      </c>
      <c r="K1" s="1" t="s">
        <v>3847</v>
      </c>
      <c r="L1" s="1" t="s">
        <v>3848</v>
      </c>
      <c r="N1" s="1" t="s">
        <v>3849</v>
      </c>
      <c r="O1" s="1" t="s">
        <v>3850</v>
      </c>
    </row>
    <row r="2" customFormat="false" ht="15" hidden="false" customHeight="true" outlineLevel="0" collapsed="false">
      <c r="A2" s="1" t="n">
        <v>1</v>
      </c>
      <c r="B2" s="17" t="n">
        <v>46174</v>
      </c>
      <c r="C2" s="1" t="n">
        <v>1</v>
      </c>
      <c r="D2" s="1" t="s">
        <v>3851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3852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7" t="n">
        <v>46174</v>
      </c>
      <c r="C3" s="1" t="n">
        <v>1</v>
      </c>
      <c r="D3" s="1" t="s">
        <v>3851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3853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7" t="n">
        <v>46174</v>
      </c>
      <c r="C4" s="1" t="n">
        <v>1</v>
      </c>
      <c r="D4" s="1" t="s">
        <v>3851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3854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7" t="n">
        <v>46174</v>
      </c>
      <c r="C5" s="1" t="n">
        <v>1</v>
      </c>
      <c r="D5" s="1" t="s">
        <v>3851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3855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7" t="n">
        <v>46174</v>
      </c>
      <c r="C6" s="1" t="n">
        <v>1</v>
      </c>
      <c r="D6" s="1" t="s">
        <v>3851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3856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7" t="n">
        <v>46174</v>
      </c>
      <c r="C7" s="1" t="n">
        <v>1</v>
      </c>
      <c r="D7" s="1" t="s">
        <v>3851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3857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7" t="n">
        <v>46174</v>
      </c>
      <c r="C8" s="1" t="n">
        <v>1</v>
      </c>
      <c r="D8" s="1" t="s">
        <v>3851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3858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7" t="n">
        <v>46174</v>
      </c>
      <c r="C9" s="1" t="n">
        <v>1</v>
      </c>
      <c r="D9" s="1" t="s">
        <v>3851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3859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7" t="n">
        <v>46174</v>
      </c>
      <c r="C10" s="1" t="n">
        <v>1</v>
      </c>
      <c r="D10" s="1" t="s">
        <v>3851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3860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7" t="n">
        <v>46174</v>
      </c>
      <c r="C11" s="1" t="n">
        <v>1</v>
      </c>
      <c r="D11" s="1" t="s">
        <v>3851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3861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7" t="n">
        <v>46174</v>
      </c>
      <c r="C12" s="1" t="n">
        <v>1</v>
      </c>
      <c r="D12" s="1" t="s">
        <v>3851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3862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7" t="n">
        <v>46174</v>
      </c>
      <c r="C13" s="1" t="n">
        <v>1</v>
      </c>
      <c r="D13" s="1" t="s">
        <v>3851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3863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7" t="n">
        <v>46174</v>
      </c>
      <c r="C14" s="1" t="n">
        <v>1</v>
      </c>
      <c r="D14" s="1" t="s">
        <v>3851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3864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7" t="n">
        <v>46174</v>
      </c>
      <c r="C15" s="1" t="n">
        <v>1</v>
      </c>
      <c r="D15" s="1" t="s">
        <v>3851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3865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7" t="n">
        <v>46174</v>
      </c>
      <c r="C16" s="1" t="n">
        <v>1</v>
      </c>
      <c r="D16" s="1" t="s">
        <v>3851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3865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7" t="n">
        <v>46174</v>
      </c>
      <c r="C17" s="1" t="n">
        <v>1</v>
      </c>
      <c r="D17" s="1" t="s">
        <v>3851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3866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7" t="n">
        <v>46174</v>
      </c>
      <c r="C18" s="1" t="n">
        <v>1</v>
      </c>
      <c r="D18" s="1" t="s">
        <v>3851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3867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7" t="n">
        <v>46174</v>
      </c>
      <c r="C19" s="1" t="n">
        <v>1</v>
      </c>
      <c r="D19" s="1" t="s">
        <v>3851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3868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7" t="n">
        <v>46174</v>
      </c>
      <c r="C20" s="1" t="n">
        <v>1</v>
      </c>
      <c r="D20" s="1" t="s">
        <v>3851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3869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7" t="n">
        <v>46174</v>
      </c>
      <c r="C21" s="1" t="n">
        <v>1</v>
      </c>
      <c r="D21" s="1" t="s">
        <v>3851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3870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7" t="n">
        <v>46174</v>
      </c>
      <c r="C22" s="1" t="n">
        <v>1</v>
      </c>
      <c r="D22" s="1" t="s">
        <v>3851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3871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7" t="n">
        <v>46174</v>
      </c>
      <c r="C23" s="1" t="n">
        <v>1</v>
      </c>
      <c r="D23" s="1" t="s">
        <v>3851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3872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7" t="n">
        <v>46174</v>
      </c>
      <c r="C24" s="1" t="n">
        <v>1</v>
      </c>
      <c r="D24" s="1" t="s">
        <v>3851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3873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7" t="n">
        <v>46174</v>
      </c>
      <c r="C25" s="1" t="n">
        <v>1</v>
      </c>
      <c r="D25" s="1" t="s">
        <v>3851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3874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7" t="n">
        <v>46174</v>
      </c>
      <c r="C26" s="1" t="n">
        <v>1</v>
      </c>
      <c r="D26" s="1" t="s">
        <v>3851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3875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7" t="n">
        <v>46174</v>
      </c>
      <c r="C27" s="1" t="n">
        <v>1</v>
      </c>
      <c r="D27" s="1" t="s">
        <v>3851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3875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7" t="n">
        <v>46174</v>
      </c>
      <c r="C28" s="1" t="n">
        <v>1</v>
      </c>
      <c r="D28" s="1" t="s">
        <v>3851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3876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7" t="n">
        <v>46174</v>
      </c>
      <c r="C29" s="1" t="n">
        <v>1</v>
      </c>
      <c r="D29" s="1" t="s">
        <v>3851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3877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7" t="n">
        <v>46174</v>
      </c>
      <c r="C30" s="1" t="n">
        <v>1</v>
      </c>
      <c r="D30" s="1" t="s">
        <v>3851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3878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7" t="n">
        <v>46174</v>
      </c>
      <c r="C31" s="1" t="n">
        <v>1</v>
      </c>
      <c r="D31" s="1" t="s">
        <v>3851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3879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7" t="n">
        <v>46174</v>
      </c>
      <c r="C32" s="1" t="n">
        <v>1</v>
      </c>
      <c r="D32" s="1" t="s">
        <v>3851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3880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7" t="n">
        <v>46174</v>
      </c>
      <c r="C33" s="1" t="n">
        <v>1</v>
      </c>
      <c r="D33" s="1" t="s">
        <v>3851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3881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7" t="n">
        <v>46174</v>
      </c>
      <c r="C34" s="1" t="n">
        <v>1</v>
      </c>
      <c r="D34" s="1" t="s">
        <v>3851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3882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7" t="n">
        <v>46174</v>
      </c>
      <c r="C35" s="1" t="n">
        <v>1</v>
      </c>
      <c r="D35" s="1" t="s">
        <v>3851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3882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7" t="n">
        <v>46174</v>
      </c>
      <c r="C36" s="1" t="n">
        <v>1</v>
      </c>
      <c r="D36" s="1" t="s">
        <v>3851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3882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7" t="n">
        <v>46174</v>
      </c>
      <c r="C37" s="1" t="n">
        <v>1</v>
      </c>
      <c r="D37" s="1" t="s">
        <v>3851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3882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7" t="n">
        <v>46174</v>
      </c>
      <c r="C38" s="1" t="n">
        <v>1</v>
      </c>
      <c r="D38" s="1" t="s">
        <v>3851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3883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7" t="n">
        <v>46174</v>
      </c>
      <c r="C39" s="1" t="n">
        <v>1</v>
      </c>
      <c r="D39" s="1" t="s">
        <v>3851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3884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7" t="n">
        <v>46174</v>
      </c>
      <c r="C40" s="1" t="n">
        <v>1</v>
      </c>
      <c r="D40" s="1" t="s">
        <v>3851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3885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7" t="n">
        <v>46174</v>
      </c>
      <c r="C41" s="1" t="n">
        <v>1</v>
      </c>
      <c r="D41" s="1" t="s">
        <v>3851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3886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7" t="n">
        <v>46174</v>
      </c>
      <c r="C42" s="1" t="n">
        <v>1</v>
      </c>
      <c r="D42" s="1" t="s">
        <v>3851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3887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7" t="n">
        <v>46174</v>
      </c>
      <c r="C43" s="1" t="n">
        <v>1</v>
      </c>
      <c r="D43" s="1" t="s">
        <v>3851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3888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7" t="n">
        <v>46174</v>
      </c>
      <c r="C44" s="1" t="n">
        <v>1</v>
      </c>
      <c r="D44" s="1" t="s">
        <v>3851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3888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7" t="n">
        <v>46174</v>
      </c>
      <c r="C45" s="1" t="n">
        <v>1</v>
      </c>
      <c r="D45" s="1" t="s">
        <v>3851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3888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7" t="n">
        <v>46174</v>
      </c>
      <c r="C46" s="1" t="n">
        <v>1</v>
      </c>
      <c r="D46" s="1" t="s">
        <v>3851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3889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7" t="n">
        <v>46174</v>
      </c>
      <c r="C47" s="1" t="n">
        <v>1</v>
      </c>
      <c r="D47" s="1" t="s">
        <v>3851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3890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7" t="n">
        <v>46174</v>
      </c>
      <c r="C48" s="1" t="n">
        <v>1</v>
      </c>
      <c r="D48" s="1" t="s">
        <v>3851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3890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7" t="n">
        <v>46174</v>
      </c>
      <c r="C49" s="1" t="n">
        <v>1</v>
      </c>
      <c r="D49" s="1" t="s">
        <v>3851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3890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7" t="n">
        <v>46174</v>
      </c>
      <c r="C50" s="1" t="n">
        <v>1</v>
      </c>
      <c r="D50" s="1" t="s">
        <v>3851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3890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7" t="n">
        <v>46174</v>
      </c>
      <c r="C51" s="1" t="n">
        <v>1</v>
      </c>
      <c r="D51" s="1" t="s">
        <v>3851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3890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7" t="n">
        <v>46174</v>
      </c>
      <c r="C52" s="1" t="n">
        <v>1</v>
      </c>
      <c r="D52" s="1" t="s">
        <v>3851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3890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7" t="n">
        <v>46174</v>
      </c>
      <c r="C53" s="1" t="n">
        <v>1</v>
      </c>
      <c r="D53" s="1" t="s">
        <v>3851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3888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7" t="n">
        <v>46174</v>
      </c>
      <c r="C54" s="1" t="n">
        <v>1</v>
      </c>
      <c r="D54" s="1" t="s">
        <v>3851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3889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7" t="n">
        <v>46174</v>
      </c>
      <c r="C55" s="1" t="n">
        <v>1</v>
      </c>
      <c r="D55" s="1" t="s">
        <v>3851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3891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7" t="n">
        <v>46174</v>
      </c>
      <c r="C56" s="1" t="n">
        <v>1</v>
      </c>
      <c r="D56" s="1" t="s">
        <v>3851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3892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7" t="n">
        <v>46174</v>
      </c>
      <c r="C57" s="1" t="n">
        <v>1</v>
      </c>
      <c r="D57" s="1" t="s">
        <v>3851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3893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7" t="n">
        <v>46174</v>
      </c>
      <c r="C58" s="1" t="n">
        <v>1</v>
      </c>
      <c r="D58" s="1" t="s">
        <v>3851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3894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7" t="n">
        <v>46174</v>
      </c>
      <c r="C59" s="1" t="n">
        <v>2</v>
      </c>
      <c r="D59" s="1" t="s">
        <v>3895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7" t="n">
        <v>46174</v>
      </c>
      <c r="C60" s="1" t="n">
        <v>3</v>
      </c>
      <c r="D60" s="1" t="s">
        <v>3896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3897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7" t="n">
        <v>46174</v>
      </c>
      <c r="C61" s="1" t="n">
        <v>3</v>
      </c>
      <c r="D61" s="1" t="s">
        <v>3896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3898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7" t="n">
        <v>46174</v>
      </c>
      <c r="C62" s="1" t="n">
        <v>3</v>
      </c>
      <c r="D62" s="1" t="s">
        <v>3896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3899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7" t="n">
        <v>46174</v>
      </c>
      <c r="C63" s="1" t="n">
        <v>3</v>
      </c>
      <c r="D63" s="1" t="s">
        <v>3896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3900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7" t="n">
        <v>46174</v>
      </c>
      <c r="C64" s="1" t="n">
        <v>3</v>
      </c>
      <c r="D64" s="1" t="s">
        <v>3896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3901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7" t="n">
        <v>46174</v>
      </c>
      <c r="C65" s="1" t="n">
        <v>3</v>
      </c>
      <c r="D65" s="1" t="s">
        <v>3896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3902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7" t="n">
        <v>46174</v>
      </c>
      <c r="C66" s="1" t="n">
        <v>3</v>
      </c>
      <c r="D66" s="1" t="s">
        <v>3896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3903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7" t="n">
        <v>46174</v>
      </c>
      <c r="C67" s="1" t="n">
        <v>3</v>
      </c>
      <c r="D67" s="1" t="s">
        <v>3896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3904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7" t="n">
        <v>46174</v>
      </c>
      <c r="C68" s="1" t="n">
        <v>3</v>
      </c>
      <c r="D68" s="1" t="s">
        <v>3896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3905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7" t="n">
        <v>46174</v>
      </c>
      <c r="C69" s="1" t="n">
        <v>3</v>
      </c>
      <c r="D69" s="1" t="s">
        <v>3896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3906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7" t="n">
        <v>46174</v>
      </c>
      <c r="C70" s="1" t="n">
        <v>3</v>
      </c>
      <c r="D70" s="1" t="s">
        <v>3896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3907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7" t="n">
        <v>46174</v>
      </c>
      <c r="C71" s="1" t="n">
        <v>3</v>
      </c>
      <c r="D71" s="1" t="s">
        <v>3896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3908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7" t="n">
        <v>46174</v>
      </c>
      <c r="C72" s="1" t="n">
        <v>3</v>
      </c>
      <c r="D72" s="1" t="s">
        <v>3896</v>
      </c>
      <c r="E72" s="1" t="n">
        <v>1882</v>
      </c>
      <c r="F72" s="1" t="s">
        <v>554</v>
      </c>
      <c r="I72" s="1" t="n">
        <v>106513</v>
      </c>
      <c r="J72" s="1" t="n">
        <v>81110</v>
      </c>
      <c r="K72" s="1" t="n">
        <v>7899628800559</v>
      </c>
      <c r="L72" s="1" t="s">
        <v>3909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7" t="n">
        <v>46174</v>
      </c>
      <c r="C73" s="1" t="n">
        <v>3</v>
      </c>
      <c r="D73" s="1" t="s">
        <v>3896</v>
      </c>
      <c r="E73" s="1" t="n">
        <v>1882</v>
      </c>
      <c r="F73" s="1" t="s">
        <v>554</v>
      </c>
      <c r="I73" s="1" t="n">
        <v>106513</v>
      </c>
      <c r="J73" s="1" t="n">
        <v>81111</v>
      </c>
      <c r="K73" s="1" t="n">
        <v>5603902006627</v>
      </c>
      <c r="L73" s="1" t="s">
        <v>3910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7" t="n">
        <v>46174</v>
      </c>
      <c r="C74" s="1" t="n">
        <v>3</v>
      </c>
      <c r="D74" s="1" t="s">
        <v>3896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3911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7" t="n">
        <v>46174</v>
      </c>
      <c r="C75" s="1" t="n">
        <v>3</v>
      </c>
      <c r="D75" s="1" t="s">
        <v>3896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3912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7" t="n">
        <v>46174</v>
      </c>
      <c r="C76" s="1" t="n">
        <v>3</v>
      </c>
      <c r="D76" s="1" t="s">
        <v>3896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3913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7" t="n">
        <v>46174</v>
      </c>
      <c r="C77" s="1" t="n">
        <v>6</v>
      </c>
      <c r="D77" s="1" t="s">
        <v>3914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7" t="n">
        <v>46174</v>
      </c>
      <c r="C78" s="1" t="n">
        <v>11</v>
      </c>
      <c r="D78" s="1" t="s">
        <v>3915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3916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7" t="n">
        <v>46174</v>
      </c>
      <c r="C79" s="1" t="n">
        <v>11</v>
      </c>
      <c r="D79" s="1" t="s">
        <v>3915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3917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7" t="n">
        <v>46174</v>
      </c>
      <c r="C80" s="1" t="n">
        <v>20</v>
      </c>
      <c r="D80" s="1" t="s">
        <v>3918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3919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7" t="n">
        <v>46174</v>
      </c>
      <c r="C81" s="1" t="n">
        <v>22</v>
      </c>
      <c r="D81" s="1" t="s">
        <v>3920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3921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7" t="n">
        <v>46174</v>
      </c>
      <c r="C82" s="1" t="n">
        <v>22</v>
      </c>
      <c r="D82" s="1" t="s">
        <v>3920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3922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7" t="n">
        <v>46174</v>
      </c>
      <c r="C83" s="1" t="n">
        <v>22</v>
      </c>
      <c r="D83" s="1" t="s">
        <v>3920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3923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7" t="n">
        <v>46174</v>
      </c>
      <c r="C84" s="1" t="n">
        <v>22</v>
      </c>
      <c r="D84" s="1" t="s">
        <v>3920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3924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7" t="n">
        <v>46174</v>
      </c>
      <c r="C85" s="1" t="n">
        <v>22</v>
      </c>
      <c r="D85" s="1" t="s">
        <v>3920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3925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7" t="n">
        <v>46174</v>
      </c>
      <c r="C86" s="1" t="n">
        <v>22</v>
      </c>
      <c r="D86" s="1" t="s">
        <v>3920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3926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7" t="n">
        <v>46174</v>
      </c>
      <c r="C87" s="1" t="n">
        <v>22</v>
      </c>
      <c r="D87" s="1" t="s">
        <v>3920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3927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7" t="n">
        <v>46174</v>
      </c>
      <c r="C88" s="1" t="n">
        <v>22</v>
      </c>
      <c r="D88" s="1" t="s">
        <v>3920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3928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7" t="n">
        <v>46174</v>
      </c>
      <c r="C89" s="1" t="n">
        <v>22</v>
      </c>
      <c r="D89" s="1" t="s">
        <v>3920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3929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7" t="n">
        <v>46174</v>
      </c>
      <c r="C90" s="1" t="n">
        <v>22</v>
      </c>
      <c r="D90" s="1" t="s">
        <v>3920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3930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7" t="n">
        <v>46174</v>
      </c>
      <c r="C91" s="1" t="n">
        <v>22</v>
      </c>
      <c r="D91" s="1" t="s">
        <v>3920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3931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7" t="n">
        <v>46174</v>
      </c>
      <c r="C92" s="1" t="n">
        <v>22</v>
      </c>
      <c r="D92" s="1" t="s">
        <v>3920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3932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7" t="n">
        <v>46174</v>
      </c>
      <c r="C93" s="1" t="n">
        <v>22</v>
      </c>
      <c r="D93" s="1" t="s">
        <v>3920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3933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7" t="n">
        <v>46174</v>
      </c>
      <c r="C94" s="1" t="n">
        <v>22</v>
      </c>
      <c r="D94" s="1" t="s">
        <v>3920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3934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7" t="n">
        <v>46174</v>
      </c>
      <c r="C95" s="1" t="n">
        <v>22</v>
      </c>
      <c r="D95" s="1" t="s">
        <v>3920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3935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7" t="n">
        <v>46174</v>
      </c>
      <c r="C96" s="1" t="n">
        <v>22</v>
      </c>
      <c r="D96" s="1" t="s">
        <v>3920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3936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7" t="n">
        <v>46174</v>
      </c>
      <c r="C97" s="1" t="n">
        <v>22</v>
      </c>
      <c r="D97" s="1" t="s">
        <v>3920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3937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7" t="n">
        <v>46174</v>
      </c>
      <c r="C98" s="1" t="n">
        <v>22</v>
      </c>
      <c r="D98" s="1" t="s">
        <v>3920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3938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7" t="n">
        <v>46174</v>
      </c>
      <c r="C99" s="1" t="n">
        <v>22</v>
      </c>
      <c r="D99" s="1" t="s">
        <v>3920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3939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7" t="n">
        <v>46174</v>
      </c>
      <c r="C100" s="1" t="n">
        <v>22</v>
      </c>
      <c r="D100" s="1" t="s">
        <v>3920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3940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7" t="n">
        <v>46174</v>
      </c>
      <c r="C101" s="1" t="n">
        <v>22</v>
      </c>
      <c r="D101" s="1" t="s">
        <v>3920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3941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7" t="n">
        <v>46174</v>
      </c>
      <c r="C102" s="1" t="n">
        <v>22</v>
      </c>
      <c r="D102" s="1" t="s">
        <v>3920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3921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7" t="n">
        <v>46174</v>
      </c>
      <c r="C103" s="1" t="n">
        <v>22</v>
      </c>
      <c r="D103" s="1" t="s">
        <v>3920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3942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7" t="n">
        <v>46174</v>
      </c>
      <c r="C104" s="1" t="n">
        <v>22</v>
      </c>
      <c r="D104" s="1" t="s">
        <v>3920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3943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7" t="n">
        <v>46174</v>
      </c>
      <c r="C105" s="1" t="n">
        <v>22</v>
      </c>
      <c r="D105" s="1" t="s">
        <v>3920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3922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7" t="n">
        <v>46174</v>
      </c>
      <c r="C106" s="1" t="n">
        <v>22</v>
      </c>
      <c r="D106" s="1" t="s">
        <v>3920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3933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7" t="n">
        <v>46174</v>
      </c>
      <c r="C107" s="1" t="n">
        <v>22</v>
      </c>
      <c r="D107" s="1" t="s">
        <v>3920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3944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7" t="n">
        <v>46174</v>
      </c>
      <c r="C108" s="1" t="n">
        <v>22</v>
      </c>
      <c r="D108" s="1" t="s">
        <v>3920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3938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7" t="n">
        <v>46174</v>
      </c>
      <c r="C109" s="1" t="n">
        <v>22</v>
      </c>
      <c r="D109" s="1" t="s">
        <v>3920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3940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7" t="n">
        <v>46174</v>
      </c>
      <c r="C110" s="1" t="n">
        <v>22</v>
      </c>
      <c r="D110" s="1" t="s">
        <v>3920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3925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7" t="n">
        <v>46174</v>
      </c>
      <c r="C111" s="1" t="n">
        <v>22</v>
      </c>
      <c r="D111" s="1" t="s">
        <v>3920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3931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7" t="n">
        <v>46174</v>
      </c>
      <c r="C112" s="1" t="n">
        <v>22</v>
      </c>
      <c r="D112" s="1" t="s">
        <v>3920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3936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7" t="n">
        <v>46174</v>
      </c>
      <c r="C113" s="1" t="n">
        <v>22</v>
      </c>
      <c r="D113" s="1" t="s">
        <v>3920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3940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7" t="n">
        <v>46174</v>
      </c>
      <c r="C114" s="1" t="n">
        <v>39</v>
      </c>
      <c r="D114" s="1" t="s">
        <v>3945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3946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7" t="n">
        <v>46174</v>
      </c>
      <c r="C115" s="1" t="n">
        <v>100</v>
      </c>
      <c r="D115" s="1" t="s">
        <v>3947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3921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7" t="n">
        <v>46174</v>
      </c>
      <c r="C116" s="1" t="n">
        <v>100</v>
      </c>
      <c r="D116" s="1" t="s">
        <v>3947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3923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7" t="n">
        <v>46174</v>
      </c>
      <c r="C117" s="1" t="n">
        <v>100</v>
      </c>
      <c r="D117" s="1" t="s">
        <v>3947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3924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7" t="n">
        <v>46174</v>
      </c>
      <c r="C118" s="1" t="n">
        <v>100</v>
      </c>
      <c r="D118" s="1" t="s">
        <v>3947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3925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7" t="n">
        <v>46174</v>
      </c>
      <c r="C119" s="1" t="n">
        <v>100</v>
      </c>
      <c r="D119" s="1" t="s">
        <v>3947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3926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7" t="n">
        <v>46174</v>
      </c>
      <c r="C120" s="1" t="n">
        <v>100</v>
      </c>
      <c r="D120" s="1" t="s">
        <v>3947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3927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7" t="n">
        <v>46174</v>
      </c>
      <c r="C121" s="1" t="n">
        <v>100</v>
      </c>
      <c r="D121" s="1" t="s">
        <v>3947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3928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7" t="n">
        <v>46174</v>
      </c>
      <c r="C122" s="1" t="n">
        <v>100</v>
      </c>
      <c r="D122" s="1" t="s">
        <v>3947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3929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7" t="n">
        <v>46174</v>
      </c>
      <c r="C123" s="1" t="n">
        <v>100</v>
      </c>
      <c r="D123" s="1" t="s">
        <v>3947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3930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7" t="n">
        <v>46174</v>
      </c>
      <c r="C124" s="1" t="n">
        <v>100</v>
      </c>
      <c r="D124" s="1" t="s">
        <v>3947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3931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7" t="n">
        <v>46174</v>
      </c>
      <c r="C125" s="1" t="n">
        <v>100</v>
      </c>
      <c r="D125" s="1" t="s">
        <v>3947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3932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7" t="n">
        <v>46174</v>
      </c>
      <c r="C126" s="1" t="n">
        <v>100</v>
      </c>
      <c r="D126" s="1" t="s">
        <v>3947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3933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7" t="n">
        <v>46174</v>
      </c>
      <c r="C127" s="1" t="n">
        <v>100</v>
      </c>
      <c r="D127" s="1" t="s">
        <v>3947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3934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7" t="n">
        <v>46174</v>
      </c>
      <c r="C128" s="1" t="n">
        <v>100</v>
      </c>
      <c r="D128" s="1" t="s">
        <v>3947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3936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7" t="n">
        <v>46174</v>
      </c>
      <c r="C129" s="1" t="n">
        <v>100</v>
      </c>
      <c r="D129" s="1" t="s">
        <v>3947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3937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7" t="n">
        <v>46174</v>
      </c>
      <c r="C130" s="1" t="n">
        <v>100</v>
      </c>
      <c r="D130" s="1" t="s">
        <v>3947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3938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7" t="n">
        <v>46174</v>
      </c>
      <c r="C131" s="1" t="n">
        <v>100</v>
      </c>
      <c r="D131" s="1" t="s">
        <v>3947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3939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7" t="n">
        <v>46174</v>
      </c>
      <c r="C132" s="1" t="n">
        <v>100</v>
      </c>
      <c r="D132" s="1" t="s">
        <v>3947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3940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7" t="n">
        <v>46174</v>
      </c>
      <c r="C133" s="1" t="n">
        <v>100</v>
      </c>
      <c r="D133" s="1" t="s">
        <v>3947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3921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7" t="n">
        <v>46174</v>
      </c>
      <c r="C134" s="1" t="n">
        <v>100</v>
      </c>
      <c r="D134" s="1" t="s">
        <v>3947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3923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7" t="n">
        <v>46174</v>
      </c>
      <c r="C135" s="1" t="n">
        <v>100</v>
      </c>
      <c r="D135" s="1" t="s">
        <v>3947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3924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7" t="n">
        <v>46174</v>
      </c>
      <c r="C136" s="1" t="n">
        <v>100</v>
      </c>
      <c r="D136" s="1" t="s">
        <v>3947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3925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7" t="n">
        <v>46174</v>
      </c>
      <c r="C137" s="1" t="n">
        <v>100</v>
      </c>
      <c r="D137" s="1" t="s">
        <v>3947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3926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7" t="n">
        <v>46174</v>
      </c>
      <c r="C138" s="1" t="n">
        <v>100</v>
      </c>
      <c r="D138" s="1" t="s">
        <v>3947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3927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7" t="n">
        <v>46174</v>
      </c>
      <c r="C139" s="1" t="n">
        <v>100</v>
      </c>
      <c r="D139" s="1" t="s">
        <v>3947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3928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7" t="n">
        <v>46174</v>
      </c>
      <c r="C140" s="1" t="n">
        <v>100</v>
      </c>
      <c r="D140" s="1" t="s">
        <v>3947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3929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7" t="n">
        <v>46174</v>
      </c>
      <c r="C141" s="1" t="n">
        <v>100</v>
      </c>
      <c r="D141" s="1" t="s">
        <v>3947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3930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7" t="n">
        <v>46174</v>
      </c>
      <c r="C142" s="1" t="n">
        <v>100</v>
      </c>
      <c r="D142" s="1" t="s">
        <v>3947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3931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7" t="n">
        <v>46174</v>
      </c>
      <c r="C143" s="1" t="n">
        <v>100</v>
      </c>
      <c r="D143" s="1" t="s">
        <v>3947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3932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7" t="n">
        <v>46174</v>
      </c>
      <c r="C144" s="1" t="n">
        <v>100</v>
      </c>
      <c r="D144" s="1" t="s">
        <v>3947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3933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7" t="n">
        <v>46174</v>
      </c>
      <c r="C145" s="1" t="n">
        <v>100</v>
      </c>
      <c r="D145" s="1" t="s">
        <v>3947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3934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7" t="n">
        <v>46174</v>
      </c>
      <c r="C146" s="1" t="n">
        <v>100</v>
      </c>
      <c r="D146" s="1" t="s">
        <v>3947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3936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7" t="n">
        <v>46174</v>
      </c>
      <c r="C147" s="1" t="n">
        <v>100</v>
      </c>
      <c r="D147" s="1" t="s">
        <v>3947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3937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7" t="n">
        <v>46174</v>
      </c>
      <c r="C148" s="1" t="n">
        <v>100</v>
      </c>
      <c r="D148" s="1" t="s">
        <v>3947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3938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7" t="n">
        <v>46174</v>
      </c>
      <c r="C149" s="1" t="n">
        <v>100</v>
      </c>
      <c r="D149" s="1" t="s">
        <v>3947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3939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7" t="n">
        <v>46174</v>
      </c>
      <c r="C150" s="1" t="n">
        <v>100</v>
      </c>
      <c r="D150" s="1" t="s">
        <v>3947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3940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7" t="n">
        <v>46174</v>
      </c>
      <c r="C151" s="1" t="n">
        <v>100</v>
      </c>
      <c r="D151" s="1" t="s">
        <v>3947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3921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7" t="n">
        <v>46174</v>
      </c>
      <c r="C152" s="1" t="n">
        <v>100</v>
      </c>
      <c r="D152" s="1" t="s">
        <v>3947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3923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7" t="n">
        <v>46174</v>
      </c>
      <c r="C153" s="1" t="n">
        <v>100</v>
      </c>
      <c r="D153" s="1" t="s">
        <v>3947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3924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7" t="n">
        <v>46174</v>
      </c>
      <c r="C154" s="1" t="n">
        <v>100</v>
      </c>
      <c r="D154" s="1" t="s">
        <v>3947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3925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7" t="n">
        <v>46174</v>
      </c>
      <c r="C155" s="1" t="n">
        <v>100</v>
      </c>
      <c r="D155" s="1" t="s">
        <v>3947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3926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7" t="n">
        <v>46174</v>
      </c>
      <c r="C156" s="1" t="n">
        <v>100</v>
      </c>
      <c r="D156" s="1" t="s">
        <v>3947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3927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7" t="n">
        <v>46174</v>
      </c>
      <c r="C157" s="1" t="n">
        <v>100</v>
      </c>
      <c r="D157" s="1" t="s">
        <v>3947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3928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7" t="n">
        <v>46174</v>
      </c>
      <c r="C158" s="1" t="n">
        <v>100</v>
      </c>
      <c r="D158" s="1" t="s">
        <v>3947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3929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7" t="n">
        <v>46174</v>
      </c>
      <c r="C159" s="1" t="n">
        <v>100</v>
      </c>
      <c r="D159" s="1" t="s">
        <v>3947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3930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7" t="n">
        <v>46174</v>
      </c>
      <c r="C160" s="1" t="n">
        <v>100</v>
      </c>
      <c r="D160" s="1" t="s">
        <v>3947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3931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7" t="n">
        <v>46174</v>
      </c>
      <c r="C161" s="1" t="n">
        <v>100</v>
      </c>
      <c r="D161" s="1" t="s">
        <v>3947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3932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7" t="n">
        <v>46174</v>
      </c>
      <c r="C162" s="1" t="n">
        <v>100</v>
      </c>
      <c r="D162" s="1" t="s">
        <v>3947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3933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7" t="n">
        <v>46174</v>
      </c>
      <c r="C163" s="1" t="n">
        <v>100</v>
      </c>
      <c r="D163" s="1" t="s">
        <v>3947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3934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7" t="n">
        <v>46174</v>
      </c>
      <c r="C164" s="1" t="n">
        <v>100</v>
      </c>
      <c r="D164" s="1" t="s">
        <v>3947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3936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7" t="n">
        <v>46174</v>
      </c>
      <c r="C165" s="1" t="n">
        <v>100</v>
      </c>
      <c r="D165" s="1" t="s">
        <v>3947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3937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7" t="n">
        <v>46174</v>
      </c>
      <c r="C166" s="1" t="n">
        <v>100</v>
      </c>
      <c r="D166" s="1" t="s">
        <v>3947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3938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7" t="n">
        <v>46174</v>
      </c>
      <c r="C167" s="1" t="n">
        <v>100</v>
      </c>
      <c r="D167" s="1" t="s">
        <v>3947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3939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7" t="n">
        <v>46174</v>
      </c>
      <c r="C168" s="1" t="n">
        <v>100</v>
      </c>
      <c r="D168" s="1" t="s">
        <v>3947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3940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7" t="n">
        <v>46174</v>
      </c>
      <c r="C169" s="1" t="n">
        <v>100</v>
      </c>
      <c r="D169" s="1" t="s">
        <v>3947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3921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7" t="n">
        <v>46174</v>
      </c>
      <c r="C170" s="1" t="n">
        <v>100</v>
      </c>
      <c r="D170" s="1" t="s">
        <v>3947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3942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7" t="n">
        <v>46174</v>
      </c>
      <c r="C171" s="1" t="n">
        <v>100</v>
      </c>
      <c r="D171" s="1" t="s">
        <v>3947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3943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7" t="n">
        <v>46174</v>
      </c>
      <c r="C172" s="1" t="n">
        <v>100</v>
      </c>
      <c r="D172" s="1" t="s">
        <v>3947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3922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7" t="n">
        <v>46174</v>
      </c>
      <c r="C173" s="1" t="n">
        <v>100</v>
      </c>
      <c r="D173" s="1" t="s">
        <v>3947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3933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7" t="n">
        <v>46174</v>
      </c>
      <c r="C174" s="1" t="n">
        <v>100</v>
      </c>
      <c r="D174" s="1" t="s">
        <v>3947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3938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7" t="n">
        <v>46174</v>
      </c>
      <c r="C175" s="1" t="n">
        <v>100</v>
      </c>
      <c r="D175" s="1" t="s">
        <v>3947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3940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7" t="n">
        <v>46174</v>
      </c>
      <c r="C176" s="1" t="n">
        <v>100</v>
      </c>
      <c r="D176" s="1" t="s">
        <v>3947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3925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7" t="n">
        <v>46174</v>
      </c>
      <c r="C177" s="1" t="n">
        <v>100</v>
      </c>
      <c r="D177" s="1" t="s">
        <v>3947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3931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7" t="n">
        <v>46174</v>
      </c>
      <c r="C178" s="1" t="n">
        <v>100</v>
      </c>
      <c r="D178" s="1" t="s">
        <v>3947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3936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7" t="n">
        <v>46174</v>
      </c>
      <c r="C179" s="1" t="n">
        <v>100</v>
      </c>
      <c r="D179" s="1" t="s">
        <v>3947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3940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7" t="n">
        <v>46174</v>
      </c>
      <c r="C180" s="1" t="n">
        <v>100</v>
      </c>
      <c r="D180" s="1" t="s">
        <v>3947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3925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7" t="n">
        <v>46174</v>
      </c>
      <c r="C181" s="1" t="n">
        <v>100</v>
      </c>
      <c r="D181" s="1" t="s">
        <v>3947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3931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7" t="n">
        <v>46174</v>
      </c>
      <c r="C182" s="1" t="n">
        <v>100</v>
      </c>
      <c r="D182" s="1" t="s">
        <v>3947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3936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7" t="n">
        <v>46174</v>
      </c>
      <c r="C183" s="1" t="n">
        <v>100</v>
      </c>
      <c r="D183" s="1" t="s">
        <v>3947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3940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7" t="n">
        <v>46174</v>
      </c>
      <c r="C184" s="1" t="n">
        <v>100</v>
      </c>
      <c r="D184" s="1" t="s">
        <v>3947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3925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7" t="n">
        <v>46174</v>
      </c>
      <c r="C185" s="1" t="n">
        <v>100</v>
      </c>
      <c r="D185" s="1" t="s">
        <v>3947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3931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7" t="n">
        <v>46174</v>
      </c>
      <c r="C186" s="1" t="n">
        <v>100</v>
      </c>
      <c r="D186" s="1" t="s">
        <v>3947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3936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7" t="n">
        <v>46174</v>
      </c>
      <c r="C187" s="1" t="n">
        <v>100</v>
      </c>
      <c r="D187" s="1" t="s">
        <v>3947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3940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7" t="n">
        <v>46174</v>
      </c>
      <c r="C188" s="1" t="n">
        <v>100</v>
      </c>
      <c r="D188" s="1" t="s">
        <v>3947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3925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7" t="n">
        <v>46174</v>
      </c>
      <c r="C189" s="1" t="n">
        <v>100</v>
      </c>
      <c r="D189" s="1" t="s">
        <v>3947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3931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7" t="n">
        <v>46174</v>
      </c>
      <c r="C190" s="1" t="n">
        <v>100</v>
      </c>
      <c r="D190" s="1" t="s">
        <v>3947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3936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7" t="n">
        <v>46174</v>
      </c>
      <c r="C191" s="1" t="n">
        <v>100</v>
      </c>
      <c r="D191" s="1" t="s">
        <v>3947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3940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7" t="n">
        <v>46174</v>
      </c>
      <c r="C192" s="1" t="n">
        <v>100</v>
      </c>
      <c r="D192" s="1" t="s">
        <v>3947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3925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7" t="n">
        <v>46174</v>
      </c>
      <c r="C193" s="1" t="n">
        <v>100</v>
      </c>
      <c r="D193" s="1" t="s">
        <v>3947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3931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7" t="n">
        <v>46174</v>
      </c>
      <c r="C194" s="1" t="n">
        <v>100</v>
      </c>
      <c r="D194" s="1" t="s">
        <v>3947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3936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7" t="n">
        <v>46174</v>
      </c>
      <c r="C195" s="1" t="n">
        <v>100</v>
      </c>
      <c r="D195" s="1" t="s">
        <v>3947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3925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7" t="n">
        <v>46174</v>
      </c>
      <c r="C196" s="1" t="n">
        <v>100</v>
      </c>
      <c r="D196" s="1" t="s">
        <v>3947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3931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7" t="n">
        <v>46174</v>
      </c>
      <c r="C197" s="1" t="n">
        <v>100</v>
      </c>
      <c r="D197" s="1" t="s">
        <v>3947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3936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7" t="n">
        <v>46174</v>
      </c>
      <c r="C198" s="1" t="n">
        <v>100</v>
      </c>
      <c r="D198" s="1" t="s">
        <v>3947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3940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7" t="n">
        <v>46174</v>
      </c>
      <c r="C199" s="1" t="n">
        <v>100</v>
      </c>
      <c r="D199" s="1" t="s">
        <v>3947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3921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7" t="n">
        <v>46174</v>
      </c>
      <c r="C200" s="1" t="n">
        <v>100</v>
      </c>
      <c r="D200" s="1" t="s">
        <v>3947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3922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7" t="n">
        <v>46174</v>
      </c>
      <c r="C201" s="1" t="n">
        <v>100</v>
      </c>
      <c r="D201" s="1" t="s">
        <v>3947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3923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7" t="n">
        <v>46174</v>
      </c>
      <c r="C202" s="1" t="n">
        <v>100</v>
      </c>
      <c r="D202" s="1" t="s">
        <v>3947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3924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7" t="n">
        <v>46174</v>
      </c>
      <c r="C203" s="1" t="n">
        <v>100</v>
      </c>
      <c r="D203" s="1" t="s">
        <v>3947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3925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7" t="n">
        <v>46174</v>
      </c>
      <c r="C204" s="1" t="n">
        <v>100</v>
      </c>
      <c r="D204" s="1" t="s">
        <v>3947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3926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7" t="n">
        <v>46174</v>
      </c>
      <c r="C205" s="1" t="n">
        <v>100</v>
      </c>
      <c r="D205" s="1" t="s">
        <v>3947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3927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7" t="n">
        <v>46174</v>
      </c>
      <c r="C206" s="1" t="n">
        <v>100</v>
      </c>
      <c r="D206" s="1" t="s">
        <v>3947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3928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7" t="n">
        <v>46174</v>
      </c>
      <c r="C207" s="1" t="n">
        <v>100</v>
      </c>
      <c r="D207" s="1" t="s">
        <v>3947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3929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7" t="n">
        <v>46174</v>
      </c>
      <c r="C208" s="1" t="n">
        <v>100</v>
      </c>
      <c r="D208" s="1" t="s">
        <v>3947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3930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7" t="n">
        <v>46174</v>
      </c>
      <c r="C209" s="1" t="n">
        <v>100</v>
      </c>
      <c r="D209" s="1" t="s">
        <v>3947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3931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7" t="n">
        <v>46174</v>
      </c>
      <c r="C210" s="1" t="n">
        <v>100</v>
      </c>
      <c r="D210" s="1" t="s">
        <v>3947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3932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7" t="n">
        <v>46174</v>
      </c>
      <c r="C211" s="1" t="n">
        <v>100</v>
      </c>
      <c r="D211" s="1" t="s">
        <v>3947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3933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7" t="n">
        <v>46174</v>
      </c>
      <c r="C212" s="1" t="n">
        <v>100</v>
      </c>
      <c r="D212" s="1" t="s">
        <v>3947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3935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7" t="n">
        <v>46174</v>
      </c>
      <c r="C213" s="1" t="n">
        <v>100</v>
      </c>
      <c r="D213" s="1" t="s">
        <v>3947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3936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7" t="n">
        <v>46174</v>
      </c>
      <c r="C214" s="1" t="n">
        <v>100</v>
      </c>
      <c r="D214" s="1" t="s">
        <v>3947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3937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7" t="n">
        <v>46174</v>
      </c>
      <c r="C215" s="1" t="n">
        <v>100</v>
      </c>
      <c r="D215" s="1" t="s">
        <v>3947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3938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7" t="n">
        <v>46174</v>
      </c>
      <c r="C216" s="1" t="n">
        <v>100</v>
      </c>
      <c r="D216" s="1" t="s">
        <v>3947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3939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7" t="n">
        <v>46174</v>
      </c>
      <c r="C217" s="1" t="n">
        <v>100</v>
      </c>
      <c r="D217" s="1" t="s">
        <v>3947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3940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7" t="n">
        <v>46174</v>
      </c>
      <c r="C218" s="1" t="n">
        <v>100</v>
      </c>
      <c r="D218" s="1" t="s">
        <v>3947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3941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7" t="n">
        <v>46174</v>
      </c>
      <c r="C219" s="1" t="n">
        <v>100</v>
      </c>
      <c r="D219" s="1" t="s">
        <v>3947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3921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7" t="n">
        <v>46174</v>
      </c>
      <c r="C220" s="1" t="n">
        <v>100</v>
      </c>
      <c r="D220" s="1" t="s">
        <v>3947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3942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7" t="n">
        <v>46174</v>
      </c>
      <c r="C221" s="1" t="n">
        <v>100</v>
      </c>
      <c r="D221" s="1" t="s">
        <v>3947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3943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7" t="n">
        <v>46174</v>
      </c>
      <c r="C222" s="1" t="n">
        <v>100</v>
      </c>
      <c r="D222" s="1" t="s">
        <v>3947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3922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7" t="n">
        <v>46174</v>
      </c>
      <c r="C223" s="1" t="n">
        <v>100</v>
      </c>
      <c r="D223" s="1" t="s">
        <v>3947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3933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7" t="n">
        <v>46174</v>
      </c>
      <c r="C224" s="1" t="n">
        <v>100</v>
      </c>
      <c r="D224" s="1" t="s">
        <v>3947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3944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7" t="n">
        <v>46174</v>
      </c>
      <c r="C225" s="1" t="n">
        <v>100</v>
      </c>
      <c r="D225" s="1" t="s">
        <v>3947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3938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7" t="n">
        <v>46174</v>
      </c>
      <c r="C226" s="1" t="n">
        <v>100</v>
      </c>
      <c r="D226" s="1" t="s">
        <v>3947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3940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7" t="n">
        <v>46174</v>
      </c>
      <c r="C227" s="1" t="n">
        <v>171</v>
      </c>
      <c r="D227" s="1" t="s">
        <v>3948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3949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7" t="n">
        <v>46175</v>
      </c>
      <c r="C228" s="1" t="n">
        <v>1</v>
      </c>
      <c r="D228" s="1" t="s">
        <v>3851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3950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7" t="n">
        <v>46175</v>
      </c>
      <c r="C229" s="1" t="n">
        <v>1</v>
      </c>
      <c r="D229" s="1" t="s">
        <v>3851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3951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7" t="n">
        <v>46175</v>
      </c>
      <c r="C230" s="1" t="n">
        <v>1</v>
      </c>
      <c r="D230" s="1" t="s">
        <v>3851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3952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7" t="n">
        <v>46175</v>
      </c>
      <c r="C231" s="1" t="n">
        <v>1</v>
      </c>
      <c r="D231" s="1" t="s">
        <v>3851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3953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7" t="n">
        <v>46175</v>
      </c>
      <c r="C232" s="1" t="n">
        <v>1</v>
      </c>
      <c r="D232" s="1" t="s">
        <v>3851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3954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7" t="n">
        <v>46175</v>
      </c>
      <c r="C233" s="1" t="n">
        <v>1</v>
      </c>
      <c r="D233" s="1" t="s">
        <v>3851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3955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7" t="n">
        <v>46175</v>
      </c>
      <c r="C234" s="1" t="n">
        <v>1</v>
      </c>
      <c r="D234" s="1" t="s">
        <v>3851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3956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7" t="n">
        <v>46175</v>
      </c>
      <c r="C235" s="1" t="n">
        <v>1</v>
      </c>
      <c r="D235" s="1" t="s">
        <v>3851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3952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7" t="n">
        <v>46175</v>
      </c>
      <c r="C236" s="1" t="n">
        <v>1</v>
      </c>
      <c r="D236" s="1" t="s">
        <v>3851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3953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7" t="n">
        <v>46175</v>
      </c>
      <c r="C237" s="1" t="n">
        <v>1</v>
      </c>
      <c r="D237" s="1" t="s">
        <v>3851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3954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7" t="n">
        <v>46175</v>
      </c>
      <c r="C238" s="1" t="n">
        <v>1</v>
      </c>
      <c r="D238" s="1" t="s">
        <v>3851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3955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7" t="n">
        <v>46175</v>
      </c>
      <c r="C239" s="1" t="n">
        <v>1</v>
      </c>
      <c r="D239" s="1" t="s">
        <v>3851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3957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7" t="n">
        <v>46175</v>
      </c>
      <c r="C240" s="1" t="n">
        <v>1</v>
      </c>
      <c r="D240" s="1" t="s">
        <v>3851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3956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7" t="n">
        <v>46175</v>
      </c>
      <c r="C241" s="1" t="n">
        <v>1</v>
      </c>
      <c r="D241" s="1" t="s">
        <v>3851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3958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7" t="n">
        <v>46175</v>
      </c>
      <c r="C242" s="1" t="n">
        <v>1</v>
      </c>
      <c r="D242" s="1" t="s">
        <v>3851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3959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7" t="n">
        <v>46175</v>
      </c>
      <c r="C243" s="1" t="n">
        <v>1</v>
      </c>
      <c r="D243" s="1" t="s">
        <v>3851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3960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7" t="n">
        <v>46175</v>
      </c>
      <c r="C244" s="1" t="n">
        <v>1</v>
      </c>
      <c r="D244" s="1" t="s">
        <v>3851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3961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7" t="n">
        <v>46175</v>
      </c>
      <c r="C245" s="1" t="n">
        <v>1</v>
      </c>
      <c r="D245" s="1" t="s">
        <v>3851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3962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7" t="n">
        <v>46175</v>
      </c>
      <c r="C246" s="1" t="n">
        <v>1</v>
      </c>
      <c r="D246" s="1" t="s">
        <v>3851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3963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7" t="n">
        <v>46175</v>
      </c>
      <c r="C247" s="1" t="n">
        <v>1</v>
      </c>
      <c r="D247" s="1" t="s">
        <v>3851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3964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7" t="n">
        <v>46175</v>
      </c>
      <c r="C248" s="1" t="n">
        <v>1</v>
      </c>
      <c r="D248" s="1" t="s">
        <v>3851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3965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7" t="n">
        <v>46175</v>
      </c>
      <c r="C249" s="1" t="n">
        <v>1</v>
      </c>
      <c r="D249" s="1" t="s">
        <v>3851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3966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7" t="n">
        <v>46175</v>
      </c>
      <c r="C250" s="1" t="n">
        <v>1</v>
      </c>
      <c r="D250" s="1" t="s">
        <v>3851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3967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7" t="n">
        <v>46175</v>
      </c>
      <c r="C251" s="1" t="n">
        <v>1</v>
      </c>
      <c r="D251" s="1" t="s">
        <v>3851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3968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7" t="n">
        <v>46175</v>
      </c>
      <c r="C252" s="1" t="n">
        <v>1</v>
      </c>
      <c r="D252" s="1" t="s">
        <v>3851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3969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7" t="n">
        <v>46175</v>
      </c>
      <c r="C253" s="1" t="n">
        <v>1</v>
      </c>
      <c r="D253" s="1" t="s">
        <v>3851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3970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7" t="n">
        <v>46175</v>
      </c>
      <c r="C254" s="1" t="n">
        <v>1</v>
      </c>
      <c r="D254" s="1" t="s">
        <v>3851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3971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7" t="n">
        <v>46175</v>
      </c>
      <c r="C255" s="1" t="n">
        <v>1</v>
      </c>
      <c r="D255" s="1" t="s">
        <v>3851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3972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7" t="n">
        <v>46175</v>
      </c>
      <c r="C256" s="1" t="n">
        <v>1</v>
      </c>
      <c r="D256" s="1" t="s">
        <v>3851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3973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7" t="n">
        <v>46175</v>
      </c>
      <c r="C257" s="1" t="n">
        <v>1</v>
      </c>
      <c r="D257" s="1" t="s">
        <v>3851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3973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7" t="n">
        <v>46175</v>
      </c>
      <c r="C258" s="1" t="n">
        <v>1</v>
      </c>
      <c r="D258" s="1" t="s">
        <v>3851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3973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7" t="n">
        <v>46175</v>
      </c>
      <c r="C259" s="1" t="n">
        <v>1</v>
      </c>
      <c r="D259" s="1" t="s">
        <v>3851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3974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7" t="n">
        <v>46175</v>
      </c>
      <c r="C260" s="1" t="n">
        <v>1</v>
      </c>
      <c r="D260" s="1" t="s">
        <v>3851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3975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7" t="n">
        <v>46175</v>
      </c>
      <c r="C261" s="1" t="n">
        <v>1</v>
      </c>
      <c r="D261" s="1" t="s">
        <v>3851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3976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7" t="n">
        <v>46175</v>
      </c>
      <c r="C262" s="1" t="n">
        <v>1</v>
      </c>
      <c r="D262" s="1" t="s">
        <v>3851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3976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7" t="n">
        <v>46175</v>
      </c>
      <c r="C263" s="1" t="n">
        <v>1</v>
      </c>
      <c r="D263" s="1" t="s">
        <v>3851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3976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7" t="n">
        <v>46175</v>
      </c>
      <c r="C264" s="1" t="n">
        <v>1</v>
      </c>
      <c r="D264" s="1" t="s">
        <v>3851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3977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7" t="n">
        <v>46175</v>
      </c>
      <c r="C265" s="1" t="n">
        <v>1</v>
      </c>
      <c r="D265" s="1" t="s">
        <v>3851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3978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7" t="n">
        <v>46175</v>
      </c>
      <c r="C266" s="1" t="n">
        <v>1</v>
      </c>
      <c r="D266" s="1" t="s">
        <v>3851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3979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7" t="n">
        <v>46175</v>
      </c>
      <c r="C267" s="1" t="n">
        <v>1</v>
      </c>
      <c r="D267" s="1" t="s">
        <v>3851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3980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7" t="n">
        <v>46175</v>
      </c>
      <c r="C268" s="1" t="n">
        <v>1</v>
      </c>
      <c r="D268" s="1" t="s">
        <v>3851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3981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7" t="n">
        <v>46175</v>
      </c>
      <c r="C269" s="1" t="n">
        <v>1</v>
      </c>
      <c r="D269" s="1" t="s">
        <v>3851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3982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7" t="n">
        <v>46175</v>
      </c>
      <c r="C270" s="1" t="n">
        <v>1</v>
      </c>
      <c r="D270" s="1" t="s">
        <v>3851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3983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7" t="n">
        <v>46175</v>
      </c>
      <c r="C271" s="1" t="n">
        <v>1</v>
      </c>
      <c r="D271" s="1" t="s">
        <v>3851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3984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7" t="n">
        <v>46175</v>
      </c>
      <c r="C272" s="1" t="n">
        <v>1</v>
      </c>
      <c r="D272" s="1" t="s">
        <v>3851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3985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7" t="n">
        <v>46175</v>
      </c>
      <c r="C273" s="1" t="n">
        <v>1</v>
      </c>
      <c r="D273" s="1" t="s">
        <v>3851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3986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7" t="n">
        <v>46175</v>
      </c>
      <c r="C274" s="1" t="n">
        <v>1</v>
      </c>
      <c r="D274" s="1" t="s">
        <v>3851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3987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7" t="n">
        <v>46175</v>
      </c>
      <c r="C275" s="1" t="n">
        <v>1</v>
      </c>
      <c r="D275" s="1" t="s">
        <v>3851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3988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7" t="n">
        <v>46175</v>
      </c>
      <c r="C276" s="1" t="n">
        <v>1</v>
      </c>
      <c r="D276" s="1" t="s">
        <v>3851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3989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7" t="n">
        <v>46175</v>
      </c>
      <c r="C277" s="1" t="n">
        <v>1</v>
      </c>
      <c r="D277" s="1" t="s">
        <v>3851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3990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7" t="n">
        <v>46175</v>
      </c>
      <c r="C278" s="1" t="n">
        <v>1</v>
      </c>
      <c r="D278" s="1" t="s">
        <v>3851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3991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7" t="n">
        <v>46175</v>
      </c>
      <c r="C279" s="1" t="n">
        <v>1</v>
      </c>
      <c r="D279" s="1" t="s">
        <v>3851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3992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7" t="n">
        <v>46175</v>
      </c>
      <c r="C280" s="1" t="n">
        <v>1</v>
      </c>
      <c r="D280" s="1" t="s">
        <v>3851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3993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7" t="n">
        <v>46175</v>
      </c>
      <c r="C281" s="1" t="n">
        <v>1</v>
      </c>
      <c r="D281" s="1" t="s">
        <v>3851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3955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7" t="n">
        <v>46175</v>
      </c>
      <c r="C282" s="1" t="n">
        <v>1</v>
      </c>
      <c r="D282" s="1" t="s">
        <v>3851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3994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7" t="n">
        <v>46175</v>
      </c>
      <c r="C283" s="1" t="n">
        <v>1</v>
      </c>
      <c r="D283" s="1" t="s">
        <v>3851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3995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7" t="n">
        <v>46175</v>
      </c>
      <c r="C284" s="1" t="n">
        <v>1</v>
      </c>
      <c r="D284" s="1" t="s">
        <v>3851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3996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7" t="n">
        <v>46175</v>
      </c>
      <c r="C285" s="1" t="n">
        <v>1</v>
      </c>
      <c r="D285" s="1" t="s">
        <v>3851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3997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7" t="n">
        <v>46175</v>
      </c>
      <c r="C286" s="1" t="n">
        <v>1</v>
      </c>
      <c r="D286" s="1" t="s">
        <v>3851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3998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7" t="n">
        <v>46175</v>
      </c>
      <c r="C287" s="1" t="n">
        <v>1</v>
      </c>
      <c r="D287" s="1" t="s">
        <v>3851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3999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7" t="n">
        <v>46175</v>
      </c>
      <c r="C288" s="1" t="n">
        <v>1</v>
      </c>
      <c r="D288" s="1" t="s">
        <v>3851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4000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7" t="n">
        <v>46175</v>
      </c>
      <c r="C289" s="1" t="n">
        <v>1</v>
      </c>
      <c r="D289" s="1" t="s">
        <v>3851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4001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7" t="n">
        <v>46175</v>
      </c>
      <c r="C290" s="1" t="n">
        <v>1</v>
      </c>
      <c r="D290" s="1" t="s">
        <v>3851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4002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7" t="n">
        <v>46175</v>
      </c>
      <c r="C291" s="1" t="n">
        <v>1</v>
      </c>
      <c r="D291" s="1" t="s">
        <v>3851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4003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7" t="n">
        <v>46175</v>
      </c>
      <c r="C292" s="1" t="n">
        <v>1</v>
      </c>
      <c r="D292" s="1" t="s">
        <v>3851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4004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7" t="n">
        <v>46175</v>
      </c>
      <c r="C293" s="1" t="n">
        <v>1</v>
      </c>
      <c r="D293" s="1" t="s">
        <v>3851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4005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7" t="n">
        <v>46175</v>
      </c>
      <c r="C294" s="1" t="n">
        <v>1</v>
      </c>
      <c r="D294" s="1" t="s">
        <v>3851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4006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7" t="n">
        <v>46175</v>
      </c>
      <c r="C295" s="1" t="n">
        <v>1</v>
      </c>
      <c r="D295" s="1" t="s">
        <v>3851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4007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7" t="n">
        <v>46175</v>
      </c>
      <c r="C296" s="1" t="n">
        <v>1</v>
      </c>
      <c r="D296" s="1" t="s">
        <v>3851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4008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7" t="n">
        <v>46175</v>
      </c>
      <c r="C297" s="1" t="n">
        <v>1</v>
      </c>
      <c r="D297" s="1" t="s">
        <v>3851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4009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7" t="n">
        <v>46175</v>
      </c>
      <c r="C298" s="1" t="n">
        <v>1</v>
      </c>
      <c r="D298" s="1" t="s">
        <v>3851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4010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7" t="n">
        <v>46175</v>
      </c>
      <c r="C299" s="1" t="n">
        <v>1</v>
      </c>
      <c r="D299" s="1" t="s">
        <v>3851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4011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7" t="n">
        <v>46175</v>
      </c>
      <c r="C300" s="1" t="n">
        <v>1</v>
      </c>
      <c r="D300" s="1" t="s">
        <v>3851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4012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7" t="n">
        <v>46175</v>
      </c>
      <c r="C301" s="1" t="n">
        <v>1</v>
      </c>
      <c r="D301" s="1" t="s">
        <v>3851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4013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7" t="n">
        <v>46175</v>
      </c>
      <c r="C302" s="1" t="n">
        <v>1</v>
      </c>
      <c r="D302" s="1" t="s">
        <v>3851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4014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7" t="n">
        <v>46175</v>
      </c>
      <c r="C303" s="1" t="n">
        <v>1</v>
      </c>
      <c r="D303" s="1" t="s">
        <v>3851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4015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7" t="n">
        <v>46175</v>
      </c>
      <c r="C304" s="1" t="n">
        <v>1</v>
      </c>
      <c r="D304" s="1" t="s">
        <v>3851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4016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7" t="n">
        <v>46175</v>
      </c>
      <c r="C305" s="1" t="n">
        <v>1</v>
      </c>
      <c r="D305" s="1" t="s">
        <v>3851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4017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7" t="n">
        <v>46175</v>
      </c>
      <c r="C306" s="1" t="n">
        <v>1</v>
      </c>
      <c r="D306" s="1" t="s">
        <v>3851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4018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7" t="n">
        <v>46175</v>
      </c>
      <c r="C307" s="1" t="n">
        <v>1</v>
      </c>
      <c r="D307" s="1" t="s">
        <v>3851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4019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7" t="n">
        <v>46175</v>
      </c>
      <c r="C308" s="1" t="n">
        <v>1</v>
      </c>
      <c r="D308" s="1" t="s">
        <v>3851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4020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7" t="n">
        <v>46175</v>
      </c>
      <c r="C309" s="1" t="n">
        <v>1</v>
      </c>
      <c r="D309" s="1" t="s">
        <v>3851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4021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7" t="n">
        <v>46175</v>
      </c>
      <c r="C310" s="1" t="n">
        <v>1</v>
      </c>
      <c r="D310" s="1" t="s">
        <v>3851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4022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7" t="n">
        <v>46175</v>
      </c>
      <c r="C311" s="1" t="n">
        <v>1</v>
      </c>
      <c r="D311" s="1" t="s">
        <v>3851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4023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7" t="n">
        <v>46175</v>
      </c>
      <c r="C312" s="1" t="n">
        <v>1</v>
      </c>
      <c r="D312" s="1" t="s">
        <v>3851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4024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7" t="n">
        <v>46175</v>
      </c>
      <c r="C313" s="1" t="n">
        <v>1</v>
      </c>
      <c r="D313" s="1" t="s">
        <v>3851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4025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7" t="n">
        <v>46175</v>
      </c>
      <c r="C314" s="1" t="n">
        <v>1</v>
      </c>
      <c r="D314" s="1" t="s">
        <v>3851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4026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7" t="n">
        <v>46175</v>
      </c>
      <c r="C315" s="1" t="n">
        <v>1</v>
      </c>
      <c r="D315" s="1" t="s">
        <v>3851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4027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7" t="n">
        <v>46175</v>
      </c>
      <c r="C316" s="1" t="n">
        <v>1</v>
      </c>
      <c r="D316" s="1" t="s">
        <v>3851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4028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7" t="n">
        <v>46175</v>
      </c>
      <c r="C317" s="1" t="n">
        <v>1</v>
      </c>
      <c r="D317" s="1" t="s">
        <v>3851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4029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7" t="n">
        <v>46175</v>
      </c>
      <c r="C318" s="1" t="n">
        <v>1</v>
      </c>
      <c r="D318" s="1" t="s">
        <v>3851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4030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7" t="n">
        <v>46175</v>
      </c>
      <c r="C319" s="1" t="n">
        <v>1</v>
      </c>
      <c r="D319" s="1" t="s">
        <v>3851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4031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7" t="n">
        <v>46175</v>
      </c>
      <c r="C320" s="1" t="n">
        <v>1</v>
      </c>
      <c r="D320" s="1" t="s">
        <v>3851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4032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7" t="n">
        <v>46175</v>
      </c>
      <c r="C321" s="1" t="n">
        <v>1</v>
      </c>
      <c r="D321" s="1" t="s">
        <v>3851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4033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7" t="n">
        <v>46175</v>
      </c>
      <c r="C322" s="1" t="n">
        <v>1</v>
      </c>
      <c r="D322" s="1" t="s">
        <v>3851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4031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7" t="n">
        <v>46175</v>
      </c>
      <c r="C323" s="1" t="n">
        <v>1</v>
      </c>
      <c r="D323" s="1" t="s">
        <v>3851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4034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7" t="n">
        <v>46175</v>
      </c>
      <c r="C324" s="1" t="n">
        <v>1</v>
      </c>
      <c r="D324" s="1" t="s">
        <v>3851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4035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7" t="n">
        <v>46175</v>
      </c>
      <c r="C325" s="1" t="n">
        <v>1</v>
      </c>
      <c r="D325" s="1" t="s">
        <v>3851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4036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7" t="n">
        <v>46175</v>
      </c>
      <c r="C326" s="1" t="n">
        <v>1</v>
      </c>
      <c r="D326" s="1" t="s">
        <v>3851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4037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7" t="n">
        <v>46175</v>
      </c>
      <c r="C327" s="1" t="n">
        <v>1</v>
      </c>
      <c r="D327" s="1" t="s">
        <v>3851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4037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7" t="n">
        <v>46175</v>
      </c>
      <c r="C328" s="1" t="n">
        <v>1</v>
      </c>
      <c r="D328" s="1" t="s">
        <v>3851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4038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7" t="n">
        <v>46175</v>
      </c>
      <c r="C329" s="1" t="n">
        <v>1</v>
      </c>
      <c r="D329" s="1" t="s">
        <v>3851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4039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7" t="n">
        <v>46175</v>
      </c>
      <c r="C330" s="1" t="n">
        <v>1</v>
      </c>
      <c r="D330" s="1" t="s">
        <v>3851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4040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7" t="n">
        <v>46175</v>
      </c>
      <c r="C331" s="1" t="n">
        <v>1</v>
      </c>
      <c r="D331" s="1" t="s">
        <v>3851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4041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7" t="n">
        <v>46175</v>
      </c>
      <c r="C332" s="1" t="n">
        <v>1</v>
      </c>
      <c r="D332" s="1" t="s">
        <v>3851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4042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7" t="n">
        <v>46175</v>
      </c>
      <c r="C333" s="1" t="n">
        <v>1</v>
      </c>
      <c r="D333" s="1" t="s">
        <v>3851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4041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7" t="n">
        <v>46175</v>
      </c>
      <c r="C334" s="1" t="n">
        <v>1</v>
      </c>
      <c r="D334" s="1" t="s">
        <v>3851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4043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7" t="n">
        <v>46175</v>
      </c>
      <c r="C335" s="1" t="n">
        <v>1</v>
      </c>
      <c r="D335" s="1" t="s">
        <v>3851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4044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7" t="n">
        <v>46175</v>
      </c>
      <c r="C336" s="1" t="n">
        <v>1</v>
      </c>
      <c r="D336" s="1" t="s">
        <v>3851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4031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7" t="n">
        <v>46175</v>
      </c>
      <c r="C337" s="1" t="n">
        <v>1</v>
      </c>
      <c r="D337" s="1" t="s">
        <v>3851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4045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7" t="n">
        <v>46175</v>
      </c>
      <c r="C338" s="1" t="n">
        <v>1</v>
      </c>
      <c r="D338" s="1" t="s">
        <v>3851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4046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7" t="n">
        <v>46175</v>
      </c>
      <c r="C339" s="1" t="n">
        <v>1</v>
      </c>
      <c r="D339" s="1" t="s">
        <v>3851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4047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7" t="n">
        <v>46175</v>
      </c>
      <c r="C340" s="1" t="n">
        <v>1</v>
      </c>
      <c r="D340" s="1" t="s">
        <v>3851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4048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7" t="n">
        <v>46175</v>
      </c>
      <c r="C341" s="1" t="n">
        <v>1</v>
      </c>
      <c r="D341" s="1" t="s">
        <v>3851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4049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7" t="n">
        <v>46175</v>
      </c>
      <c r="C342" s="1" t="n">
        <v>1</v>
      </c>
      <c r="D342" s="1" t="s">
        <v>3851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4037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7" t="n">
        <v>46175</v>
      </c>
      <c r="C343" s="1" t="n">
        <v>1</v>
      </c>
      <c r="D343" s="1" t="s">
        <v>3851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4050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7" t="n">
        <v>46175</v>
      </c>
      <c r="C344" s="1" t="n">
        <v>1</v>
      </c>
      <c r="D344" s="1" t="s">
        <v>3851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4051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7" t="n">
        <v>46175</v>
      </c>
      <c r="C345" s="1" t="n">
        <v>1</v>
      </c>
      <c r="D345" s="1" t="s">
        <v>3851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4052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7" t="n">
        <v>46175</v>
      </c>
      <c r="C346" s="1" t="n">
        <v>1</v>
      </c>
      <c r="D346" s="1" t="s">
        <v>3851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4053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7" t="n">
        <v>46175</v>
      </c>
      <c r="C347" s="1" t="n">
        <v>1</v>
      </c>
      <c r="D347" s="1" t="s">
        <v>3851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4054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7" t="n">
        <v>46175</v>
      </c>
      <c r="C348" s="1" t="n">
        <v>1</v>
      </c>
      <c r="D348" s="1" t="s">
        <v>3851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4055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7" t="n">
        <v>46175</v>
      </c>
      <c r="C349" s="1" t="n">
        <v>1</v>
      </c>
      <c r="D349" s="1" t="s">
        <v>3851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4056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7" t="n">
        <v>46175</v>
      </c>
      <c r="C350" s="1" t="n">
        <v>1</v>
      </c>
      <c r="D350" s="1" t="s">
        <v>3851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4057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7" t="n">
        <v>46175</v>
      </c>
      <c r="C351" s="1" t="n">
        <v>1</v>
      </c>
      <c r="D351" s="1" t="s">
        <v>3851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4058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7" t="n">
        <v>46175</v>
      </c>
      <c r="C352" s="1" t="n">
        <v>1</v>
      </c>
      <c r="D352" s="1" t="s">
        <v>3851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4059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7" t="n">
        <v>46175</v>
      </c>
      <c r="C353" s="1" t="n">
        <v>1</v>
      </c>
      <c r="D353" s="1" t="s">
        <v>3851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4060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7" t="n">
        <v>46175</v>
      </c>
      <c r="C354" s="1" t="n">
        <v>1</v>
      </c>
      <c r="D354" s="1" t="s">
        <v>3851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4061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7" t="n">
        <v>46175</v>
      </c>
      <c r="C355" s="1" t="n">
        <v>1</v>
      </c>
      <c r="D355" s="1" t="s">
        <v>3851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4062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7" t="n">
        <v>46175</v>
      </c>
      <c r="C356" s="1" t="n">
        <v>1</v>
      </c>
      <c r="D356" s="1" t="s">
        <v>3851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4063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7" t="n">
        <v>46175</v>
      </c>
      <c r="C357" s="1" t="n">
        <v>1</v>
      </c>
      <c r="D357" s="1" t="s">
        <v>3851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4064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7" t="n">
        <v>46175</v>
      </c>
      <c r="C358" s="1" t="n">
        <v>1</v>
      </c>
      <c r="D358" s="1" t="s">
        <v>3851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4065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7" t="n">
        <v>46175</v>
      </c>
      <c r="C359" s="1" t="n">
        <v>1</v>
      </c>
      <c r="D359" s="1" t="s">
        <v>3851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4066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7" t="n">
        <v>46175</v>
      </c>
      <c r="C360" s="1" t="n">
        <v>1</v>
      </c>
      <c r="D360" s="1" t="s">
        <v>3851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4066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7" t="n">
        <v>46175</v>
      </c>
      <c r="C361" s="1" t="n">
        <v>1</v>
      </c>
      <c r="D361" s="1" t="s">
        <v>3851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4067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7" t="n">
        <v>46175</v>
      </c>
      <c r="C362" s="1" t="n">
        <v>1</v>
      </c>
      <c r="D362" s="1" t="s">
        <v>3851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4068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7" t="n">
        <v>46175</v>
      </c>
      <c r="C363" s="1" t="n">
        <v>1</v>
      </c>
      <c r="D363" s="1" t="s">
        <v>3851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4069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7" t="n">
        <v>46175</v>
      </c>
      <c r="C364" s="1" t="n">
        <v>1</v>
      </c>
      <c r="D364" s="1" t="s">
        <v>3851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4070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7" t="n">
        <v>46175</v>
      </c>
      <c r="C365" s="1" t="n">
        <v>1</v>
      </c>
      <c r="D365" s="1" t="s">
        <v>3851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4071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7" t="n">
        <v>46175</v>
      </c>
      <c r="C366" s="1" t="n">
        <v>1</v>
      </c>
      <c r="D366" s="1" t="s">
        <v>3851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4072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7" t="n">
        <v>46175</v>
      </c>
      <c r="C367" s="1" t="n">
        <v>1</v>
      </c>
      <c r="D367" s="1" t="s">
        <v>3851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4073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7" t="n">
        <v>46175</v>
      </c>
      <c r="C368" s="1" t="n">
        <v>1</v>
      </c>
      <c r="D368" s="1" t="s">
        <v>3851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4073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7" t="n">
        <v>46175</v>
      </c>
      <c r="C369" s="1" t="n">
        <v>1</v>
      </c>
      <c r="D369" s="1" t="s">
        <v>3851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4074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7" t="n">
        <v>46175</v>
      </c>
      <c r="C370" s="1" t="n">
        <v>1</v>
      </c>
      <c r="D370" s="1" t="s">
        <v>3851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4075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7" t="n">
        <v>46175</v>
      </c>
      <c r="C371" s="1" t="n">
        <v>1</v>
      </c>
      <c r="D371" s="1" t="s">
        <v>3851</v>
      </c>
      <c r="E371" s="1" t="n">
        <v>794</v>
      </c>
      <c r="F371" s="1" t="s">
        <v>365</v>
      </c>
      <c r="I371" s="1" t="n">
        <v>7862</v>
      </c>
      <c r="J371" s="1" t="n">
        <v>81091</v>
      </c>
      <c r="K371" s="1" t="n">
        <v>7891115114835</v>
      </c>
      <c r="L371" s="1" t="s">
        <v>4076</v>
      </c>
      <c r="N371" s="1" t="n">
        <v>3</v>
      </c>
      <c r="O371" s="1" t="n">
        <v>45.33</v>
      </c>
    </row>
    <row r="372" customFormat="false" ht="15" hidden="false" customHeight="true" outlineLevel="0" collapsed="false">
      <c r="A372" s="1" t="n">
        <v>1</v>
      </c>
      <c r="B372" s="17" t="n">
        <v>46175</v>
      </c>
      <c r="C372" s="1" t="n">
        <v>1</v>
      </c>
      <c r="D372" s="1" t="s">
        <v>3851</v>
      </c>
      <c r="E372" s="1" t="n">
        <v>794</v>
      </c>
      <c r="F372" s="1" t="s">
        <v>365</v>
      </c>
      <c r="I372" s="1" t="n">
        <v>7862</v>
      </c>
      <c r="J372" s="1" t="n">
        <v>79646</v>
      </c>
      <c r="K372" s="1" t="n">
        <v>7891115111483</v>
      </c>
      <c r="L372" s="1" t="s">
        <v>4077</v>
      </c>
      <c r="N372" s="1" t="n">
        <v>3</v>
      </c>
      <c r="O372" s="1" t="n">
        <v>43.95</v>
      </c>
    </row>
    <row r="373" customFormat="false" ht="15" hidden="false" customHeight="true" outlineLevel="0" collapsed="false">
      <c r="A373" s="1" t="n">
        <v>1</v>
      </c>
      <c r="B373" s="17" t="n">
        <v>46175</v>
      </c>
      <c r="C373" s="1" t="n">
        <v>1</v>
      </c>
      <c r="D373" s="1" t="s">
        <v>3851</v>
      </c>
      <c r="E373" s="1" t="n">
        <v>794</v>
      </c>
      <c r="F373" s="1" t="s">
        <v>365</v>
      </c>
      <c r="I373" s="1" t="n">
        <v>7862</v>
      </c>
      <c r="J373" s="1" t="n">
        <v>80280</v>
      </c>
      <c r="K373" s="1" t="n">
        <v>7893095372052</v>
      </c>
      <c r="L373" s="1" t="s">
        <v>4078</v>
      </c>
      <c r="N373" s="1" t="n">
        <v>12</v>
      </c>
      <c r="O373" s="1" t="n">
        <v>60</v>
      </c>
    </row>
    <row r="374" customFormat="false" ht="15" hidden="false" customHeight="true" outlineLevel="0" collapsed="false">
      <c r="A374" s="1" t="n">
        <v>1</v>
      </c>
      <c r="B374" s="17" t="n">
        <v>46175</v>
      </c>
      <c r="C374" s="1" t="n">
        <v>1</v>
      </c>
      <c r="D374" s="1" t="s">
        <v>3851</v>
      </c>
      <c r="E374" s="1" t="n">
        <v>794</v>
      </c>
      <c r="F374" s="1" t="s">
        <v>365</v>
      </c>
      <c r="I374" s="1" t="n">
        <v>7862</v>
      </c>
      <c r="J374" s="1" t="n">
        <v>80281</v>
      </c>
      <c r="K374" s="1" t="n">
        <v>7893095372045</v>
      </c>
      <c r="L374" s="1" t="s">
        <v>4079</v>
      </c>
      <c r="N374" s="1" t="n">
        <v>12</v>
      </c>
      <c r="O374" s="1" t="n">
        <v>75</v>
      </c>
    </row>
    <row r="375" customFormat="false" ht="15" hidden="false" customHeight="true" outlineLevel="0" collapsed="false">
      <c r="A375" s="1" t="n">
        <v>1</v>
      </c>
      <c r="B375" s="17" t="n">
        <v>46175</v>
      </c>
      <c r="C375" s="1" t="n">
        <v>1</v>
      </c>
      <c r="D375" s="1" t="s">
        <v>3851</v>
      </c>
      <c r="E375" s="1" t="n">
        <v>794</v>
      </c>
      <c r="F375" s="1" t="s">
        <v>365</v>
      </c>
      <c r="I375" s="1" t="n">
        <v>7862</v>
      </c>
      <c r="J375" s="1" t="n">
        <v>81078</v>
      </c>
      <c r="K375" s="1" t="n">
        <v>7894494689031</v>
      </c>
      <c r="L375" s="1" t="s">
        <v>4080</v>
      </c>
      <c r="N375" s="1" t="n">
        <v>5</v>
      </c>
      <c r="O375" s="1" t="n">
        <v>42.02</v>
      </c>
    </row>
    <row r="376" customFormat="false" ht="15" hidden="false" customHeight="true" outlineLevel="0" collapsed="false">
      <c r="A376" s="1" t="n">
        <v>1</v>
      </c>
      <c r="B376" s="17" t="n">
        <v>46175</v>
      </c>
      <c r="C376" s="1" t="n">
        <v>1</v>
      </c>
      <c r="D376" s="1" t="s">
        <v>3851</v>
      </c>
      <c r="E376" s="1" t="n">
        <v>794</v>
      </c>
      <c r="F376" s="1" t="s">
        <v>365</v>
      </c>
      <c r="I376" s="1" t="n">
        <v>7862</v>
      </c>
      <c r="J376" s="1" t="n">
        <v>81079</v>
      </c>
      <c r="K376" s="1" t="n">
        <v>7891115009766</v>
      </c>
      <c r="L376" s="1" t="s">
        <v>4081</v>
      </c>
      <c r="N376" s="1" t="n">
        <v>3</v>
      </c>
      <c r="O376" s="1" t="n">
        <v>64.32</v>
      </c>
    </row>
    <row r="377" customFormat="false" ht="15" hidden="false" customHeight="true" outlineLevel="0" collapsed="false">
      <c r="A377" s="1" t="n">
        <v>1</v>
      </c>
      <c r="B377" s="17" t="n">
        <v>46175</v>
      </c>
      <c r="C377" s="1" t="n">
        <v>1</v>
      </c>
      <c r="D377" s="1" t="s">
        <v>3851</v>
      </c>
      <c r="E377" s="1" t="n">
        <v>794</v>
      </c>
      <c r="F377" s="1" t="s">
        <v>365</v>
      </c>
      <c r="I377" s="1" t="n">
        <v>7862</v>
      </c>
      <c r="J377" s="1" t="n">
        <v>81080</v>
      </c>
      <c r="K377" s="1" t="n">
        <v>7908342106899</v>
      </c>
      <c r="L377" s="1" t="s">
        <v>4082</v>
      </c>
      <c r="N377" s="1" t="n">
        <v>6</v>
      </c>
      <c r="O377" s="1" t="n">
        <v>24.18</v>
      </c>
    </row>
    <row r="378" customFormat="false" ht="15" hidden="false" customHeight="true" outlineLevel="0" collapsed="false">
      <c r="A378" s="1" t="n">
        <v>1</v>
      </c>
      <c r="B378" s="17" t="n">
        <v>46175</v>
      </c>
      <c r="C378" s="1" t="n">
        <v>1</v>
      </c>
      <c r="D378" s="1" t="s">
        <v>3851</v>
      </c>
      <c r="E378" s="1" t="n">
        <v>794</v>
      </c>
      <c r="F378" s="1" t="s">
        <v>365</v>
      </c>
      <c r="I378" s="1" t="n">
        <v>7862</v>
      </c>
      <c r="J378" s="1" t="n">
        <v>81081</v>
      </c>
      <c r="K378" s="1" t="n">
        <v>7908467200847</v>
      </c>
      <c r="L378" s="1" t="s">
        <v>4083</v>
      </c>
      <c r="N378" s="1" t="n">
        <v>12</v>
      </c>
      <c r="O378" s="1" t="n">
        <v>60.36</v>
      </c>
    </row>
    <row r="379" customFormat="false" ht="15" hidden="false" customHeight="true" outlineLevel="0" collapsed="false">
      <c r="A379" s="1" t="n">
        <v>1</v>
      </c>
      <c r="B379" s="17" t="n">
        <v>46175</v>
      </c>
      <c r="C379" s="1" t="n">
        <v>1</v>
      </c>
      <c r="D379" s="1" t="s">
        <v>3851</v>
      </c>
      <c r="E379" s="1" t="n">
        <v>794</v>
      </c>
      <c r="F379" s="1" t="s">
        <v>365</v>
      </c>
      <c r="I379" s="1" t="n">
        <v>7862</v>
      </c>
      <c r="J379" s="1" t="n">
        <v>81082</v>
      </c>
      <c r="K379" s="1" t="n">
        <v>7896021911325</v>
      </c>
      <c r="L379" s="1" t="s">
        <v>4084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7" t="n">
        <v>46175</v>
      </c>
      <c r="C380" s="1" t="n">
        <v>1</v>
      </c>
      <c r="D380" s="1" t="s">
        <v>3851</v>
      </c>
      <c r="E380" s="1" t="n">
        <v>794</v>
      </c>
      <c r="F380" s="1" t="s">
        <v>365</v>
      </c>
      <c r="I380" s="1" t="n">
        <v>7862</v>
      </c>
      <c r="J380" s="1" t="n">
        <v>81083</v>
      </c>
      <c r="K380" s="1" t="n">
        <v>7896021909735</v>
      </c>
      <c r="L380" s="1" t="s">
        <v>4085</v>
      </c>
      <c r="N380" s="1" t="n">
        <v>1</v>
      </c>
      <c r="O380" s="1" t="n">
        <v>30</v>
      </c>
    </row>
    <row r="381" customFormat="false" ht="15" hidden="false" customHeight="true" outlineLevel="0" collapsed="false">
      <c r="A381" s="1" t="n">
        <v>1</v>
      </c>
      <c r="B381" s="17" t="n">
        <v>46175</v>
      </c>
      <c r="C381" s="1" t="n">
        <v>1</v>
      </c>
      <c r="D381" s="1" t="s">
        <v>3851</v>
      </c>
      <c r="E381" s="1" t="n">
        <v>794</v>
      </c>
      <c r="F381" s="1" t="s">
        <v>365</v>
      </c>
      <c r="I381" s="1" t="n">
        <v>7862</v>
      </c>
      <c r="J381" s="1" t="n">
        <v>81084</v>
      </c>
      <c r="K381" s="1" t="n">
        <v>7891115103754</v>
      </c>
      <c r="L381" s="1" t="s">
        <v>4086</v>
      </c>
      <c r="N381" s="1" t="n">
        <v>6</v>
      </c>
      <c r="O381" s="1" t="n">
        <v>60.24</v>
      </c>
    </row>
    <row r="382" customFormat="false" ht="15" hidden="false" customHeight="true" outlineLevel="0" collapsed="false">
      <c r="A382" s="1" t="n">
        <v>1</v>
      </c>
      <c r="B382" s="17" t="n">
        <v>46175</v>
      </c>
      <c r="C382" s="1" t="n">
        <v>1</v>
      </c>
      <c r="D382" s="1" t="s">
        <v>3851</v>
      </c>
      <c r="E382" s="1" t="n">
        <v>794</v>
      </c>
      <c r="F382" s="1" t="s">
        <v>365</v>
      </c>
      <c r="I382" s="1" t="n">
        <v>7862</v>
      </c>
      <c r="J382" s="1" t="n">
        <v>81085</v>
      </c>
      <c r="K382" s="1" t="n">
        <v>7891115103761</v>
      </c>
      <c r="L382" s="1" t="s">
        <v>4087</v>
      </c>
      <c r="N382" s="1" t="n">
        <v>3</v>
      </c>
      <c r="O382" s="1" t="n">
        <v>34.23</v>
      </c>
    </row>
    <row r="383" customFormat="false" ht="15" hidden="false" customHeight="true" outlineLevel="0" collapsed="false">
      <c r="A383" s="1" t="n">
        <v>1</v>
      </c>
      <c r="B383" s="17" t="n">
        <v>46175</v>
      </c>
      <c r="C383" s="1" t="n">
        <v>1</v>
      </c>
      <c r="D383" s="1" t="s">
        <v>3851</v>
      </c>
      <c r="E383" s="1" t="n">
        <v>794</v>
      </c>
      <c r="F383" s="1" t="s">
        <v>365</v>
      </c>
      <c r="I383" s="1" t="n">
        <v>7862</v>
      </c>
      <c r="J383" s="1" t="n">
        <v>81086</v>
      </c>
      <c r="K383" s="1" t="n">
        <v>7896021911141</v>
      </c>
      <c r="L383" s="1" t="s">
        <v>4088</v>
      </c>
      <c r="N383" s="1" t="n">
        <v>6</v>
      </c>
      <c r="O383" s="1" t="n">
        <v>126</v>
      </c>
    </row>
    <row r="384" customFormat="false" ht="15" hidden="false" customHeight="true" outlineLevel="0" collapsed="false">
      <c r="A384" s="1" t="n">
        <v>1</v>
      </c>
      <c r="B384" s="17" t="n">
        <v>46175</v>
      </c>
      <c r="C384" s="1" t="n">
        <v>1</v>
      </c>
      <c r="D384" s="1" t="s">
        <v>3851</v>
      </c>
      <c r="E384" s="1" t="n">
        <v>794</v>
      </c>
      <c r="F384" s="1" t="s">
        <v>365</v>
      </c>
      <c r="I384" s="1" t="n">
        <v>7862</v>
      </c>
      <c r="J384" s="1" t="n">
        <v>81087</v>
      </c>
      <c r="K384" s="1" t="n">
        <v>7896021941872</v>
      </c>
      <c r="L384" s="1" t="s">
        <v>4089</v>
      </c>
      <c r="N384" s="1" t="n">
        <v>3</v>
      </c>
      <c r="O384" s="1" t="n">
        <v>165</v>
      </c>
    </row>
    <row r="385" customFormat="false" ht="15" hidden="false" customHeight="true" outlineLevel="0" collapsed="false">
      <c r="A385" s="1" t="n">
        <v>1</v>
      </c>
      <c r="B385" s="17" t="n">
        <v>46175</v>
      </c>
      <c r="C385" s="1" t="n">
        <v>1</v>
      </c>
      <c r="D385" s="1" t="s">
        <v>3851</v>
      </c>
      <c r="E385" s="1" t="n">
        <v>794</v>
      </c>
      <c r="F385" s="1" t="s">
        <v>365</v>
      </c>
      <c r="I385" s="1" t="n">
        <v>7862</v>
      </c>
      <c r="J385" s="1" t="n">
        <v>81088</v>
      </c>
      <c r="K385" s="1" t="n">
        <v>7891115111469</v>
      </c>
      <c r="L385" s="1" t="s">
        <v>4090</v>
      </c>
      <c r="N385" s="1" t="n">
        <v>3</v>
      </c>
      <c r="O385" s="1" t="n">
        <v>31.05</v>
      </c>
    </row>
    <row r="386" customFormat="false" ht="15" hidden="false" customHeight="true" outlineLevel="0" collapsed="false">
      <c r="A386" s="1" t="n">
        <v>1</v>
      </c>
      <c r="B386" s="17" t="n">
        <v>46175</v>
      </c>
      <c r="C386" s="1" t="n">
        <v>1</v>
      </c>
      <c r="D386" s="1" t="s">
        <v>3851</v>
      </c>
      <c r="E386" s="1" t="n">
        <v>794</v>
      </c>
      <c r="F386" s="1" t="s">
        <v>365</v>
      </c>
      <c r="I386" s="1" t="n">
        <v>7862</v>
      </c>
      <c r="J386" s="1" t="n">
        <v>81089</v>
      </c>
      <c r="K386" s="1" t="n">
        <v>7891115072661</v>
      </c>
      <c r="L386" s="1" t="s">
        <v>4091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7" t="n">
        <v>46175</v>
      </c>
      <c r="C387" s="1" t="n">
        <v>1</v>
      </c>
      <c r="D387" s="1" t="s">
        <v>3851</v>
      </c>
      <c r="E387" s="1" t="n">
        <v>794</v>
      </c>
      <c r="F387" s="1" t="s">
        <v>365</v>
      </c>
      <c r="I387" s="1" t="n">
        <v>7862</v>
      </c>
      <c r="J387" s="1" t="n">
        <v>81090</v>
      </c>
      <c r="K387" s="1" t="n">
        <v>7891115116129</v>
      </c>
      <c r="L387" s="1" t="s">
        <v>4092</v>
      </c>
      <c r="N387" s="1" t="n">
        <v>3</v>
      </c>
      <c r="O387" s="1" t="n">
        <v>55.08</v>
      </c>
    </row>
    <row r="388" customFormat="false" ht="15" hidden="false" customHeight="true" outlineLevel="0" collapsed="false">
      <c r="A388" s="1" t="n">
        <v>1</v>
      </c>
      <c r="B388" s="17" t="n">
        <v>46175</v>
      </c>
      <c r="C388" s="1" t="n">
        <v>1</v>
      </c>
      <c r="D388" s="1" t="s">
        <v>3851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4093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7" t="n">
        <v>46175</v>
      </c>
      <c r="C389" s="1" t="n">
        <v>1</v>
      </c>
      <c r="D389" s="1" t="s">
        <v>3851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4094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7" t="n">
        <v>46175</v>
      </c>
      <c r="C390" s="1" t="n">
        <v>1</v>
      </c>
      <c r="D390" s="1" t="s">
        <v>3851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4095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7" t="n">
        <v>46175</v>
      </c>
      <c r="C391" s="1" t="n">
        <v>1</v>
      </c>
      <c r="D391" s="1" t="s">
        <v>3851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4096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7" t="n">
        <v>46175</v>
      </c>
      <c r="C392" s="1" t="n">
        <v>1</v>
      </c>
      <c r="D392" s="1" t="s">
        <v>3851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4097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7" t="n">
        <v>46175</v>
      </c>
      <c r="C393" s="1" t="n">
        <v>1</v>
      </c>
      <c r="D393" s="1" t="s">
        <v>3851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4098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7" t="n">
        <v>46175</v>
      </c>
      <c r="C394" s="1" t="n">
        <v>1</v>
      </c>
      <c r="D394" s="1" t="s">
        <v>3851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4099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7" t="n">
        <v>46175</v>
      </c>
      <c r="C395" s="1" t="n">
        <v>1</v>
      </c>
      <c r="D395" s="1" t="s">
        <v>3851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4100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7" t="n">
        <v>46175</v>
      </c>
      <c r="C396" s="1" t="n">
        <v>1</v>
      </c>
      <c r="D396" s="1" t="s">
        <v>3851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4101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7" t="n">
        <v>46175</v>
      </c>
      <c r="C397" s="1" t="n">
        <v>1</v>
      </c>
      <c r="D397" s="1" t="s">
        <v>3851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4102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7" t="n">
        <v>46175</v>
      </c>
      <c r="C398" s="1" t="n">
        <v>1</v>
      </c>
      <c r="D398" s="1" t="s">
        <v>3851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4103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7" t="n">
        <v>46175</v>
      </c>
      <c r="C399" s="1" t="n">
        <v>1</v>
      </c>
      <c r="D399" s="1" t="s">
        <v>3851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4104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7" t="n">
        <v>46175</v>
      </c>
      <c r="C400" s="1" t="n">
        <v>1</v>
      </c>
      <c r="D400" s="1" t="s">
        <v>3851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4105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7" t="n">
        <v>46175</v>
      </c>
      <c r="C401" s="1" t="n">
        <v>1</v>
      </c>
      <c r="D401" s="1" t="s">
        <v>3851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4106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7" t="n">
        <v>46175</v>
      </c>
      <c r="C402" s="1" t="n">
        <v>1</v>
      </c>
      <c r="D402" s="1" t="s">
        <v>3851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4107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7" t="n">
        <v>46175</v>
      </c>
      <c r="C403" s="1" t="n">
        <v>1</v>
      </c>
      <c r="D403" s="1" t="s">
        <v>3851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4108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7" t="n">
        <v>46175</v>
      </c>
      <c r="C404" s="1" t="n">
        <v>1</v>
      </c>
      <c r="D404" s="1" t="s">
        <v>3851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4109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7" t="n">
        <v>46175</v>
      </c>
      <c r="C405" s="1" t="n">
        <v>1</v>
      </c>
      <c r="D405" s="1" t="s">
        <v>3851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4110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7" t="n">
        <v>46175</v>
      </c>
      <c r="C406" s="1" t="n">
        <v>1</v>
      </c>
      <c r="D406" s="1" t="s">
        <v>3851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4111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7" t="n">
        <v>46175</v>
      </c>
      <c r="C407" s="1" t="n">
        <v>1</v>
      </c>
      <c r="D407" s="1" t="s">
        <v>3851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4112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7" t="n">
        <v>46175</v>
      </c>
      <c r="C408" s="1" t="n">
        <v>1</v>
      </c>
      <c r="D408" s="1" t="s">
        <v>3851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4113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7" t="n">
        <v>46175</v>
      </c>
      <c r="C409" s="1" t="n">
        <v>1</v>
      </c>
      <c r="D409" s="1" t="s">
        <v>3851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3889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7" t="n">
        <v>46175</v>
      </c>
      <c r="C410" s="1" t="n">
        <v>1</v>
      </c>
      <c r="D410" s="1" t="s">
        <v>3851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3888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7" t="n">
        <v>46175</v>
      </c>
      <c r="C411" s="1" t="n">
        <v>1</v>
      </c>
      <c r="D411" s="1" t="s">
        <v>3851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4114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7" t="n">
        <v>46175</v>
      </c>
      <c r="C412" s="1" t="n">
        <v>1</v>
      </c>
      <c r="D412" s="1" t="s">
        <v>3851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4115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7" t="n">
        <v>46175</v>
      </c>
      <c r="C413" s="1" t="n">
        <v>1</v>
      </c>
      <c r="D413" s="1" t="s">
        <v>3851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4116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7" t="n">
        <v>46175</v>
      </c>
      <c r="C414" s="1" t="n">
        <v>1</v>
      </c>
      <c r="D414" s="1" t="s">
        <v>3851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4117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7" t="n">
        <v>46175</v>
      </c>
      <c r="C415" s="1" t="n">
        <v>1</v>
      </c>
      <c r="D415" s="1" t="s">
        <v>3851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4118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7" t="n">
        <v>46175</v>
      </c>
      <c r="C416" s="1" t="n">
        <v>1</v>
      </c>
      <c r="D416" s="1" t="s">
        <v>3851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4119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7" t="n">
        <v>46175</v>
      </c>
      <c r="C417" s="1" t="n">
        <v>1</v>
      </c>
      <c r="D417" s="1" t="s">
        <v>3851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4120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7" t="n">
        <v>46175</v>
      </c>
      <c r="C418" s="1" t="n">
        <v>1</v>
      </c>
      <c r="D418" s="1" t="s">
        <v>3851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4121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7" t="n">
        <v>46175</v>
      </c>
      <c r="C419" s="1" t="n">
        <v>1</v>
      </c>
      <c r="D419" s="1" t="s">
        <v>3851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4122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7" t="n">
        <v>46175</v>
      </c>
      <c r="C420" s="1" t="n">
        <v>1</v>
      </c>
      <c r="D420" s="1" t="s">
        <v>3851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4123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7" t="n">
        <v>46175</v>
      </c>
      <c r="C421" s="1" t="n">
        <v>1</v>
      </c>
      <c r="D421" s="1" t="s">
        <v>3851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4124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7" t="n">
        <v>46175</v>
      </c>
      <c r="C422" s="1" t="n">
        <v>1</v>
      </c>
      <c r="D422" s="1" t="s">
        <v>3851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4125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17" t="n">
        <v>46175</v>
      </c>
      <c r="C423" s="1" t="n">
        <v>1</v>
      </c>
      <c r="D423" s="1" t="s">
        <v>3851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4126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17" t="n">
        <v>46175</v>
      </c>
      <c r="C424" s="1" t="n">
        <v>1</v>
      </c>
      <c r="D424" s="1" t="s">
        <v>3851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4127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7" t="n">
        <v>46175</v>
      </c>
      <c r="C425" s="1" t="n">
        <v>1</v>
      </c>
      <c r="D425" s="1" t="s">
        <v>3851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4128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7" t="n">
        <v>46175</v>
      </c>
      <c r="C426" s="1" t="n">
        <v>1</v>
      </c>
      <c r="D426" s="1" t="s">
        <v>3851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4129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7" t="n">
        <v>46175</v>
      </c>
      <c r="C427" s="1" t="n">
        <v>1</v>
      </c>
      <c r="D427" s="1" t="s">
        <v>3851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4130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7" t="n">
        <v>46175</v>
      </c>
      <c r="C428" s="1" t="n">
        <v>1</v>
      </c>
      <c r="D428" s="1" t="s">
        <v>3851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4131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7" t="n">
        <v>46175</v>
      </c>
      <c r="C429" s="1" t="n">
        <v>1</v>
      </c>
      <c r="D429" s="1" t="s">
        <v>3851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4132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7" t="n">
        <v>46175</v>
      </c>
      <c r="C430" s="1" t="n">
        <v>1</v>
      </c>
      <c r="D430" s="1" t="s">
        <v>3851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4133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7" t="n">
        <v>46175</v>
      </c>
      <c r="C431" s="1" t="n">
        <v>1</v>
      </c>
      <c r="D431" s="1" t="s">
        <v>3851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4134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7" t="n">
        <v>46175</v>
      </c>
      <c r="C432" s="1" t="n">
        <v>1</v>
      </c>
      <c r="D432" s="1" t="s">
        <v>3851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4135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7" t="n">
        <v>46175</v>
      </c>
      <c r="C433" s="1" t="n">
        <v>1</v>
      </c>
      <c r="D433" s="1" t="s">
        <v>3851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4136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7" t="n">
        <v>46175</v>
      </c>
      <c r="C434" s="1" t="n">
        <v>1</v>
      </c>
      <c r="D434" s="1" t="s">
        <v>3851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4137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7" t="n">
        <v>46175</v>
      </c>
      <c r="C435" s="1" t="n">
        <v>1</v>
      </c>
      <c r="D435" s="1" t="s">
        <v>3851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4138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7" t="n">
        <v>46175</v>
      </c>
      <c r="C436" s="1" t="n">
        <v>1</v>
      </c>
      <c r="D436" s="1" t="s">
        <v>3851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4139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7" t="n">
        <v>46175</v>
      </c>
      <c r="C437" s="1" t="n">
        <v>1</v>
      </c>
      <c r="D437" s="1" t="s">
        <v>3851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4140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7" t="n">
        <v>46175</v>
      </c>
      <c r="C438" s="1" t="n">
        <v>1</v>
      </c>
      <c r="D438" s="1" t="s">
        <v>3851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4141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7" t="n">
        <v>46175</v>
      </c>
      <c r="C439" s="1" t="n">
        <v>1</v>
      </c>
      <c r="D439" s="1" t="s">
        <v>3851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4142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7" t="n">
        <v>46175</v>
      </c>
      <c r="C440" s="1" t="n">
        <v>1</v>
      </c>
      <c r="D440" s="1" t="s">
        <v>3851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4143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7" t="n">
        <v>46175</v>
      </c>
      <c r="C441" s="1" t="n">
        <v>1</v>
      </c>
      <c r="D441" s="1" t="s">
        <v>3851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4144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7" t="n">
        <v>46175</v>
      </c>
      <c r="C442" s="1" t="n">
        <v>1</v>
      </c>
      <c r="D442" s="1" t="s">
        <v>3851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4145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7" t="n">
        <v>46175</v>
      </c>
      <c r="C443" s="1" t="n">
        <v>1</v>
      </c>
      <c r="D443" s="1" t="s">
        <v>3851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4146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7" t="n">
        <v>46175</v>
      </c>
      <c r="C444" s="1" t="n">
        <v>1</v>
      </c>
      <c r="D444" s="1" t="s">
        <v>3851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4147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7" t="n">
        <v>46175</v>
      </c>
      <c r="C445" s="1" t="n">
        <v>1</v>
      </c>
      <c r="D445" s="1" t="s">
        <v>3851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4148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7" t="n">
        <v>46175</v>
      </c>
      <c r="C446" s="1" t="n">
        <v>1</v>
      </c>
      <c r="D446" s="1" t="s">
        <v>3851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4149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7" t="n">
        <v>46175</v>
      </c>
      <c r="C447" s="1" t="n">
        <v>1</v>
      </c>
      <c r="D447" s="1" t="s">
        <v>3851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4150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7" t="n">
        <v>46175</v>
      </c>
      <c r="C448" s="1" t="n">
        <v>1</v>
      </c>
      <c r="D448" s="1" t="s">
        <v>3851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4151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7" t="n">
        <v>46175</v>
      </c>
      <c r="C449" s="1" t="n">
        <v>1</v>
      </c>
      <c r="D449" s="1" t="s">
        <v>3851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4152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7" t="n">
        <v>46175</v>
      </c>
      <c r="C450" s="1" t="n">
        <v>1</v>
      </c>
      <c r="D450" s="1" t="s">
        <v>3851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4153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7" t="n">
        <v>46175</v>
      </c>
      <c r="C451" s="1" t="n">
        <v>1</v>
      </c>
      <c r="D451" s="1" t="s">
        <v>3851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4154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7" t="n">
        <v>46175</v>
      </c>
      <c r="C452" s="1" t="n">
        <v>1</v>
      </c>
      <c r="D452" s="1" t="s">
        <v>3851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4155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7" t="n">
        <v>46175</v>
      </c>
      <c r="C453" s="1" t="n">
        <v>1</v>
      </c>
      <c r="D453" s="1" t="s">
        <v>3851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4156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7" t="n">
        <v>46175</v>
      </c>
      <c r="C454" s="1" t="n">
        <v>1</v>
      </c>
      <c r="D454" s="1" t="s">
        <v>3851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4157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7" t="n">
        <v>46175</v>
      </c>
      <c r="C455" s="1" t="n">
        <v>1</v>
      </c>
      <c r="D455" s="1" t="s">
        <v>3851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4158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7" t="n">
        <v>46175</v>
      </c>
      <c r="C456" s="1" t="n">
        <v>1</v>
      </c>
      <c r="D456" s="1" t="s">
        <v>3851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4159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7" t="n">
        <v>46175</v>
      </c>
      <c r="C457" s="1" t="n">
        <v>1</v>
      </c>
      <c r="D457" s="1" t="s">
        <v>3851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4160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7" t="n">
        <v>46175</v>
      </c>
      <c r="C458" s="1" t="n">
        <v>1</v>
      </c>
      <c r="D458" s="1" t="s">
        <v>3851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4161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7" t="n">
        <v>46175</v>
      </c>
      <c r="C459" s="1" t="n">
        <v>1</v>
      </c>
      <c r="D459" s="1" t="s">
        <v>3851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4162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7" t="n">
        <v>46175</v>
      </c>
      <c r="C460" s="1" t="n">
        <v>1</v>
      </c>
      <c r="D460" s="1" t="s">
        <v>3851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4163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7" t="n">
        <v>46175</v>
      </c>
      <c r="C461" s="1" t="n">
        <v>1</v>
      </c>
      <c r="D461" s="1" t="s">
        <v>3851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4164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7" t="n">
        <v>46175</v>
      </c>
      <c r="C462" s="1" t="n">
        <v>1</v>
      </c>
      <c r="D462" s="1" t="s">
        <v>3851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4165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7" t="n">
        <v>46175</v>
      </c>
      <c r="C463" s="1" t="n">
        <v>1</v>
      </c>
      <c r="D463" s="1" t="s">
        <v>3851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4166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7" t="n">
        <v>46175</v>
      </c>
      <c r="C464" s="1" t="n">
        <v>1</v>
      </c>
      <c r="D464" s="1" t="s">
        <v>3851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4167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17" t="n">
        <v>46175</v>
      </c>
      <c r="C465" s="1" t="n">
        <v>1</v>
      </c>
      <c r="D465" s="1" t="s">
        <v>3851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4168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7" t="n">
        <v>46175</v>
      </c>
      <c r="C466" s="1" t="n">
        <v>1</v>
      </c>
      <c r="D466" s="1" t="s">
        <v>3851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4169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17" t="n">
        <v>46175</v>
      </c>
      <c r="C467" s="1" t="n">
        <v>1</v>
      </c>
      <c r="D467" s="1" t="s">
        <v>3851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4170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17" t="n">
        <v>46175</v>
      </c>
      <c r="C468" s="1" t="n">
        <v>1</v>
      </c>
      <c r="D468" s="1" t="s">
        <v>3851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4171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17" t="n">
        <v>46175</v>
      </c>
      <c r="C469" s="1" t="n">
        <v>1</v>
      </c>
      <c r="D469" s="1" t="s">
        <v>3851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4172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7" t="n">
        <v>46175</v>
      </c>
      <c r="C470" s="1" t="n">
        <v>1</v>
      </c>
      <c r="D470" s="1" t="s">
        <v>3851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4173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7" t="n">
        <v>46175</v>
      </c>
      <c r="C471" s="1" t="n">
        <v>2</v>
      </c>
      <c r="D471" s="1" t="s">
        <v>3895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4174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7" t="n">
        <v>46175</v>
      </c>
      <c r="C472" s="1" t="n">
        <v>2</v>
      </c>
      <c r="D472" s="1" t="s">
        <v>3895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4175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7" t="n">
        <v>46175</v>
      </c>
      <c r="C473" s="1" t="n">
        <v>2</v>
      </c>
      <c r="D473" s="1" t="s">
        <v>3895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4176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7" t="n">
        <v>46175</v>
      </c>
      <c r="C474" s="1" t="n">
        <v>2</v>
      </c>
      <c r="D474" s="1" t="s">
        <v>3895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4177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7" t="n">
        <v>46175</v>
      </c>
      <c r="C475" s="1" t="n">
        <v>2</v>
      </c>
      <c r="D475" s="1" t="s">
        <v>3895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4178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7" t="n">
        <v>46175</v>
      </c>
      <c r="C476" s="1" t="n">
        <v>2</v>
      </c>
      <c r="D476" s="1" t="s">
        <v>3895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4179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7" t="n">
        <v>46175</v>
      </c>
      <c r="C477" s="1" t="n">
        <v>2</v>
      </c>
      <c r="D477" s="1" t="s">
        <v>3895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4180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7" t="n">
        <v>46175</v>
      </c>
      <c r="C478" s="1" t="n">
        <v>2</v>
      </c>
      <c r="D478" s="1" t="s">
        <v>3895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4181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7" t="n">
        <v>46175</v>
      </c>
      <c r="C479" s="1" t="n">
        <v>2</v>
      </c>
      <c r="D479" s="1" t="s">
        <v>3895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4182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7" t="n">
        <v>46175</v>
      </c>
      <c r="C480" s="1" t="n">
        <v>2</v>
      </c>
      <c r="D480" s="1" t="s">
        <v>3895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4183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7" t="n">
        <v>46175</v>
      </c>
      <c r="C481" s="1" t="n">
        <v>2</v>
      </c>
      <c r="D481" s="1" t="s">
        <v>3895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4184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7" t="n">
        <v>46175</v>
      </c>
      <c r="C482" s="1" t="n">
        <v>2</v>
      </c>
      <c r="D482" s="1" t="s">
        <v>3895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4185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7" t="n">
        <v>46175</v>
      </c>
      <c r="C483" s="1" t="n">
        <v>2</v>
      </c>
      <c r="D483" s="1" t="s">
        <v>3895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4186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7" t="n">
        <v>46175</v>
      </c>
      <c r="C484" s="1" t="n">
        <v>2</v>
      </c>
      <c r="D484" s="1" t="s">
        <v>3895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4187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7" t="n">
        <v>46175</v>
      </c>
      <c r="C485" s="1" t="n">
        <v>2</v>
      </c>
      <c r="D485" s="1" t="s">
        <v>3895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4188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7" t="n">
        <v>46175</v>
      </c>
      <c r="C486" s="1" t="n">
        <v>2</v>
      </c>
      <c r="D486" s="1" t="s">
        <v>3895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4189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7" t="n">
        <v>46175</v>
      </c>
      <c r="C487" s="1" t="n">
        <v>2</v>
      </c>
      <c r="D487" s="1" t="s">
        <v>3895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4190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7" t="n">
        <v>46175</v>
      </c>
      <c r="C488" s="1" t="n">
        <v>2</v>
      </c>
      <c r="D488" s="1" t="s">
        <v>3895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4191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7" t="n">
        <v>46175</v>
      </c>
      <c r="C489" s="1" t="n">
        <v>2</v>
      </c>
      <c r="D489" s="1" t="s">
        <v>3895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4192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7" t="n">
        <v>46175</v>
      </c>
      <c r="C490" s="1" t="n">
        <v>2</v>
      </c>
      <c r="D490" s="1" t="s">
        <v>3895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4193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7" t="n">
        <v>46175</v>
      </c>
      <c r="C491" s="1" t="n">
        <v>2</v>
      </c>
      <c r="D491" s="1" t="s">
        <v>3895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4194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7" t="n">
        <v>46175</v>
      </c>
      <c r="C492" s="1" t="n">
        <v>2</v>
      </c>
      <c r="D492" s="1" t="s">
        <v>3895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4195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7" t="n">
        <v>46175</v>
      </c>
      <c r="C493" s="1" t="n">
        <v>2</v>
      </c>
      <c r="D493" s="1" t="s">
        <v>3895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4196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7" t="n">
        <v>46175</v>
      </c>
      <c r="C494" s="1" t="n">
        <v>2</v>
      </c>
      <c r="D494" s="1" t="s">
        <v>3895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4197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7" t="n">
        <v>46175</v>
      </c>
      <c r="C495" s="1" t="n">
        <v>2</v>
      </c>
      <c r="D495" s="1" t="s">
        <v>3895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4198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7" t="n">
        <v>46175</v>
      </c>
      <c r="C496" s="1" t="n">
        <v>2</v>
      </c>
      <c r="D496" s="1" t="s">
        <v>3895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4199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7" t="n">
        <v>46175</v>
      </c>
      <c r="C497" s="1" t="n">
        <v>6</v>
      </c>
      <c r="D497" s="1" t="s">
        <v>3914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4174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7" t="n">
        <v>46175</v>
      </c>
      <c r="C498" s="1" t="n">
        <v>6</v>
      </c>
      <c r="D498" s="1" t="s">
        <v>3914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4175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7" t="n">
        <v>46175</v>
      </c>
      <c r="C499" s="1" t="n">
        <v>6</v>
      </c>
      <c r="D499" s="1" t="s">
        <v>3914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4176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7" t="n">
        <v>46175</v>
      </c>
      <c r="C500" s="1" t="n">
        <v>6</v>
      </c>
      <c r="D500" s="1" t="s">
        <v>3914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4177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7" t="n">
        <v>46175</v>
      </c>
      <c r="C501" s="1" t="n">
        <v>6</v>
      </c>
      <c r="D501" s="1" t="s">
        <v>3914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4178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7" t="n">
        <v>46175</v>
      </c>
      <c r="C502" s="1" t="n">
        <v>6</v>
      </c>
      <c r="D502" s="1" t="s">
        <v>3914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4179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7" t="n">
        <v>46175</v>
      </c>
      <c r="C503" s="1" t="n">
        <v>6</v>
      </c>
      <c r="D503" s="1" t="s">
        <v>3914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4180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7" t="n">
        <v>46175</v>
      </c>
      <c r="C504" s="1" t="n">
        <v>6</v>
      </c>
      <c r="D504" s="1" t="s">
        <v>3914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4181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7" t="n">
        <v>46175</v>
      </c>
      <c r="C505" s="1" t="n">
        <v>6</v>
      </c>
      <c r="D505" s="1" t="s">
        <v>3914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4182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7" t="n">
        <v>46175</v>
      </c>
      <c r="C506" s="1" t="n">
        <v>6</v>
      </c>
      <c r="D506" s="1" t="s">
        <v>3914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4183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7" t="n">
        <v>46175</v>
      </c>
      <c r="C507" s="1" t="n">
        <v>6</v>
      </c>
      <c r="D507" s="1" t="s">
        <v>3914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4184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7" t="n">
        <v>46175</v>
      </c>
      <c r="C508" s="1" t="n">
        <v>6</v>
      </c>
      <c r="D508" s="1" t="s">
        <v>3914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4185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7" t="n">
        <v>46175</v>
      </c>
      <c r="C509" s="1" t="n">
        <v>6</v>
      </c>
      <c r="D509" s="1" t="s">
        <v>3914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4186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7" t="n">
        <v>46175</v>
      </c>
      <c r="C510" s="1" t="n">
        <v>6</v>
      </c>
      <c r="D510" s="1" t="s">
        <v>3914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4174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7" t="n">
        <v>46175</v>
      </c>
      <c r="C511" s="1" t="n">
        <v>6</v>
      </c>
      <c r="D511" s="1" t="s">
        <v>3914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4175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7" t="n">
        <v>46175</v>
      </c>
      <c r="C512" s="1" t="n">
        <v>6</v>
      </c>
      <c r="D512" s="1" t="s">
        <v>3914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4176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7" t="n">
        <v>46175</v>
      </c>
      <c r="C513" s="1" t="n">
        <v>6</v>
      </c>
      <c r="D513" s="1" t="s">
        <v>3914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4177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7" t="n">
        <v>46175</v>
      </c>
      <c r="C514" s="1" t="n">
        <v>6</v>
      </c>
      <c r="D514" s="1" t="s">
        <v>3914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4178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7" t="n">
        <v>46175</v>
      </c>
      <c r="C515" s="1" t="n">
        <v>6</v>
      </c>
      <c r="D515" s="1" t="s">
        <v>3914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4179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7" t="n">
        <v>46175</v>
      </c>
      <c r="C516" s="1" t="n">
        <v>6</v>
      </c>
      <c r="D516" s="1" t="s">
        <v>3914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4180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7" t="n">
        <v>46175</v>
      </c>
      <c r="C517" s="1" t="n">
        <v>6</v>
      </c>
      <c r="D517" s="1" t="s">
        <v>3914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4181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7" t="n">
        <v>46175</v>
      </c>
      <c r="C518" s="1" t="n">
        <v>6</v>
      </c>
      <c r="D518" s="1" t="s">
        <v>3914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4182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7" t="n">
        <v>46175</v>
      </c>
      <c r="C519" s="1" t="n">
        <v>6</v>
      </c>
      <c r="D519" s="1" t="s">
        <v>3914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4183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7" t="n">
        <v>46175</v>
      </c>
      <c r="C520" s="1" t="n">
        <v>6</v>
      </c>
      <c r="D520" s="1" t="s">
        <v>3914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4184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7" t="n">
        <v>46175</v>
      </c>
      <c r="C521" s="1" t="n">
        <v>6</v>
      </c>
      <c r="D521" s="1" t="s">
        <v>3914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4185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7" t="n">
        <v>46175</v>
      </c>
      <c r="C522" s="1" t="n">
        <v>6</v>
      </c>
      <c r="D522" s="1" t="s">
        <v>3914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4186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7" t="n">
        <v>46175</v>
      </c>
      <c r="C523" s="1" t="n">
        <v>6</v>
      </c>
      <c r="D523" s="1" t="s">
        <v>3914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4187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7" t="n">
        <v>46175</v>
      </c>
      <c r="C524" s="1" t="n">
        <v>6</v>
      </c>
      <c r="D524" s="1" t="s">
        <v>3914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4188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7" t="n">
        <v>46175</v>
      </c>
      <c r="C525" s="1" t="n">
        <v>6</v>
      </c>
      <c r="D525" s="1" t="s">
        <v>3914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4189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7" t="n">
        <v>46175</v>
      </c>
      <c r="C526" s="1" t="n">
        <v>6</v>
      </c>
      <c r="D526" s="1" t="s">
        <v>3914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4190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7" t="n">
        <v>46175</v>
      </c>
      <c r="C527" s="1" t="n">
        <v>6</v>
      </c>
      <c r="D527" s="1" t="s">
        <v>3914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4191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7" t="n">
        <v>46175</v>
      </c>
      <c r="C528" s="1" t="n">
        <v>6</v>
      </c>
      <c r="D528" s="1" t="s">
        <v>3914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4192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7" t="n">
        <v>46175</v>
      </c>
      <c r="C529" s="1" t="n">
        <v>6</v>
      </c>
      <c r="D529" s="1" t="s">
        <v>3914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4193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7" t="n">
        <v>46175</v>
      </c>
      <c r="C530" s="1" t="n">
        <v>6</v>
      </c>
      <c r="D530" s="1" t="s">
        <v>3914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4194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7" t="n">
        <v>46175</v>
      </c>
      <c r="C531" s="1" t="n">
        <v>6</v>
      </c>
      <c r="D531" s="1" t="s">
        <v>3914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4195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7" t="n">
        <v>46175</v>
      </c>
      <c r="C532" s="1" t="n">
        <v>6</v>
      </c>
      <c r="D532" s="1" t="s">
        <v>3914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4196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7" t="n">
        <v>46175</v>
      </c>
      <c r="C533" s="1" t="n">
        <v>6</v>
      </c>
      <c r="D533" s="1" t="s">
        <v>3914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4197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7" t="n">
        <v>46175</v>
      </c>
      <c r="C534" s="1" t="n">
        <v>6</v>
      </c>
      <c r="D534" s="1" t="s">
        <v>3914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4198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7" t="n">
        <v>46175</v>
      </c>
      <c r="C535" s="1" t="n">
        <v>6</v>
      </c>
      <c r="D535" s="1" t="s">
        <v>3914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4199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7" t="n">
        <v>46175</v>
      </c>
      <c r="C536" s="1" t="n">
        <v>11</v>
      </c>
      <c r="D536" s="1" t="s">
        <v>3915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4200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7" t="n">
        <v>46175</v>
      </c>
      <c r="C537" s="1" t="n">
        <v>11</v>
      </c>
      <c r="D537" s="1" t="s">
        <v>3915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4201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7" t="n">
        <v>46175</v>
      </c>
      <c r="C538" s="1" t="n">
        <v>11</v>
      </c>
      <c r="D538" s="1" t="s">
        <v>3915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4202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7" t="n">
        <v>46175</v>
      </c>
      <c r="C539" s="1" t="n">
        <v>11</v>
      </c>
      <c r="D539" s="1" t="s">
        <v>3915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4203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7" t="n">
        <v>46175</v>
      </c>
      <c r="C540" s="1" t="n">
        <v>11</v>
      </c>
      <c r="D540" s="1" t="s">
        <v>3915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4204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7" t="n">
        <v>46175</v>
      </c>
      <c r="C541" s="1" t="n">
        <v>11</v>
      </c>
      <c r="D541" s="1" t="s">
        <v>3915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4205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7" t="n">
        <v>46175</v>
      </c>
      <c r="C542" s="1" t="n">
        <v>11</v>
      </c>
      <c r="D542" s="1" t="s">
        <v>3915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4206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7" t="n">
        <v>46175</v>
      </c>
      <c r="C543" s="1" t="n">
        <v>11</v>
      </c>
      <c r="D543" s="1" t="s">
        <v>3915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4207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7" t="n">
        <v>46175</v>
      </c>
      <c r="C544" s="1" t="n">
        <v>22</v>
      </c>
      <c r="D544" s="1" t="s">
        <v>3920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3921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7" t="n">
        <v>46175</v>
      </c>
      <c r="C545" s="1" t="n">
        <v>22</v>
      </c>
      <c r="D545" s="1" t="s">
        <v>3920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4208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7" t="n">
        <v>46175</v>
      </c>
      <c r="C546" s="1" t="n">
        <v>22</v>
      </c>
      <c r="D546" s="1" t="s">
        <v>3920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3942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7" t="n">
        <v>46175</v>
      </c>
      <c r="C547" s="1" t="n">
        <v>22</v>
      </c>
      <c r="D547" s="1" t="s">
        <v>3920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3943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7" t="n">
        <v>46175</v>
      </c>
      <c r="C548" s="1" t="n">
        <v>22</v>
      </c>
      <c r="D548" s="1" t="s">
        <v>3920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3922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7" t="n">
        <v>46175</v>
      </c>
      <c r="C549" s="1" t="n">
        <v>22</v>
      </c>
      <c r="D549" s="1" t="s">
        <v>3920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3938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7" t="n">
        <v>46175</v>
      </c>
      <c r="C550" s="1" t="n">
        <v>22</v>
      </c>
      <c r="D550" s="1" t="s">
        <v>3920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3921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7" t="n">
        <v>46175</v>
      </c>
      <c r="C551" s="1" t="n">
        <v>22</v>
      </c>
      <c r="D551" s="1" t="s">
        <v>3920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3923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7" t="n">
        <v>46175</v>
      </c>
      <c r="C552" s="1" t="n">
        <v>22</v>
      </c>
      <c r="D552" s="1" t="s">
        <v>3920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3924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7" t="n">
        <v>46175</v>
      </c>
      <c r="C553" s="1" t="n">
        <v>22</v>
      </c>
      <c r="D553" s="1" t="s">
        <v>3920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3925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7" t="n">
        <v>46175</v>
      </c>
      <c r="C554" s="1" t="n">
        <v>22</v>
      </c>
      <c r="D554" s="1" t="s">
        <v>3920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3926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7" t="n">
        <v>46175</v>
      </c>
      <c r="C555" s="1" t="n">
        <v>22</v>
      </c>
      <c r="D555" s="1" t="s">
        <v>3920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3927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7" t="n">
        <v>46175</v>
      </c>
      <c r="C556" s="1" t="n">
        <v>22</v>
      </c>
      <c r="D556" s="1" t="s">
        <v>3920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3928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7" t="n">
        <v>46175</v>
      </c>
      <c r="C557" s="1" t="n">
        <v>22</v>
      </c>
      <c r="D557" s="1" t="s">
        <v>3920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3929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7" t="n">
        <v>46175</v>
      </c>
      <c r="C558" s="1" t="n">
        <v>22</v>
      </c>
      <c r="D558" s="1" t="s">
        <v>3920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3930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7" t="n">
        <v>46175</v>
      </c>
      <c r="C559" s="1" t="n">
        <v>22</v>
      </c>
      <c r="D559" s="1" t="s">
        <v>3920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3931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7" t="n">
        <v>46175</v>
      </c>
      <c r="C560" s="1" t="n">
        <v>22</v>
      </c>
      <c r="D560" s="1" t="s">
        <v>3920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3932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7" t="n">
        <v>46175</v>
      </c>
      <c r="C561" s="1" t="n">
        <v>22</v>
      </c>
      <c r="D561" s="1" t="s">
        <v>3920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3936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7" t="n">
        <v>46175</v>
      </c>
      <c r="C562" s="1" t="n">
        <v>22</v>
      </c>
      <c r="D562" s="1" t="s">
        <v>3920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3937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7" t="n">
        <v>46175</v>
      </c>
      <c r="C563" s="1" t="n">
        <v>22</v>
      </c>
      <c r="D563" s="1" t="s">
        <v>3920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3938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7" t="n">
        <v>46175</v>
      </c>
      <c r="C564" s="1" t="n">
        <v>22</v>
      </c>
      <c r="D564" s="1" t="s">
        <v>3920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3939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7" t="n">
        <v>46175</v>
      </c>
      <c r="C565" s="1" t="n">
        <v>22</v>
      </c>
      <c r="D565" s="1" t="s">
        <v>3920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3940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7" t="n">
        <v>46175</v>
      </c>
      <c r="C566" s="1" t="n">
        <v>100</v>
      </c>
      <c r="D566" s="1" t="s">
        <v>3947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3921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7" t="n">
        <v>46175</v>
      </c>
      <c r="C567" s="1" t="n">
        <v>100</v>
      </c>
      <c r="D567" s="1" t="s">
        <v>3947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4208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7" t="n">
        <v>46175</v>
      </c>
      <c r="C568" s="1" t="n">
        <v>100</v>
      </c>
      <c r="D568" s="1" t="s">
        <v>3947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3942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7" t="n">
        <v>46175</v>
      </c>
      <c r="C569" s="1" t="n">
        <v>100</v>
      </c>
      <c r="D569" s="1" t="s">
        <v>3947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3943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7" t="n">
        <v>46175</v>
      </c>
      <c r="C570" s="1" t="n">
        <v>100</v>
      </c>
      <c r="D570" s="1" t="s">
        <v>3947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3922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7" t="n">
        <v>46175</v>
      </c>
      <c r="C571" s="1" t="n">
        <v>100</v>
      </c>
      <c r="D571" s="1" t="s">
        <v>3947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3938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7" t="n">
        <v>46175</v>
      </c>
      <c r="C572" s="1" t="n">
        <v>100</v>
      </c>
      <c r="D572" s="1" t="s">
        <v>3947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3921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7" t="n">
        <v>46175</v>
      </c>
      <c r="C573" s="1" t="n">
        <v>100</v>
      </c>
      <c r="D573" s="1" t="s">
        <v>3947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3923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7" t="n">
        <v>46175</v>
      </c>
      <c r="C574" s="1" t="n">
        <v>100</v>
      </c>
      <c r="D574" s="1" t="s">
        <v>3947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3924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7" t="n">
        <v>46175</v>
      </c>
      <c r="C575" s="1" t="n">
        <v>100</v>
      </c>
      <c r="D575" s="1" t="s">
        <v>3947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3925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7" t="n">
        <v>46175</v>
      </c>
      <c r="C576" s="1" t="n">
        <v>100</v>
      </c>
      <c r="D576" s="1" t="s">
        <v>3947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3926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7" t="n">
        <v>46175</v>
      </c>
      <c r="C577" s="1" t="n">
        <v>100</v>
      </c>
      <c r="D577" s="1" t="s">
        <v>3947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3927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7" t="n">
        <v>46175</v>
      </c>
      <c r="C578" s="1" t="n">
        <v>100</v>
      </c>
      <c r="D578" s="1" t="s">
        <v>3947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3928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7" t="n">
        <v>46175</v>
      </c>
      <c r="C579" s="1" t="n">
        <v>100</v>
      </c>
      <c r="D579" s="1" t="s">
        <v>3947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3929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7" t="n">
        <v>46175</v>
      </c>
      <c r="C580" s="1" t="n">
        <v>100</v>
      </c>
      <c r="D580" s="1" t="s">
        <v>3947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3930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7" t="n">
        <v>46175</v>
      </c>
      <c r="C581" s="1" t="n">
        <v>100</v>
      </c>
      <c r="D581" s="1" t="s">
        <v>3947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3931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7" t="n">
        <v>46175</v>
      </c>
      <c r="C582" s="1" t="n">
        <v>100</v>
      </c>
      <c r="D582" s="1" t="s">
        <v>3947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3932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7" t="n">
        <v>46175</v>
      </c>
      <c r="C583" s="1" t="n">
        <v>100</v>
      </c>
      <c r="D583" s="1" t="s">
        <v>3947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3936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7" t="n">
        <v>46175</v>
      </c>
      <c r="C584" s="1" t="n">
        <v>100</v>
      </c>
      <c r="D584" s="1" t="s">
        <v>3947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3937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7" t="n">
        <v>46175</v>
      </c>
      <c r="C585" s="1" t="n">
        <v>100</v>
      </c>
      <c r="D585" s="1" t="s">
        <v>3947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3938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7" t="n">
        <v>46175</v>
      </c>
      <c r="C586" s="1" t="n">
        <v>100</v>
      </c>
      <c r="D586" s="1" t="s">
        <v>3947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3939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7" t="n">
        <v>46175</v>
      </c>
      <c r="C587" s="1" t="n">
        <v>100</v>
      </c>
      <c r="D587" s="1" t="s">
        <v>3947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3940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7" t="n">
        <v>46176</v>
      </c>
      <c r="C588" s="1" t="n">
        <v>1</v>
      </c>
      <c r="D588" s="1" t="s">
        <v>3851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3852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7" t="n">
        <v>46176</v>
      </c>
      <c r="C589" s="1" t="n">
        <v>1</v>
      </c>
      <c r="D589" s="1" t="s">
        <v>3851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3853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7" t="n">
        <v>46176</v>
      </c>
      <c r="C590" s="1" t="n">
        <v>1</v>
      </c>
      <c r="D590" s="1" t="s">
        <v>3851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3854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7" t="n">
        <v>46176</v>
      </c>
      <c r="C591" s="1" t="n">
        <v>1</v>
      </c>
      <c r="D591" s="1" t="s">
        <v>3851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3885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7" t="n">
        <v>46176</v>
      </c>
      <c r="C592" s="1" t="n">
        <v>1</v>
      </c>
      <c r="D592" s="1" t="s">
        <v>3851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3886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7" t="n">
        <v>46176</v>
      </c>
      <c r="C593" s="1" t="n">
        <v>1</v>
      </c>
      <c r="D593" s="1" t="s">
        <v>3851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3887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7" t="n">
        <v>46176</v>
      </c>
      <c r="C594" s="1" t="n">
        <v>1</v>
      </c>
      <c r="D594" s="1" t="s">
        <v>3851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3888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7" t="n">
        <v>46176</v>
      </c>
      <c r="C595" s="1" t="n">
        <v>2</v>
      </c>
      <c r="D595" s="1" t="s">
        <v>3895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4209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7" t="n">
        <v>46176</v>
      </c>
      <c r="C596" s="1" t="n">
        <v>2</v>
      </c>
      <c r="D596" s="1" t="s">
        <v>3895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4210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7" t="n">
        <v>46176</v>
      </c>
      <c r="C597" s="1" t="n">
        <v>2</v>
      </c>
      <c r="D597" s="1" t="s">
        <v>3895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4211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7" t="n">
        <v>46176</v>
      </c>
      <c r="C598" s="1" t="n">
        <v>2</v>
      </c>
      <c r="D598" s="1" t="s">
        <v>3895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4212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7" t="n">
        <v>46176</v>
      </c>
      <c r="C599" s="1" t="n">
        <v>2</v>
      </c>
      <c r="D599" s="1" t="s">
        <v>3895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4213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7" t="n">
        <v>46176</v>
      </c>
      <c r="C600" s="1" t="n">
        <v>2</v>
      </c>
      <c r="D600" s="1" t="s">
        <v>3895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4214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7" t="n">
        <v>46176</v>
      </c>
      <c r="C601" s="1" t="n">
        <v>6</v>
      </c>
      <c r="D601" s="1" t="s">
        <v>3914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4209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7" t="n">
        <v>46176</v>
      </c>
      <c r="C602" s="1" t="n">
        <v>6</v>
      </c>
      <c r="D602" s="1" t="s">
        <v>3914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4210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7" t="n">
        <v>46176</v>
      </c>
      <c r="C603" s="1" t="n">
        <v>6</v>
      </c>
      <c r="D603" s="1" t="s">
        <v>3914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4211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7" t="n">
        <v>46176</v>
      </c>
      <c r="C604" s="1" t="n">
        <v>6</v>
      </c>
      <c r="D604" s="1" t="s">
        <v>3914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4212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7" t="n">
        <v>46176</v>
      </c>
      <c r="C605" s="1" t="n">
        <v>6</v>
      </c>
      <c r="D605" s="1" t="s">
        <v>3914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4213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7" t="n">
        <v>46176</v>
      </c>
      <c r="C606" s="1" t="n">
        <v>6</v>
      </c>
      <c r="D606" s="1" t="s">
        <v>3914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4214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7" t="n">
        <v>46176</v>
      </c>
      <c r="C607" s="1" t="n">
        <v>22</v>
      </c>
      <c r="D607" s="1" t="s">
        <v>3920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3921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7" t="n">
        <v>46176</v>
      </c>
      <c r="C608" s="1" t="n">
        <v>22</v>
      </c>
      <c r="D608" s="1" t="s">
        <v>3920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3923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7" t="n">
        <v>46176</v>
      </c>
      <c r="C609" s="1" t="n">
        <v>22</v>
      </c>
      <c r="D609" s="1" t="s">
        <v>3920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3924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7" t="n">
        <v>46176</v>
      </c>
      <c r="C610" s="1" t="n">
        <v>22</v>
      </c>
      <c r="D610" s="1" t="s">
        <v>3920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3925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7" t="n">
        <v>46176</v>
      </c>
      <c r="C611" s="1" t="n">
        <v>22</v>
      </c>
      <c r="D611" s="1" t="s">
        <v>3920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3926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7" t="n">
        <v>46176</v>
      </c>
      <c r="C612" s="1" t="n">
        <v>22</v>
      </c>
      <c r="D612" s="1" t="s">
        <v>3920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3927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7" t="n">
        <v>46176</v>
      </c>
      <c r="C613" s="1" t="n">
        <v>22</v>
      </c>
      <c r="D613" s="1" t="s">
        <v>3920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3928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7" t="n">
        <v>46176</v>
      </c>
      <c r="C614" s="1" t="n">
        <v>22</v>
      </c>
      <c r="D614" s="1" t="s">
        <v>3920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3929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7" t="n">
        <v>46176</v>
      </c>
      <c r="C615" s="1" t="n">
        <v>22</v>
      </c>
      <c r="D615" s="1" t="s">
        <v>3920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3930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7" t="n">
        <v>46176</v>
      </c>
      <c r="C616" s="1" t="n">
        <v>22</v>
      </c>
      <c r="D616" s="1" t="s">
        <v>3920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3931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7" t="n">
        <v>46176</v>
      </c>
      <c r="C617" s="1" t="n">
        <v>22</v>
      </c>
      <c r="D617" s="1" t="s">
        <v>3920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3932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7" t="n">
        <v>46176</v>
      </c>
      <c r="C618" s="1" t="n">
        <v>22</v>
      </c>
      <c r="D618" s="1" t="s">
        <v>3920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3933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7" t="n">
        <v>46176</v>
      </c>
      <c r="C619" s="1" t="n">
        <v>22</v>
      </c>
      <c r="D619" s="1" t="s">
        <v>3920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3934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7" t="n">
        <v>46176</v>
      </c>
      <c r="C620" s="1" t="n">
        <v>22</v>
      </c>
      <c r="D620" s="1" t="s">
        <v>3920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3936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7" t="n">
        <v>46176</v>
      </c>
      <c r="C621" s="1" t="n">
        <v>22</v>
      </c>
      <c r="D621" s="1" t="s">
        <v>3920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3937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7" t="n">
        <v>46176</v>
      </c>
      <c r="C622" s="1" t="n">
        <v>22</v>
      </c>
      <c r="D622" s="1" t="s">
        <v>3920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3938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7" t="n">
        <v>46176</v>
      </c>
      <c r="C623" s="1" t="n">
        <v>22</v>
      </c>
      <c r="D623" s="1" t="s">
        <v>3920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3939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7" t="n">
        <v>46176</v>
      </c>
      <c r="C624" s="1" t="n">
        <v>100</v>
      </c>
      <c r="D624" s="1" t="s">
        <v>3947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3921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7" t="n">
        <v>46176</v>
      </c>
      <c r="C625" s="1" t="n">
        <v>100</v>
      </c>
      <c r="D625" s="1" t="s">
        <v>3947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3923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7" t="n">
        <v>46176</v>
      </c>
      <c r="C626" s="1" t="n">
        <v>100</v>
      </c>
      <c r="D626" s="1" t="s">
        <v>3947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3924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7" t="n">
        <v>46176</v>
      </c>
      <c r="C627" s="1" t="n">
        <v>100</v>
      </c>
      <c r="D627" s="1" t="s">
        <v>3947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3925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7" t="n">
        <v>46176</v>
      </c>
      <c r="C628" s="1" t="n">
        <v>100</v>
      </c>
      <c r="D628" s="1" t="s">
        <v>3947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3926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7" t="n">
        <v>46176</v>
      </c>
      <c r="C629" s="1" t="n">
        <v>100</v>
      </c>
      <c r="D629" s="1" t="s">
        <v>3947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3927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7" t="n">
        <v>46176</v>
      </c>
      <c r="C630" s="1" t="n">
        <v>100</v>
      </c>
      <c r="D630" s="1" t="s">
        <v>3947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3928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7" t="n">
        <v>46176</v>
      </c>
      <c r="C631" s="1" t="n">
        <v>100</v>
      </c>
      <c r="D631" s="1" t="s">
        <v>3947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3929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7" t="n">
        <v>46176</v>
      </c>
      <c r="C632" s="1" t="n">
        <v>100</v>
      </c>
      <c r="D632" s="1" t="s">
        <v>3947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3930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7" t="n">
        <v>46176</v>
      </c>
      <c r="C633" s="1" t="n">
        <v>100</v>
      </c>
      <c r="D633" s="1" t="s">
        <v>3947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3931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7" t="n">
        <v>46176</v>
      </c>
      <c r="C634" s="1" t="n">
        <v>100</v>
      </c>
      <c r="D634" s="1" t="s">
        <v>3947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3932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7" t="n">
        <v>46176</v>
      </c>
      <c r="C635" s="1" t="n">
        <v>100</v>
      </c>
      <c r="D635" s="1" t="s">
        <v>3947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3933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7" t="n">
        <v>46176</v>
      </c>
      <c r="C636" s="1" t="n">
        <v>100</v>
      </c>
      <c r="D636" s="1" t="s">
        <v>3947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3934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7" t="n">
        <v>46176</v>
      </c>
      <c r="C637" s="1" t="n">
        <v>100</v>
      </c>
      <c r="D637" s="1" t="s">
        <v>3947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3936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7" t="n">
        <v>46176</v>
      </c>
      <c r="C638" s="1" t="n">
        <v>100</v>
      </c>
      <c r="D638" s="1" t="s">
        <v>3947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3937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7" t="n">
        <v>46176</v>
      </c>
      <c r="C639" s="1" t="n">
        <v>100</v>
      </c>
      <c r="D639" s="1" t="s">
        <v>3947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3938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7" t="n">
        <v>46176</v>
      </c>
      <c r="C640" s="1" t="n">
        <v>100</v>
      </c>
      <c r="D640" s="1" t="s">
        <v>3947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3939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7" t="n">
        <v>46178</v>
      </c>
      <c r="C641" s="1" t="n">
        <v>1</v>
      </c>
      <c r="D641" s="1" t="s">
        <v>3851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4215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7" t="n">
        <v>46178</v>
      </c>
      <c r="C642" s="1" t="n">
        <v>1</v>
      </c>
      <c r="D642" s="1" t="s">
        <v>3851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4216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7" t="n">
        <v>46178</v>
      </c>
      <c r="C643" s="1" t="n">
        <v>1</v>
      </c>
      <c r="D643" s="1" t="s">
        <v>3851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4217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7" t="n">
        <v>46178</v>
      </c>
      <c r="C644" s="1" t="n">
        <v>1</v>
      </c>
      <c r="D644" s="1" t="s">
        <v>3851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4218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7" t="n">
        <v>46178</v>
      </c>
      <c r="C645" s="1" t="n">
        <v>1</v>
      </c>
      <c r="D645" s="1" t="s">
        <v>3851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4219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7" t="n">
        <v>46178</v>
      </c>
      <c r="C646" s="1" t="n">
        <v>1</v>
      </c>
      <c r="D646" s="1" t="s">
        <v>3851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3952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7" t="n">
        <v>46178</v>
      </c>
      <c r="C647" s="1" t="n">
        <v>1</v>
      </c>
      <c r="D647" s="1" t="s">
        <v>3851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3953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7" t="n">
        <v>46178</v>
      </c>
      <c r="C648" s="1" t="n">
        <v>1</v>
      </c>
      <c r="D648" s="1" t="s">
        <v>3851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3954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7" t="n">
        <v>46178</v>
      </c>
      <c r="C649" s="1" t="n">
        <v>1</v>
      </c>
      <c r="D649" s="1" t="s">
        <v>3851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3955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7" t="n">
        <v>46178</v>
      </c>
      <c r="C650" s="1" t="n">
        <v>1</v>
      </c>
      <c r="D650" s="1" t="s">
        <v>3851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3957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7" t="n">
        <v>46178</v>
      </c>
      <c r="C651" s="1" t="n">
        <v>1</v>
      </c>
      <c r="D651" s="1" t="s">
        <v>3851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3956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7" t="n">
        <v>46178</v>
      </c>
      <c r="C652" s="1" t="n">
        <v>1</v>
      </c>
      <c r="D652" s="1" t="s">
        <v>3851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4220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7" t="n">
        <v>46178</v>
      </c>
      <c r="C653" s="1" t="n">
        <v>1</v>
      </c>
      <c r="D653" s="1" t="s">
        <v>3851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4221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7" t="n">
        <v>46178</v>
      </c>
      <c r="C654" s="1" t="n">
        <v>1</v>
      </c>
      <c r="D654" s="1" t="s">
        <v>3851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3990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7" t="n">
        <v>46178</v>
      </c>
      <c r="C655" s="1" t="n">
        <v>1</v>
      </c>
      <c r="D655" s="1" t="s">
        <v>3851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3991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7" t="n">
        <v>46178</v>
      </c>
      <c r="C656" s="1" t="n">
        <v>1</v>
      </c>
      <c r="D656" s="1" t="s">
        <v>3851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3992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7" t="n">
        <v>46178</v>
      </c>
      <c r="C657" s="1" t="n">
        <v>1</v>
      </c>
      <c r="D657" s="1" t="s">
        <v>3851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3993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7" t="n">
        <v>46178</v>
      </c>
      <c r="C658" s="1" t="n">
        <v>1</v>
      </c>
      <c r="D658" s="1" t="s">
        <v>3851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3955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7" t="n">
        <v>46178</v>
      </c>
      <c r="C659" s="1" t="n">
        <v>1</v>
      </c>
      <c r="D659" s="1" t="s">
        <v>3851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3994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7" t="n">
        <v>46178</v>
      </c>
      <c r="C660" s="1" t="n">
        <v>1</v>
      </c>
      <c r="D660" s="1" t="s">
        <v>3851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3886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7" t="n">
        <v>46178</v>
      </c>
      <c r="C661" s="1" t="n">
        <v>1</v>
      </c>
      <c r="D661" s="1" t="s">
        <v>3851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3887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7" t="n">
        <v>46178</v>
      </c>
      <c r="C662" s="1" t="n">
        <v>1</v>
      </c>
      <c r="D662" s="1" t="s">
        <v>3851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4222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7" t="n">
        <v>46178</v>
      </c>
      <c r="C663" s="1" t="n">
        <v>1</v>
      </c>
      <c r="D663" s="1" t="s">
        <v>3851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4223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7" t="n">
        <v>46178</v>
      </c>
      <c r="C664" s="1" t="n">
        <v>1</v>
      </c>
      <c r="D664" s="1" t="s">
        <v>3851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4224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7" t="n">
        <v>46178</v>
      </c>
      <c r="C665" s="1" t="n">
        <v>1</v>
      </c>
      <c r="D665" s="1" t="s">
        <v>3851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4225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7" t="n">
        <v>46178</v>
      </c>
      <c r="C666" s="1" t="n">
        <v>1</v>
      </c>
      <c r="D666" s="1" t="s">
        <v>3851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4111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7" t="n">
        <v>46178</v>
      </c>
      <c r="C667" s="1" t="n">
        <v>1</v>
      </c>
      <c r="D667" s="1" t="s">
        <v>3851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4113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7" t="n">
        <v>46178</v>
      </c>
      <c r="C668" s="1" t="n">
        <v>1</v>
      </c>
      <c r="D668" s="1" t="s">
        <v>3851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3888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7" t="n">
        <v>46178</v>
      </c>
      <c r="C669" s="1" t="n">
        <v>1</v>
      </c>
      <c r="D669" s="1" t="s">
        <v>3851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3889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7" t="n">
        <v>46178</v>
      </c>
      <c r="C670" s="1" t="n">
        <v>1</v>
      </c>
      <c r="D670" s="1" t="s">
        <v>3851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4226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7" t="n">
        <v>46178</v>
      </c>
      <c r="C671" s="1" t="n">
        <v>1</v>
      </c>
      <c r="D671" s="1" t="s">
        <v>3851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4227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7" t="n">
        <v>46178</v>
      </c>
      <c r="C672" s="1" t="n">
        <v>1</v>
      </c>
      <c r="D672" s="1" t="s">
        <v>3851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4228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7" t="n">
        <v>46178</v>
      </c>
      <c r="C673" s="1" t="n">
        <v>1</v>
      </c>
      <c r="D673" s="1" t="s">
        <v>3851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4229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7" t="n">
        <v>46178</v>
      </c>
      <c r="C674" s="1" t="n">
        <v>1</v>
      </c>
      <c r="D674" s="1" t="s">
        <v>3851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4230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7" t="n">
        <v>46178</v>
      </c>
      <c r="C675" s="1" t="n">
        <v>1</v>
      </c>
      <c r="D675" s="1" t="s">
        <v>3851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4231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7" t="n">
        <v>46178</v>
      </c>
      <c r="C676" s="1" t="n">
        <v>1</v>
      </c>
      <c r="D676" s="1" t="s">
        <v>3851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3888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7" t="n">
        <v>46178</v>
      </c>
      <c r="C677" s="1" t="n">
        <v>1</v>
      </c>
      <c r="D677" s="1" t="s">
        <v>3851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3888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7" t="n">
        <v>46178</v>
      </c>
      <c r="C678" s="1" t="n">
        <v>1</v>
      </c>
      <c r="D678" s="1" t="s">
        <v>3851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3889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7" t="n">
        <v>46178</v>
      </c>
      <c r="C679" s="1" t="n">
        <v>1</v>
      </c>
      <c r="D679" s="1" t="s">
        <v>3851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4232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7" t="n">
        <v>46178</v>
      </c>
      <c r="C680" s="1" t="n">
        <v>1</v>
      </c>
      <c r="D680" s="1" t="s">
        <v>3851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4233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7" t="n">
        <v>46178</v>
      </c>
      <c r="C681" s="1" t="n">
        <v>1</v>
      </c>
      <c r="D681" s="1" t="s">
        <v>3851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4234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7" t="n">
        <v>46178</v>
      </c>
      <c r="C682" s="1" t="n">
        <v>1</v>
      </c>
      <c r="D682" s="1" t="s">
        <v>3851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4235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7" t="n">
        <v>46178</v>
      </c>
      <c r="C683" s="1" t="n">
        <v>1</v>
      </c>
      <c r="D683" s="1" t="s">
        <v>3851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4236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7" t="n">
        <v>46178</v>
      </c>
      <c r="C684" s="1" t="n">
        <v>1</v>
      </c>
      <c r="D684" s="1" t="s">
        <v>3851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4237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7" t="n">
        <v>46178</v>
      </c>
      <c r="C685" s="1" t="n">
        <v>1</v>
      </c>
      <c r="D685" s="1" t="s">
        <v>3851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4238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7" t="n">
        <v>46178</v>
      </c>
      <c r="C686" s="1" t="n">
        <v>1</v>
      </c>
      <c r="D686" s="1" t="s">
        <v>3851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4239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7" t="n">
        <v>46178</v>
      </c>
      <c r="C687" s="1" t="n">
        <v>1</v>
      </c>
      <c r="D687" s="1" t="s">
        <v>3851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4240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7" t="n">
        <v>46178</v>
      </c>
      <c r="C688" s="1" t="n">
        <v>1</v>
      </c>
      <c r="D688" s="1" t="s">
        <v>3851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4241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7" t="n">
        <v>46178</v>
      </c>
      <c r="C689" s="1" t="n">
        <v>1</v>
      </c>
      <c r="D689" s="1" t="s">
        <v>3851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4242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7" t="n">
        <v>46178</v>
      </c>
      <c r="C690" s="1" t="n">
        <v>1</v>
      </c>
      <c r="D690" s="1" t="s">
        <v>3851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4243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7" t="n">
        <v>46178</v>
      </c>
      <c r="C691" s="1" t="n">
        <v>1</v>
      </c>
      <c r="D691" s="1" t="s">
        <v>3851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4244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7" t="n">
        <v>46178</v>
      </c>
      <c r="C692" s="1" t="n">
        <v>1</v>
      </c>
      <c r="D692" s="1" t="s">
        <v>3851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4245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7" t="n">
        <v>46178</v>
      </c>
      <c r="C693" s="1" t="n">
        <v>1</v>
      </c>
      <c r="D693" s="1" t="s">
        <v>3851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4246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7" t="n">
        <v>46178</v>
      </c>
      <c r="C694" s="1" t="n">
        <v>1</v>
      </c>
      <c r="D694" s="1" t="s">
        <v>3851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4247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7" t="n">
        <v>46178</v>
      </c>
      <c r="C695" s="1" t="n">
        <v>1</v>
      </c>
      <c r="D695" s="1" t="s">
        <v>3851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4248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7" t="n">
        <v>46178</v>
      </c>
      <c r="C696" s="1" t="n">
        <v>1</v>
      </c>
      <c r="D696" s="1" t="s">
        <v>3851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4249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7" t="n">
        <v>46178</v>
      </c>
      <c r="C697" s="1" t="n">
        <v>1</v>
      </c>
      <c r="D697" s="1" t="s">
        <v>3851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4250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7" t="n">
        <v>46178</v>
      </c>
      <c r="C698" s="1" t="n">
        <v>1</v>
      </c>
      <c r="D698" s="1" t="s">
        <v>3851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4251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7" t="n">
        <v>46178</v>
      </c>
      <c r="C699" s="1" t="n">
        <v>1</v>
      </c>
      <c r="D699" s="1" t="s">
        <v>3851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4252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7" t="n">
        <v>46178</v>
      </c>
      <c r="C700" s="1" t="n">
        <v>1</v>
      </c>
      <c r="D700" s="1" t="s">
        <v>3851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4253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7" t="n">
        <v>46178</v>
      </c>
      <c r="C701" s="1" t="n">
        <v>1</v>
      </c>
      <c r="D701" s="1" t="s">
        <v>3851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4254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7" t="n">
        <v>46178</v>
      </c>
      <c r="C702" s="1" t="n">
        <v>1</v>
      </c>
      <c r="D702" s="1" t="s">
        <v>3851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4255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7" t="n">
        <v>46178</v>
      </c>
      <c r="C703" s="1" t="n">
        <v>1</v>
      </c>
      <c r="D703" s="1" t="s">
        <v>3851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4256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7" t="n">
        <v>46178</v>
      </c>
      <c r="C704" s="1" t="n">
        <v>1</v>
      </c>
      <c r="D704" s="1" t="s">
        <v>3851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4257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7" t="n">
        <v>46178</v>
      </c>
      <c r="C705" s="1" t="n">
        <v>1</v>
      </c>
      <c r="D705" s="1" t="s">
        <v>3851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4258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7" t="n">
        <v>46178</v>
      </c>
      <c r="C706" s="1" t="n">
        <v>1</v>
      </c>
      <c r="D706" s="1" t="s">
        <v>3851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4259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7" t="n">
        <v>46178</v>
      </c>
      <c r="C707" s="1" t="n">
        <v>1</v>
      </c>
      <c r="D707" s="1" t="s">
        <v>3851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4260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7" t="n">
        <v>46178</v>
      </c>
      <c r="C708" s="1" t="n">
        <v>1</v>
      </c>
      <c r="D708" s="1" t="s">
        <v>3851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4261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7" t="n">
        <v>46178</v>
      </c>
      <c r="C709" s="1" t="n">
        <v>1</v>
      </c>
      <c r="D709" s="1" t="s">
        <v>3851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4262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7" t="n">
        <v>46178</v>
      </c>
      <c r="C710" s="1" t="n">
        <v>1</v>
      </c>
      <c r="D710" s="1" t="s">
        <v>3851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4263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7" t="n">
        <v>46178</v>
      </c>
      <c r="C711" s="1" t="n">
        <v>2</v>
      </c>
      <c r="D711" s="1" t="s">
        <v>3895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4187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7" t="n">
        <v>46178</v>
      </c>
      <c r="C712" s="1" t="n">
        <v>2</v>
      </c>
      <c r="D712" s="1" t="s">
        <v>3895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4264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7" t="n">
        <v>46178</v>
      </c>
      <c r="C713" s="1" t="n">
        <v>2</v>
      </c>
      <c r="D713" s="1" t="s">
        <v>3895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4265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7" t="n">
        <v>46178</v>
      </c>
      <c r="C714" s="1" t="n">
        <v>2</v>
      </c>
      <c r="D714" s="1" t="s">
        <v>3895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4188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7" t="n">
        <v>46178</v>
      </c>
      <c r="C715" s="1" t="n">
        <v>2</v>
      </c>
      <c r="D715" s="1" t="s">
        <v>3895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4189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7" t="n">
        <v>46178</v>
      </c>
      <c r="C716" s="1" t="n">
        <v>2</v>
      </c>
      <c r="D716" s="1" t="s">
        <v>3895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4190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7" t="n">
        <v>46178</v>
      </c>
      <c r="C717" s="1" t="n">
        <v>2</v>
      </c>
      <c r="D717" s="1" t="s">
        <v>3895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4191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7" t="n">
        <v>46178</v>
      </c>
      <c r="C718" s="1" t="n">
        <v>2</v>
      </c>
      <c r="D718" s="1" t="s">
        <v>3895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4192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7" t="n">
        <v>46178</v>
      </c>
      <c r="C719" s="1" t="n">
        <v>2</v>
      </c>
      <c r="D719" s="1" t="s">
        <v>3895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4193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7" t="n">
        <v>46178</v>
      </c>
      <c r="C720" s="1" t="n">
        <v>2</v>
      </c>
      <c r="D720" s="1" t="s">
        <v>3895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4194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7" t="n">
        <v>46178</v>
      </c>
      <c r="C721" s="1" t="n">
        <v>2</v>
      </c>
      <c r="D721" s="1" t="s">
        <v>3895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4266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7" t="n">
        <v>46178</v>
      </c>
      <c r="C722" s="1" t="n">
        <v>2</v>
      </c>
      <c r="D722" s="1" t="s">
        <v>3895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4195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7" t="n">
        <v>46178</v>
      </c>
      <c r="C723" s="1" t="n">
        <v>2</v>
      </c>
      <c r="D723" s="1" t="s">
        <v>3895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4196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7" t="n">
        <v>46178</v>
      </c>
      <c r="C724" s="1" t="n">
        <v>2</v>
      </c>
      <c r="D724" s="1" t="s">
        <v>3895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4196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7" t="n">
        <v>46178</v>
      </c>
      <c r="C725" s="1" t="n">
        <v>2</v>
      </c>
      <c r="D725" s="1" t="s">
        <v>3895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4267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7" t="n">
        <v>46178</v>
      </c>
      <c r="C726" s="1" t="n">
        <v>2</v>
      </c>
      <c r="D726" s="1" t="s">
        <v>3895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4198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7" t="n">
        <v>46178</v>
      </c>
      <c r="C727" s="1" t="n">
        <v>2</v>
      </c>
      <c r="D727" s="1" t="s">
        <v>3895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4199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7" t="n">
        <v>46178</v>
      </c>
      <c r="C728" s="1" t="n">
        <v>2</v>
      </c>
      <c r="D728" s="1" t="s">
        <v>3895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4268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7" t="n">
        <v>46178</v>
      </c>
      <c r="C729" s="1" t="n">
        <v>2</v>
      </c>
      <c r="D729" s="1" t="s">
        <v>3895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4174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7" t="n">
        <v>46178</v>
      </c>
      <c r="C730" s="1" t="n">
        <v>2</v>
      </c>
      <c r="D730" s="1" t="s">
        <v>3895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4175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7" t="n">
        <v>46178</v>
      </c>
      <c r="C731" s="1" t="n">
        <v>2</v>
      </c>
      <c r="D731" s="1" t="s">
        <v>3895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4176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7" t="n">
        <v>46178</v>
      </c>
      <c r="C732" s="1" t="n">
        <v>2</v>
      </c>
      <c r="D732" s="1" t="s">
        <v>3895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4177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7" t="n">
        <v>46178</v>
      </c>
      <c r="C733" s="1" t="n">
        <v>2</v>
      </c>
      <c r="D733" s="1" t="s">
        <v>3895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4178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7" t="n">
        <v>46178</v>
      </c>
      <c r="C734" s="1" t="n">
        <v>2</v>
      </c>
      <c r="D734" s="1" t="s">
        <v>3895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4179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7" t="n">
        <v>46178</v>
      </c>
      <c r="C735" s="1" t="n">
        <v>2</v>
      </c>
      <c r="D735" s="1" t="s">
        <v>3895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4180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7" t="n">
        <v>46178</v>
      </c>
      <c r="C736" s="1" t="n">
        <v>2</v>
      </c>
      <c r="D736" s="1" t="s">
        <v>3895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4181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7" t="n">
        <v>46178</v>
      </c>
      <c r="C737" s="1" t="n">
        <v>2</v>
      </c>
      <c r="D737" s="1" t="s">
        <v>3895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4269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7" t="n">
        <v>46178</v>
      </c>
      <c r="C738" s="1" t="n">
        <v>2</v>
      </c>
      <c r="D738" s="1" t="s">
        <v>3895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4182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7" t="n">
        <v>46178</v>
      </c>
      <c r="C739" s="1" t="n">
        <v>2</v>
      </c>
      <c r="D739" s="1" t="s">
        <v>3895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4270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7" t="n">
        <v>46178</v>
      </c>
      <c r="C740" s="1" t="n">
        <v>2</v>
      </c>
      <c r="D740" s="1" t="s">
        <v>3895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4184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7" t="n">
        <v>46178</v>
      </c>
      <c r="C741" s="1" t="n">
        <v>2</v>
      </c>
      <c r="D741" s="1" t="s">
        <v>3895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4185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7" t="n">
        <v>46178</v>
      </c>
      <c r="C742" s="1" t="n">
        <v>2</v>
      </c>
      <c r="D742" s="1" t="s">
        <v>3895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4271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7" t="n">
        <v>46178</v>
      </c>
      <c r="C743" s="1" t="n">
        <v>6</v>
      </c>
      <c r="D743" s="1" t="s">
        <v>3914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4271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7" t="n">
        <v>46178</v>
      </c>
      <c r="C744" s="1" t="n">
        <v>6</v>
      </c>
      <c r="D744" s="1" t="s">
        <v>3914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4187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7" t="n">
        <v>46178</v>
      </c>
      <c r="C745" s="1" t="n">
        <v>6</v>
      </c>
      <c r="D745" s="1" t="s">
        <v>3914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4264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7" t="n">
        <v>46178</v>
      </c>
      <c r="C746" s="1" t="n">
        <v>6</v>
      </c>
      <c r="D746" s="1" t="s">
        <v>3914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4265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7" t="n">
        <v>46178</v>
      </c>
      <c r="C747" s="1" t="n">
        <v>6</v>
      </c>
      <c r="D747" s="1" t="s">
        <v>3914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4188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7" t="n">
        <v>46178</v>
      </c>
      <c r="C748" s="1" t="n">
        <v>6</v>
      </c>
      <c r="D748" s="1" t="s">
        <v>3914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4189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7" t="n">
        <v>46178</v>
      </c>
      <c r="C749" s="1" t="n">
        <v>6</v>
      </c>
      <c r="D749" s="1" t="s">
        <v>3914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4190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7" t="n">
        <v>46178</v>
      </c>
      <c r="C750" s="1" t="n">
        <v>6</v>
      </c>
      <c r="D750" s="1" t="s">
        <v>3914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4191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7" t="n">
        <v>46178</v>
      </c>
      <c r="C751" s="1" t="n">
        <v>6</v>
      </c>
      <c r="D751" s="1" t="s">
        <v>3914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4192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7" t="n">
        <v>46178</v>
      </c>
      <c r="C752" s="1" t="n">
        <v>6</v>
      </c>
      <c r="D752" s="1" t="s">
        <v>3914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4193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7" t="n">
        <v>46178</v>
      </c>
      <c r="C753" s="1" t="n">
        <v>6</v>
      </c>
      <c r="D753" s="1" t="s">
        <v>3914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4194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7" t="n">
        <v>46178</v>
      </c>
      <c r="C754" s="1" t="n">
        <v>6</v>
      </c>
      <c r="D754" s="1" t="s">
        <v>3914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4266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7" t="n">
        <v>46178</v>
      </c>
      <c r="C755" s="1" t="n">
        <v>6</v>
      </c>
      <c r="D755" s="1" t="s">
        <v>3914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4195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7" t="n">
        <v>46178</v>
      </c>
      <c r="C756" s="1" t="n">
        <v>6</v>
      </c>
      <c r="D756" s="1" t="s">
        <v>3914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4196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7" t="n">
        <v>46178</v>
      </c>
      <c r="C757" s="1" t="n">
        <v>6</v>
      </c>
      <c r="D757" s="1" t="s">
        <v>3914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4196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7" t="n">
        <v>46178</v>
      </c>
      <c r="C758" s="1" t="n">
        <v>6</v>
      </c>
      <c r="D758" s="1" t="s">
        <v>3914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4267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7" t="n">
        <v>46178</v>
      </c>
      <c r="C759" s="1" t="n">
        <v>6</v>
      </c>
      <c r="D759" s="1" t="s">
        <v>3914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4198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7" t="n">
        <v>46178</v>
      </c>
      <c r="C760" s="1" t="n">
        <v>6</v>
      </c>
      <c r="D760" s="1" t="s">
        <v>3914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4199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7" t="n">
        <v>46178</v>
      </c>
      <c r="C761" s="1" t="n">
        <v>6</v>
      </c>
      <c r="D761" s="1" t="s">
        <v>3914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4268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7" t="n">
        <v>46178</v>
      </c>
      <c r="C762" s="1" t="n">
        <v>6</v>
      </c>
      <c r="D762" s="1" t="s">
        <v>3914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4174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7" t="n">
        <v>46178</v>
      </c>
      <c r="C763" s="1" t="n">
        <v>6</v>
      </c>
      <c r="D763" s="1" t="s">
        <v>3914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4175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7" t="n">
        <v>46178</v>
      </c>
      <c r="C764" s="1" t="n">
        <v>6</v>
      </c>
      <c r="D764" s="1" t="s">
        <v>3914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4176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7" t="n">
        <v>46178</v>
      </c>
      <c r="C765" s="1" t="n">
        <v>6</v>
      </c>
      <c r="D765" s="1" t="s">
        <v>3914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4177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7" t="n">
        <v>46178</v>
      </c>
      <c r="C766" s="1" t="n">
        <v>6</v>
      </c>
      <c r="D766" s="1" t="s">
        <v>3914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4178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7" t="n">
        <v>46178</v>
      </c>
      <c r="C767" s="1" t="n">
        <v>6</v>
      </c>
      <c r="D767" s="1" t="s">
        <v>3914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4179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7" t="n">
        <v>46178</v>
      </c>
      <c r="C768" s="1" t="n">
        <v>6</v>
      </c>
      <c r="D768" s="1" t="s">
        <v>3914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4180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7" t="n">
        <v>46178</v>
      </c>
      <c r="C769" s="1" t="n">
        <v>6</v>
      </c>
      <c r="D769" s="1" t="s">
        <v>3914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4181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7" t="n">
        <v>46178</v>
      </c>
      <c r="C770" s="1" t="n">
        <v>6</v>
      </c>
      <c r="D770" s="1" t="s">
        <v>3914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4269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7" t="n">
        <v>46178</v>
      </c>
      <c r="C771" s="1" t="n">
        <v>6</v>
      </c>
      <c r="D771" s="1" t="s">
        <v>3914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4182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7" t="n">
        <v>46178</v>
      </c>
      <c r="C772" s="1" t="n">
        <v>6</v>
      </c>
      <c r="D772" s="1" t="s">
        <v>3914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4270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7" t="n">
        <v>46178</v>
      </c>
      <c r="C773" s="1" t="n">
        <v>6</v>
      </c>
      <c r="D773" s="1" t="s">
        <v>3914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4184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7" t="n">
        <v>46178</v>
      </c>
      <c r="C774" s="1" t="n">
        <v>6</v>
      </c>
      <c r="D774" s="1" t="s">
        <v>3914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4185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7" t="n">
        <v>46178</v>
      </c>
      <c r="C775" s="1" t="n">
        <v>22</v>
      </c>
      <c r="D775" s="1" t="s">
        <v>3920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3921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7" t="n">
        <v>46178</v>
      </c>
      <c r="C776" s="1" t="n">
        <v>22</v>
      </c>
      <c r="D776" s="1" t="s">
        <v>3920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4208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7" t="n">
        <v>46178</v>
      </c>
      <c r="C777" s="1" t="n">
        <v>22</v>
      </c>
      <c r="D777" s="1" t="s">
        <v>3920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3942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7" t="n">
        <v>46178</v>
      </c>
      <c r="C778" s="1" t="n">
        <v>22</v>
      </c>
      <c r="D778" s="1" t="s">
        <v>3920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3943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7" t="n">
        <v>46178</v>
      </c>
      <c r="C779" s="1" t="n">
        <v>22</v>
      </c>
      <c r="D779" s="1" t="s">
        <v>3920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3922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7" t="n">
        <v>46178</v>
      </c>
      <c r="C780" s="1" t="n">
        <v>22</v>
      </c>
      <c r="D780" s="1" t="s">
        <v>3920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3944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7" t="n">
        <v>46178</v>
      </c>
      <c r="C781" s="1" t="n">
        <v>22</v>
      </c>
      <c r="D781" s="1" t="s">
        <v>3920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3938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7" t="n">
        <v>46178</v>
      </c>
      <c r="C782" s="1" t="n">
        <v>22</v>
      </c>
      <c r="D782" s="1" t="s">
        <v>3920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3940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7" t="n">
        <v>46178</v>
      </c>
      <c r="C783" s="1" t="n">
        <v>22</v>
      </c>
      <c r="D783" s="1" t="s">
        <v>3920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3921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7" t="n">
        <v>46178</v>
      </c>
      <c r="C784" s="1" t="n">
        <v>22</v>
      </c>
      <c r="D784" s="1" t="s">
        <v>3920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3922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7" t="n">
        <v>46178</v>
      </c>
      <c r="C785" s="1" t="n">
        <v>22</v>
      </c>
      <c r="D785" s="1" t="s">
        <v>3920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3923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7" t="n">
        <v>46178</v>
      </c>
      <c r="C786" s="1" t="n">
        <v>22</v>
      </c>
      <c r="D786" s="1" t="s">
        <v>3920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3924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7" t="n">
        <v>46178</v>
      </c>
      <c r="C787" s="1" t="n">
        <v>22</v>
      </c>
      <c r="D787" s="1" t="s">
        <v>3920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3925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7" t="n">
        <v>46178</v>
      </c>
      <c r="C788" s="1" t="n">
        <v>22</v>
      </c>
      <c r="D788" s="1" t="s">
        <v>3920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3926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7" t="n">
        <v>46178</v>
      </c>
      <c r="C789" s="1" t="n">
        <v>22</v>
      </c>
      <c r="D789" s="1" t="s">
        <v>3920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3927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7" t="n">
        <v>46178</v>
      </c>
      <c r="C790" s="1" t="n">
        <v>22</v>
      </c>
      <c r="D790" s="1" t="s">
        <v>3920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3928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7" t="n">
        <v>46178</v>
      </c>
      <c r="C791" s="1" t="n">
        <v>22</v>
      </c>
      <c r="D791" s="1" t="s">
        <v>3920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3929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7" t="n">
        <v>46178</v>
      </c>
      <c r="C792" s="1" t="n">
        <v>22</v>
      </c>
      <c r="D792" s="1" t="s">
        <v>3920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3930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7" t="n">
        <v>46178</v>
      </c>
      <c r="C793" s="1" t="n">
        <v>22</v>
      </c>
      <c r="D793" s="1" t="s">
        <v>3920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3931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7" t="n">
        <v>46178</v>
      </c>
      <c r="C794" s="1" t="n">
        <v>22</v>
      </c>
      <c r="D794" s="1" t="s">
        <v>3920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3932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7" t="n">
        <v>46178</v>
      </c>
      <c r="C795" s="1" t="n">
        <v>22</v>
      </c>
      <c r="D795" s="1" t="s">
        <v>3920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3933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7" t="n">
        <v>46178</v>
      </c>
      <c r="C796" s="1" t="n">
        <v>22</v>
      </c>
      <c r="D796" s="1" t="s">
        <v>3920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3936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7" t="n">
        <v>46178</v>
      </c>
      <c r="C797" s="1" t="n">
        <v>22</v>
      </c>
      <c r="D797" s="1" t="s">
        <v>3920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3937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7" t="n">
        <v>46178</v>
      </c>
      <c r="C798" s="1" t="n">
        <v>22</v>
      </c>
      <c r="D798" s="1" t="s">
        <v>3920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3938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7" t="n">
        <v>46178</v>
      </c>
      <c r="C799" s="1" t="n">
        <v>22</v>
      </c>
      <c r="D799" s="1" t="s">
        <v>3920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3939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7" t="n">
        <v>46178</v>
      </c>
      <c r="C800" s="1" t="n">
        <v>22</v>
      </c>
      <c r="D800" s="1" t="s">
        <v>3920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3941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7" t="n">
        <v>46178</v>
      </c>
      <c r="C801" s="1" t="n">
        <v>22</v>
      </c>
      <c r="D801" s="1" t="s">
        <v>3920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3921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7" t="n">
        <v>46178</v>
      </c>
      <c r="C802" s="1" t="n">
        <v>22</v>
      </c>
      <c r="D802" s="1" t="s">
        <v>3920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3923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7" t="n">
        <v>46178</v>
      </c>
      <c r="C803" s="1" t="n">
        <v>22</v>
      </c>
      <c r="D803" s="1" t="s">
        <v>3920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3924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7" t="n">
        <v>46178</v>
      </c>
      <c r="C804" s="1" t="n">
        <v>22</v>
      </c>
      <c r="D804" s="1" t="s">
        <v>3920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3925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7" t="n">
        <v>46178</v>
      </c>
      <c r="C805" s="1" t="n">
        <v>22</v>
      </c>
      <c r="D805" s="1" t="s">
        <v>3920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3926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7" t="n">
        <v>46178</v>
      </c>
      <c r="C806" s="1" t="n">
        <v>22</v>
      </c>
      <c r="D806" s="1" t="s">
        <v>3920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3927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7" t="n">
        <v>46178</v>
      </c>
      <c r="C807" s="1" t="n">
        <v>22</v>
      </c>
      <c r="D807" s="1" t="s">
        <v>3920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3928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7" t="n">
        <v>46178</v>
      </c>
      <c r="C808" s="1" t="n">
        <v>22</v>
      </c>
      <c r="D808" s="1" t="s">
        <v>3920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3929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7" t="n">
        <v>46178</v>
      </c>
      <c r="C809" s="1" t="n">
        <v>22</v>
      </c>
      <c r="D809" s="1" t="s">
        <v>3920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3930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7" t="n">
        <v>46178</v>
      </c>
      <c r="C810" s="1" t="n">
        <v>22</v>
      </c>
      <c r="D810" s="1" t="s">
        <v>3920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3931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7" t="n">
        <v>46178</v>
      </c>
      <c r="C811" s="1" t="n">
        <v>22</v>
      </c>
      <c r="D811" s="1" t="s">
        <v>3920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3932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7" t="n">
        <v>46178</v>
      </c>
      <c r="C812" s="1" t="n">
        <v>22</v>
      </c>
      <c r="D812" s="1" t="s">
        <v>3920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3933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7" t="n">
        <v>46178</v>
      </c>
      <c r="C813" s="1" t="n">
        <v>22</v>
      </c>
      <c r="D813" s="1" t="s">
        <v>3920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3934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7" t="n">
        <v>46178</v>
      </c>
      <c r="C814" s="1" t="n">
        <v>22</v>
      </c>
      <c r="D814" s="1" t="s">
        <v>3920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3936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7" t="n">
        <v>46178</v>
      </c>
      <c r="C815" s="1" t="n">
        <v>22</v>
      </c>
      <c r="D815" s="1" t="s">
        <v>3920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3937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7" t="n">
        <v>46178</v>
      </c>
      <c r="C816" s="1" t="n">
        <v>22</v>
      </c>
      <c r="D816" s="1" t="s">
        <v>3920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3938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7" t="n">
        <v>46178</v>
      </c>
      <c r="C817" s="1" t="n">
        <v>22</v>
      </c>
      <c r="D817" s="1" t="s">
        <v>3920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3939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7" t="n">
        <v>46178</v>
      </c>
      <c r="C818" s="1" t="n">
        <v>22</v>
      </c>
      <c r="D818" s="1" t="s">
        <v>3920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3940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7" t="n">
        <v>46178</v>
      </c>
      <c r="C819" s="1" t="n">
        <v>22</v>
      </c>
      <c r="D819" s="1" t="s">
        <v>3920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4272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7" t="n">
        <v>46178</v>
      </c>
      <c r="C820" s="1" t="n">
        <v>22</v>
      </c>
      <c r="D820" s="1" t="s">
        <v>3920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3921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7" t="n">
        <v>46178</v>
      </c>
      <c r="C821" s="1" t="n">
        <v>22</v>
      </c>
      <c r="D821" s="1" t="s">
        <v>3920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4208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7" t="n">
        <v>46178</v>
      </c>
      <c r="C822" s="1" t="n">
        <v>22</v>
      </c>
      <c r="D822" s="1" t="s">
        <v>3920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3942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7" t="n">
        <v>46178</v>
      </c>
      <c r="C823" s="1" t="n">
        <v>22</v>
      </c>
      <c r="D823" s="1" t="s">
        <v>3920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3943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7" t="n">
        <v>46178</v>
      </c>
      <c r="C824" s="1" t="n">
        <v>22</v>
      </c>
      <c r="D824" s="1" t="s">
        <v>3920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3922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7" t="n">
        <v>46178</v>
      </c>
      <c r="C825" s="1" t="n">
        <v>22</v>
      </c>
      <c r="D825" s="1" t="s">
        <v>3920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3938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7" t="n">
        <v>46178</v>
      </c>
      <c r="C826" s="1" t="n">
        <v>22</v>
      </c>
      <c r="D826" s="1" t="s">
        <v>3920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3940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7" t="n">
        <v>46178</v>
      </c>
      <c r="C827" s="1" t="n">
        <v>22</v>
      </c>
      <c r="D827" s="1" t="s">
        <v>3920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3921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7" t="n">
        <v>46178</v>
      </c>
      <c r="C828" s="1" t="n">
        <v>22</v>
      </c>
      <c r="D828" s="1" t="s">
        <v>3920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3923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7" t="n">
        <v>46178</v>
      </c>
      <c r="C829" s="1" t="n">
        <v>22</v>
      </c>
      <c r="D829" s="1" t="s">
        <v>3920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3924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7" t="n">
        <v>46178</v>
      </c>
      <c r="C830" s="1" t="n">
        <v>22</v>
      </c>
      <c r="D830" s="1" t="s">
        <v>3920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3925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7" t="n">
        <v>46178</v>
      </c>
      <c r="C831" s="1" t="n">
        <v>22</v>
      </c>
      <c r="D831" s="1" t="s">
        <v>3920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3926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7" t="n">
        <v>46178</v>
      </c>
      <c r="C832" s="1" t="n">
        <v>22</v>
      </c>
      <c r="D832" s="1" t="s">
        <v>3920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3927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7" t="n">
        <v>46178</v>
      </c>
      <c r="C833" s="1" t="n">
        <v>22</v>
      </c>
      <c r="D833" s="1" t="s">
        <v>3920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3928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7" t="n">
        <v>46178</v>
      </c>
      <c r="C834" s="1" t="n">
        <v>22</v>
      </c>
      <c r="D834" s="1" t="s">
        <v>3920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3929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7" t="n">
        <v>46178</v>
      </c>
      <c r="C835" s="1" t="n">
        <v>22</v>
      </c>
      <c r="D835" s="1" t="s">
        <v>3920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3930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7" t="n">
        <v>46178</v>
      </c>
      <c r="C836" s="1" t="n">
        <v>22</v>
      </c>
      <c r="D836" s="1" t="s">
        <v>3920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3931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7" t="n">
        <v>46178</v>
      </c>
      <c r="C837" s="1" t="n">
        <v>22</v>
      </c>
      <c r="D837" s="1" t="s">
        <v>3920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3932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7" t="n">
        <v>46178</v>
      </c>
      <c r="C838" s="1" t="n">
        <v>22</v>
      </c>
      <c r="D838" s="1" t="s">
        <v>3920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3933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7" t="n">
        <v>46178</v>
      </c>
      <c r="C839" s="1" t="n">
        <v>22</v>
      </c>
      <c r="D839" s="1" t="s">
        <v>3920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3934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7" t="n">
        <v>46178</v>
      </c>
      <c r="C840" s="1" t="n">
        <v>22</v>
      </c>
      <c r="D840" s="1" t="s">
        <v>3920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3936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7" t="n">
        <v>46178</v>
      </c>
      <c r="C841" s="1" t="n">
        <v>22</v>
      </c>
      <c r="D841" s="1" t="s">
        <v>3920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3937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7" t="n">
        <v>46178</v>
      </c>
      <c r="C842" s="1" t="n">
        <v>22</v>
      </c>
      <c r="D842" s="1" t="s">
        <v>3920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3938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7" t="n">
        <v>46178</v>
      </c>
      <c r="C843" s="1" t="n">
        <v>22</v>
      </c>
      <c r="D843" s="1" t="s">
        <v>3920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3939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7" t="n">
        <v>46178</v>
      </c>
      <c r="C844" s="1" t="n">
        <v>22</v>
      </c>
      <c r="D844" s="1" t="s">
        <v>3920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3940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7" t="n">
        <v>46178</v>
      </c>
      <c r="C845" s="1" t="n">
        <v>22</v>
      </c>
      <c r="D845" s="1" t="s">
        <v>3920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4272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7" t="n">
        <v>46178</v>
      </c>
      <c r="C846" s="1" t="n">
        <v>100</v>
      </c>
      <c r="D846" s="1" t="s">
        <v>3947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3921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7" t="n">
        <v>46178</v>
      </c>
      <c r="C847" s="1" t="n">
        <v>100</v>
      </c>
      <c r="D847" s="1" t="s">
        <v>3947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4208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7" t="n">
        <v>46178</v>
      </c>
      <c r="C848" s="1" t="n">
        <v>100</v>
      </c>
      <c r="D848" s="1" t="s">
        <v>3947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3942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7" t="n">
        <v>46178</v>
      </c>
      <c r="C849" s="1" t="n">
        <v>100</v>
      </c>
      <c r="D849" s="1" t="s">
        <v>3947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3943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7" t="n">
        <v>46178</v>
      </c>
      <c r="C850" s="1" t="n">
        <v>100</v>
      </c>
      <c r="D850" s="1" t="s">
        <v>3947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3922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7" t="n">
        <v>46178</v>
      </c>
      <c r="C851" s="1" t="n">
        <v>100</v>
      </c>
      <c r="D851" s="1" t="s">
        <v>3947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3944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7" t="n">
        <v>46178</v>
      </c>
      <c r="C852" s="1" t="n">
        <v>100</v>
      </c>
      <c r="D852" s="1" t="s">
        <v>3947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3938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7" t="n">
        <v>46178</v>
      </c>
      <c r="C853" s="1" t="n">
        <v>100</v>
      </c>
      <c r="D853" s="1" t="s">
        <v>3947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3940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7" t="n">
        <v>46178</v>
      </c>
      <c r="C854" s="1" t="n">
        <v>100</v>
      </c>
      <c r="D854" s="1" t="s">
        <v>3947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3921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7" t="n">
        <v>46178</v>
      </c>
      <c r="C855" s="1" t="n">
        <v>100</v>
      </c>
      <c r="D855" s="1" t="s">
        <v>3947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3922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7" t="n">
        <v>46178</v>
      </c>
      <c r="C856" s="1" t="n">
        <v>100</v>
      </c>
      <c r="D856" s="1" t="s">
        <v>3947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3923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7" t="n">
        <v>46178</v>
      </c>
      <c r="C857" s="1" t="n">
        <v>100</v>
      </c>
      <c r="D857" s="1" t="s">
        <v>3947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3924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7" t="n">
        <v>46178</v>
      </c>
      <c r="C858" s="1" t="n">
        <v>100</v>
      </c>
      <c r="D858" s="1" t="s">
        <v>3947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3925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7" t="n">
        <v>46178</v>
      </c>
      <c r="C859" s="1" t="n">
        <v>100</v>
      </c>
      <c r="D859" s="1" t="s">
        <v>3947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3926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7" t="n">
        <v>46178</v>
      </c>
      <c r="C860" s="1" t="n">
        <v>100</v>
      </c>
      <c r="D860" s="1" t="s">
        <v>3947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3927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7" t="n">
        <v>46178</v>
      </c>
      <c r="C861" s="1" t="n">
        <v>100</v>
      </c>
      <c r="D861" s="1" t="s">
        <v>3947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3928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7" t="n">
        <v>46178</v>
      </c>
      <c r="C862" s="1" t="n">
        <v>100</v>
      </c>
      <c r="D862" s="1" t="s">
        <v>3947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3929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7" t="n">
        <v>46178</v>
      </c>
      <c r="C863" s="1" t="n">
        <v>100</v>
      </c>
      <c r="D863" s="1" t="s">
        <v>3947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3930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7" t="n">
        <v>46178</v>
      </c>
      <c r="C864" s="1" t="n">
        <v>100</v>
      </c>
      <c r="D864" s="1" t="s">
        <v>3947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3931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7" t="n">
        <v>46178</v>
      </c>
      <c r="C865" s="1" t="n">
        <v>100</v>
      </c>
      <c r="D865" s="1" t="s">
        <v>3947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3932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7" t="n">
        <v>46178</v>
      </c>
      <c r="C866" s="1" t="n">
        <v>100</v>
      </c>
      <c r="D866" s="1" t="s">
        <v>3947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3933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7" t="n">
        <v>46178</v>
      </c>
      <c r="C867" s="1" t="n">
        <v>100</v>
      </c>
      <c r="D867" s="1" t="s">
        <v>3947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3936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7" t="n">
        <v>46178</v>
      </c>
      <c r="C868" s="1" t="n">
        <v>100</v>
      </c>
      <c r="D868" s="1" t="s">
        <v>3947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3937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7" t="n">
        <v>46178</v>
      </c>
      <c r="C869" s="1" t="n">
        <v>100</v>
      </c>
      <c r="D869" s="1" t="s">
        <v>3947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3938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7" t="n">
        <v>46178</v>
      </c>
      <c r="C870" s="1" t="n">
        <v>100</v>
      </c>
      <c r="D870" s="1" t="s">
        <v>3947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3939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7" t="n">
        <v>46178</v>
      </c>
      <c r="C871" s="1" t="n">
        <v>100</v>
      </c>
      <c r="D871" s="1" t="s">
        <v>3947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3941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7" t="n">
        <v>46178</v>
      </c>
      <c r="C872" s="1" t="n">
        <v>100</v>
      </c>
      <c r="D872" s="1" t="s">
        <v>3947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3921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7" t="n">
        <v>46178</v>
      </c>
      <c r="C873" s="1" t="n">
        <v>100</v>
      </c>
      <c r="D873" s="1" t="s">
        <v>3947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3923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7" t="n">
        <v>46178</v>
      </c>
      <c r="C874" s="1" t="n">
        <v>100</v>
      </c>
      <c r="D874" s="1" t="s">
        <v>3947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3924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7" t="n">
        <v>46178</v>
      </c>
      <c r="C875" s="1" t="n">
        <v>100</v>
      </c>
      <c r="D875" s="1" t="s">
        <v>3947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3925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7" t="n">
        <v>46178</v>
      </c>
      <c r="C876" s="1" t="n">
        <v>100</v>
      </c>
      <c r="D876" s="1" t="s">
        <v>3947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3926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7" t="n">
        <v>46178</v>
      </c>
      <c r="C877" s="1" t="n">
        <v>100</v>
      </c>
      <c r="D877" s="1" t="s">
        <v>3947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3927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7" t="n">
        <v>46178</v>
      </c>
      <c r="C878" s="1" t="n">
        <v>100</v>
      </c>
      <c r="D878" s="1" t="s">
        <v>3947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3928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7" t="n">
        <v>46178</v>
      </c>
      <c r="C879" s="1" t="n">
        <v>100</v>
      </c>
      <c r="D879" s="1" t="s">
        <v>3947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3929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7" t="n">
        <v>46178</v>
      </c>
      <c r="C880" s="1" t="n">
        <v>100</v>
      </c>
      <c r="D880" s="1" t="s">
        <v>3947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3930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7" t="n">
        <v>46178</v>
      </c>
      <c r="C881" s="1" t="n">
        <v>100</v>
      </c>
      <c r="D881" s="1" t="s">
        <v>3947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3931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7" t="n">
        <v>46178</v>
      </c>
      <c r="C882" s="1" t="n">
        <v>100</v>
      </c>
      <c r="D882" s="1" t="s">
        <v>3947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3932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7" t="n">
        <v>46178</v>
      </c>
      <c r="C883" s="1" t="n">
        <v>100</v>
      </c>
      <c r="D883" s="1" t="s">
        <v>3947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3933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7" t="n">
        <v>46178</v>
      </c>
      <c r="C884" s="1" t="n">
        <v>100</v>
      </c>
      <c r="D884" s="1" t="s">
        <v>3947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3934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7" t="n">
        <v>46178</v>
      </c>
      <c r="C885" s="1" t="n">
        <v>100</v>
      </c>
      <c r="D885" s="1" t="s">
        <v>3947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3936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7" t="n">
        <v>46178</v>
      </c>
      <c r="C886" s="1" t="n">
        <v>100</v>
      </c>
      <c r="D886" s="1" t="s">
        <v>3947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3937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7" t="n">
        <v>46178</v>
      </c>
      <c r="C887" s="1" t="n">
        <v>100</v>
      </c>
      <c r="D887" s="1" t="s">
        <v>3947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3938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7" t="n">
        <v>46178</v>
      </c>
      <c r="C888" s="1" t="n">
        <v>100</v>
      </c>
      <c r="D888" s="1" t="s">
        <v>3947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3939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7" t="n">
        <v>46178</v>
      </c>
      <c r="C889" s="1" t="n">
        <v>100</v>
      </c>
      <c r="D889" s="1" t="s">
        <v>3947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3940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7" t="n">
        <v>46178</v>
      </c>
      <c r="C890" s="1" t="n">
        <v>100</v>
      </c>
      <c r="D890" s="1" t="s">
        <v>3947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4272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7" t="n">
        <v>46178</v>
      </c>
      <c r="C891" s="1" t="n">
        <v>100</v>
      </c>
      <c r="D891" s="1" t="s">
        <v>3947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3921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7" t="n">
        <v>46178</v>
      </c>
      <c r="C892" s="1" t="n">
        <v>100</v>
      </c>
      <c r="D892" s="1" t="s">
        <v>3947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4208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7" t="n">
        <v>46178</v>
      </c>
      <c r="C893" s="1" t="n">
        <v>100</v>
      </c>
      <c r="D893" s="1" t="s">
        <v>3947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3942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7" t="n">
        <v>46178</v>
      </c>
      <c r="C894" s="1" t="n">
        <v>100</v>
      </c>
      <c r="D894" s="1" t="s">
        <v>3947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3943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7" t="n">
        <v>46178</v>
      </c>
      <c r="C895" s="1" t="n">
        <v>100</v>
      </c>
      <c r="D895" s="1" t="s">
        <v>3947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3922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7" t="n">
        <v>46178</v>
      </c>
      <c r="C896" s="1" t="n">
        <v>100</v>
      </c>
      <c r="D896" s="1" t="s">
        <v>3947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3938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7" t="n">
        <v>46178</v>
      </c>
      <c r="C897" s="1" t="n">
        <v>100</v>
      </c>
      <c r="D897" s="1" t="s">
        <v>3947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3940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7" t="n">
        <v>46178</v>
      </c>
      <c r="C898" s="1" t="n">
        <v>100</v>
      </c>
      <c r="D898" s="1" t="s">
        <v>3947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3921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7" t="n">
        <v>46178</v>
      </c>
      <c r="C899" s="1" t="n">
        <v>100</v>
      </c>
      <c r="D899" s="1" t="s">
        <v>3947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3923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7" t="n">
        <v>46178</v>
      </c>
      <c r="C900" s="1" t="n">
        <v>100</v>
      </c>
      <c r="D900" s="1" t="s">
        <v>3947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3924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7" t="n">
        <v>46178</v>
      </c>
      <c r="C901" s="1" t="n">
        <v>100</v>
      </c>
      <c r="D901" s="1" t="s">
        <v>3947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3925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7" t="n">
        <v>46178</v>
      </c>
      <c r="C902" s="1" t="n">
        <v>100</v>
      </c>
      <c r="D902" s="1" t="s">
        <v>3947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3926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7" t="n">
        <v>46178</v>
      </c>
      <c r="C903" s="1" t="n">
        <v>100</v>
      </c>
      <c r="D903" s="1" t="s">
        <v>3947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3927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7" t="n">
        <v>46178</v>
      </c>
      <c r="C904" s="1" t="n">
        <v>100</v>
      </c>
      <c r="D904" s="1" t="s">
        <v>3947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3928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7" t="n">
        <v>46178</v>
      </c>
      <c r="C905" s="1" t="n">
        <v>100</v>
      </c>
      <c r="D905" s="1" t="s">
        <v>3947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3929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7" t="n">
        <v>46178</v>
      </c>
      <c r="C906" s="1" t="n">
        <v>100</v>
      </c>
      <c r="D906" s="1" t="s">
        <v>3947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3930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7" t="n">
        <v>46178</v>
      </c>
      <c r="C907" s="1" t="n">
        <v>100</v>
      </c>
      <c r="D907" s="1" t="s">
        <v>3947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3931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7" t="n">
        <v>46178</v>
      </c>
      <c r="C908" s="1" t="n">
        <v>100</v>
      </c>
      <c r="D908" s="1" t="s">
        <v>3947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3932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7" t="n">
        <v>46178</v>
      </c>
      <c r="C909" s="1" t="n">
        <v>100</v>
      </c>
      <c r="D909" s="1" t="s">
        <v>3947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3933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7" t="n">
        <v>46178</v>
      </c>
      <c r="C910" s="1" t="n">
        <v>100</v>
      </c>
      <c r="D910" s="1" t="s">
        <v>3947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3934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7" t="n">
        <v>46178</v>
      </c>
      <c r="C911" s="1" t="n">
        <v>100</v>
      </c>
      <c r="D911" s="1" t="s">
        <v>3947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3936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7" t="n">
        <v>46178</v>
      </c>
      <c r="C912" s="1" t="n">
        <v>100</v>
      </c>
      <c r="D912" s="1" t="s">
        <v>3947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3937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7" t="n">
        <v>46178</v>
      </c>
      <c r="C913" s="1" t="n">
        <v>100</v>
      </c>
      <c r="D913" s="1" t="s">
        <v>3947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3938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7" t="n">
        <v>46178</v>
      </c>
      <c r="C914" s="1" t="n">
        <v>100</v>
      </c>
      <c r="D914" s="1" t="s">
        <v>3947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3939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7" t="n">
        <v>46178</v>
      </c>
      <c r="C915" s="1" t="n">
        <v>100</v>
      </c>
      <c r="D915" s="1" t="s">
        <v>3947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3940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7" t="n">
        <v>46178</v>
      </c>
      <c r="C916" s="1" t="n">
        <v>100</v>
      </c>
      <c r="D916" s="1" t="s">
        <v>3947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4272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7" t="n">
        <v>46179</v>
      </c>
      <c r="C917" s="1" t="n">
        <v>1</v>
      </c>
      <c r="D917" s="1" t="s">
        <v>3851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3950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7" t="n">
        <v>46179</v>
      </c>
      <c r="C918" s="1" t="n">
        <v>1</v>
      </c>
      <c r="D918" s="1" t="s">
        <v>3851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4273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7" t="n">
        <v>46179</v>
      </c>
      <c r="C919" s="1" t="n">
        <v>1</v>
      </c>
      <c r="D919" s="1" t="s">
        <v>3851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3951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7" t="n">
        <v>46179</v>
      </c>
      <c r="C920" s="1" t="n">
        <v>1</v>
      </c>
      <c r="D920" s="1" t="s">
        <v>3851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4219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7" t="n">
        <v>46179</v>
      </c>
      <c r="C921" s="1" t="n">
        <v>1</v>
      </c>
      <c r="D921" s="1" t="s">
        <v>3851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3952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7" t="n">
        <v>46179</v>
      </c>
      <c r="C922" s="1" t="n">
        <v>1</v>
      </c>
      <c r="D922" s="1" t="s">
        <v>3851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3953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7" t="n">
        <v>46179</v>
      </c>
      <c r="C923" s="1" t="n">
        <v>1</v>
      </c>
      <c r="D923" s="1" t="s">
        <v>3851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4274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7" t="n">
        <v>46179</v>
      </c>
      <c r="C924" s="1" t="n">
        <v>1</v>
      </c>
      <c r="D924" s="1" t="s">
        <v>3851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3954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7" t="n">
        <v>46179</v>
      </c>
      <c r="C925" s="1" t="n">
        <v>1</v>
      </c>
      <c r="D925" s="1" t="s">
        <v>3851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3956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7" t="n">
        <v>46179</v>
      </c>
      <c r="C926" s="1" t="n">
        <v>1</v>
      </c>
      <c r="D926" s="1" t="s">
        <v>3851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4275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7" t="n">
        <v>46179</v>
      </c>
      <c r="C927" s="1" t="n">
        <v>1</v>
      </c>
      <c r="D927" s="1" t="s">
        <v>3851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4276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7" t="n">
        <v>46179</v>
      </c>
      <c r="C928" s="1" t="n">
        <v>1</v>
      </c>
      <c r="D928" s="1" t="s">
        <v>3851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4277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7" t="n">
        <v>46179</v>
      </c>
      <c r="C929" s="1" t="n">
        <v>1</v>
      </c>
      <c r="D929" s="1" t="s">
        <v>3851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4278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7" t="n">
        <v>46179</v>
      </c>
      <c r="C930" s="1" t="n">
        <v>1</v>
      </c>
      <c r="D930" s="1" t="s">
        <v>3851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3958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7" t="n">
        <v>46179</v>
      </c>
      <c r="C931" s="1" t="n">
        <v>1</v>
      </c>
      <c r="D931" s="1" t="s">
        <v>3851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3959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7" t="n">
        <v>46179</v>
      </c>
      <c r="C932" s="1" t="n">
        <v>1</v>
      </c>
      <c r="D932" s="1" t="s">
        <v>3851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3960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7" t="n">
        <v>46179</v>
      </c>
      <c r="C933" s="1" t="n">
        <v>1</v>
      </c>
      <c r="D933" s="1" t="s">
        <v>3851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3961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7" t="n">
        <v>46179</v>
      </c>
      <c r="C934" s="1" t="n">
        <v>1</v>
      </c>
      <c r="D934" s="1" t="s">
        <v>3851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3885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7" t="n">
        <v>46179</v>
      </c>
      <c r="C935" s="1" t="n">
        <v>1</v>
      </c>
      <c r="D935" s="1" t="s">
        <v>3851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4279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7" t="n">
        <v>46179</v>
      </c>
      <c r="C936" s="1" t="n">
        <v>1</v>
      </c>
      <c r="D936" s="1" t="s">
        <v>3851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4280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7" t="n">
        <v>46179</v>
      </c>
      <c r="C937" s="1" t="n">
        <v>1</v>
      </c>
      <c r="D937" s="1" t="s">
        <v>3851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4281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7" t="n">
        <v>46179</v>
      </c>
      <c r="C938" s="1" t="n">
        <v>1</v>
      </c>
      <c r="D938" s="1" t="s">
        <v>3851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4282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7" t="n">
        <v>46179</v>
      </c>
      <c r="C939" s="1" t="n">
        <v>1</v>
      </c>
      <c r="D939" s="1" t="s">
        <v>3851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4283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7" t="n">
        <v>46179</v>
      </c>
      <c r="C940" s="1" t="n">
        <v>1</v>
      </c>
      <c r="D940" s="1" t="s">
        <v>3851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4284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7" t="n">
        <v>46179</v>
      </c>
      <c r="C941" s="1" t="n">
        <v>1</v>
      </c>
      <c r="D941" s="1" t="s">
        <v>3851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4285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7" t="n">
        <v>46179</v>
      </c>
      <c r="C942" s="1" t="n">
        <v>1</v>
      </c>
      <c r="D942" s="1" t="s">
        <v>3851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4286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7" t="n">
        <v>46179</v>
      </c>
      <c r="C943" s="1" t="n">
        <v>1</v>
      </c>
      <c r="D943" s="1" t="s">
        <v>3851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4287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7" t="n">
        <v>46179</v>
      </c>
      <c r="C944" s="1" t="n">
        <v>1</v>
      </c>
      <c r="D944" s="1" t="s">
        <v>3851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4288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7" t="n">
        <v>46179</v>
      </c>
      <c r="C945" s="1" t="n">
        <v>1</v>
      </c>
      <c r="D945" s="1" t="s">
        <v>3851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4289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7" t="n">
        <v>46179</v>
      </c>
      <c r="C946" s="1" t="n">
        <v>1</v>
      </c>
      <c r="D946" s="1" t="s">
        <v>3851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4290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7" t="n">
        <v>46179</v>
      </c>
      <c r="C947" s="1" t="n">
        <v>1</v>
      </c>
      <c r="D947" s="1" t="s">
        <v>3851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3886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7" t="n">
        <v>46179</v>
      </c>
      <c r="C948" s="1" t="n">
        <v>1</v>
      </c>
      <c r="D948" s="1" t="s">
        <v>3851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3887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7" t="n">
        <v>46179</v>
      </c>
      <c r="C949" s="1" t="n">
        <v>1</v>
      </c>
      <c r="D949" s="1" t="s">
        <v>3851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4222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7" t="n">
        <v>46179</v>
      </c>
      <c r="C950" s="1" t="n">
        <v>1</v>
      </c>
      <c r="D950" s="1" t="s">
        <v>3851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4291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7" t="n">
        <v>46179</v>
      </c>
      <c r="C951" s="1" t="n">
        <v>1</v>
      </c>
      <c r="D951" s="1" t="s">
        <v>3851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4292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7" t="n">
        <v>46179</v>
      </c>
      <c r="C952" s="1" t="n">
        <v>1</v>
      </c>
      <c r="D952" s="1" t="s">
        <v>3851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4293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7" t="n">
        <v>46179</v>
      </c>
      <c r="C953" s="1" t="n">
        <v>1</v>
      </c>
      <c r="D953" s="1" t="s">
        <v>3851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4294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7" t="n">
        <v>46179</v>
      </c>
      <c r="C954" s="1" t="n">
        <v>1</v>
      </c>
      <c r="D954" s="1" t="s">
        <v>3851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4295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7" t="n">
        <v>46179</v>
      </c>
      <c r="C955" s="1" t="n">
        <v>1</v>
      </c>
      <c r="D955" s="1" t="s">
        <v>3851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4296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7" t="n">
        <v>46179</v>
      </c>
      <c r="C956" s="1" t="n">
        <v>1</v>
      </c>
      <c r="D956" s="1" t="s">
        <v>3851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4297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7" t="n">
        <v>46179</v>
      </c>
      <c r="C957" s="1" t="n">
        <v>1</v>
      </c>
      <c r="D957" s="1" t="s">
        <v>3851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4298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7" t="n">
        <v>46179</v>
      </c>
      <c r="C958" s="1" t="n">
        <v>1</v>
      </c>
      <c r="D958" s="1" t="s">
        <v>3851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4299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7" t="n">
        <v>46179</v>
      </c>
      <c r="C959" s="1" t="n">
        <v>1</v>
      </c>
      <c r="D959" s="1" t="s">
        <v>3851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4300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7" t="n">
        <v>46179</v>
      </c>
      <c r="C960" s="1" t="n">
        <v>1</v>
      </c>
      <c r="D960" s="1" t="s">
        <v>3851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4301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7" t="n">
        <v>46179</v>
      </c>
      <c r="C961" s="1" t="n">
        <v>1</v>
      </c>
      <c r="D961" s="1" t="s">
        <v>3851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4302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7" t="n">
        <v>46179</v>
      </c>
      <c r="C962" s="1" t="n">
        <v>1</v>
      </c>
      <c r="D962" s="1" t="s">
        <v>3851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4303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7" t="n">
        <v>46179</v>
      </c>
      <c r="C963" s="1" t="n">
        <v>1</v>
      </c>
      <c r="D963" s="1" t="s">
        <v>3851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4304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7" t="n">
        <v>46179</v>
      </c>
      <c r="C964" s="1" t="n">
        <v>1</v>
      </c>
      <c r="D964" s="1" t="s">
        <v>3851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4305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7" t="n">
        <v>46179</v>
      </c>
      <c r="C965" s="1" t="n">
        <v>1</v>
      </c>
      <c r="D965" s="1" t="s">
        <v>3851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4306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7" t="n">
        <v>46179</v>
      </c>
      <c r="C966" s="1" t="n">
        <v>1</v>
      </c>
      <c r="D966" s="1" t="s">
        <v>3851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4307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7" t="n">
        <v>46179</v>
      </c>
      <c r="C967" s="1" t="n">
        <v>1</v>
      </c>
      <c r="D967" s="1" t="s">
        <v>3851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4308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7" t="n">
        <v>46179</v>
      </c>
      <c r="C968" s="1" t="n">
        <v>1</v>
      </c>
      <c r="D968" s="1" t="s">
        <v>3851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4309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7" t="n">
        <v>46179</v>
      </c>
      <c r="C969" s="1" t="n">
        <v>1</v>
      </c>
      <c r="D969" s="1" t="s">
        <v>3851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4310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7" t="n">
        <v>46179</v>
      </c>
      <c r="C970" s="1" t="n">
        <v>1</v>
      </c>
      <c r="D970" s="1" t="s">
        <v>3851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4311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7" t="n">
        <v>46179</v>
      </c>
      <c r="C971" s="1" t="n">
        <v>1</v>
      </c>
      <c r="D971" s="1" t="s">
        <v>3851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4312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7" t="n">
        <v>46179</v>
      </c>
      <c r="C972" s="1" t="n">
        <v>1</v>
      </c>
      <c r="D972" s="1" t="s">
        <v>3851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4313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7" t="n">
        <v>46179</v>
      </c>
      <c r="C973" s="1" t="n">
        <v>1</v>
      </c>
      <c r="D973" s="1" t="s">
        <v>3851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4314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7" t="n">
        <v>46179</v>
      </c>
      <c r="C974" s="1" t="n">
        <v>1</v>
      </c>
      <c r="D974" s="1" t="s">
        <v>3851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4315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7" t="n">
        <v>46179</v>
      </c>
      <c r="C975" s="1" t="n">
        <v>1</v>
      </c>
      <c r="D975" s="1" t="s">
        <v>3851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4316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7" t="n">
        <v>46179</v>
      </c>
      <c r="C976" s="1" t="n">
        <v>1</v>
      </c>
      <c r="D976" s="1" t="s">
        <v>3851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4317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7" t="n">
        <v>46179</v>
      </c>
      <c r="C977" s="1" t="n">
        <v>1</v>
      </c>
      <c r="D977" s="1" t="s">
        <v>3851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4318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7" t="n">
        <v>46179</v>
      </c>
      <c r="C978" s="1" t="n">
        <v>1</v>
      </c>
      <c r="D978" s="1" t="s">
        <v>3851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4319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7" t="n">
        <v>46179</v>
      </c>
      <c r="C979" s="1" t="n">
        <v>1</v>
      </c>
      <c r="D979" s="1" t="s">
        <v>3851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4320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7" t="n">
        <v>46179</v>
      </c>
      <c r="C980" s="1" t="n">
        <v>1</v>
      </c>
      <c r="D980" s="1" t="s">
        <v>3851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4321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7" t="n">
        <v>46179</v>
      </c>
      <c r="C981" s="1" t="n">
        <v>1</v>
      </c>
      <c r="D981" s="1" t="s">
        <v>3851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4322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7" t="n">
        <v>46179</v>
      </c>
      <c r="C982" s="1" t="n">
        <v>1</v>
      </c>
      <c r="D982" s="1" t="s">
        <v>3851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4323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7" t="n">
        <v>46179</v>
      </c>
      <c r="C983" s="1" t="n">
        <v>1</v>
      </c>
      <c r="D983" s="1" t="s">
        <v>3851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4324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7" t="n">
        <v>46179</v>
      </c>
      <c r="C984" s="1" t="n">
        <v>1</v>
      </c>
      <c r="D984" s="1" t="s">
        <v>3851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4222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7" t="n">
        <v>46179</v>
      </c>
      <c r="C985" s="1" t="n">
        <v>1</v>
      </c>
      <c r="D985" s="1" t="s">
        <v>3851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3888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7" t="n">
        <v>46179</v>
      </c>
      <c r="C986" s="1" t="n">
        <v>1</v>
      </c>
      <c r="D986" s="1" t="s">
        <v>3851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3889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7" t="n">
        <v>46179</v>
      </c>
      <c r="C987" s="1" t="n">
        <v>1</v>
      </c>
      <c r="D987" s="1" t="s">
        <v>3851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4325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7" t="n">
        <v>46179</v>
      </c>
      <c r="C988" s="1" t="n">
        <v>1</v>
      </c>
      <c r="D988" s="1" t="s">
        <v>3851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4326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7" t="n">
        <v>46179</v>
      </c>
      <c r="C989" s="1" t="n">
        <v>1</v>
      </c>
      <c r="D989" s="1" t="s">
        <v>3851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4327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7" t="n">
        <v>46179</v>
      </c>
      <c r="C990" s="1" t="n">
        <v>1</v>
      </c>
      <c r="D990" s="1" t="s">
        <v>3851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4328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7" t="n">
        <v>46179</v>
      </c>
      <c r="C991" s="1" t="n">
        <v>1</v>
      </c>
      <c r="D991" s="1" t="s">
        <v>3851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4329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7" t="n">
        <v>46179</v>
      </c>
      <c r="C992" s="1" t="n">
        <v>1</v>
      </c>
      <c r="D992" s="1" t="s">
        <v>3851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4330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7" t="n">
        <v>46179</v>
      </c>
      <c r="C993" s="1" t="n">
        <v>1</v>
      </c>
      <c r="D993" s="1" t="s">
        <v>3851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4331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7" t="n">
        <v>46179</v>
      </c>
      <c r="C994" s="1" t="n">
        <v>1</v>
      </c>
      <c r="D994" s="1" t="s">
        <v>3851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4332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7" t="n">
        <v>46179</v>
      </c>
      <c r="C995" s="1" t="n">
        <v>1</v>
      </c>
      <c r="D995" s="1" t="s">
        <v>3851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4333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7" t="n">
        <v>46179</v>
      </c>
      <c r="C996" s="1" t="n">
        <v>1</v>
      </c>
      <c r="D996" s="1" t="s">
        <v>3851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4334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7" t="n">
        <v>46179</v>
      </c>
      <c r="C997" s="1" t="n">
        <v>1</v>
      </c>
      <c r="D997" s="1" t="s">
        <v>3851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4335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7" t="n">
        <v>46179</v>
      </c>
      <c r="C998" s="1" t="n">
        <v>1</v>
      </c>
      <c r="D998" s="1" t="s">
        <v>3851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4336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7" t="n">
        <v>46179</v>
      </c>
      <c r="C999" s="1" t="n">
        <v>1</v>
      </c>
      <c r="D999" s="1" t="s">
        <v>3851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4337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7" t="n">
        <v>46179</v>
      </c>
      <c r="C1000" s="1" t="n">
        <v>1</v>
      </c>
      <c r="D1000" s="1" t="s">
        <v>3851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4338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7" t="n">
        <v>46179</v>
      </c>
      <c r="C1001" s="1" t="n">
        <v>1</v>
      </c>
      <c r="D1001" s="1" t="s">
        <v>3851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4339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7" t="n">
        <v>46179</v>
      </c>
      <c r="C1002" s="1" t="n">
        <v>1</v>
      </c>
      <c r="D1002" s="1" t="s">
        <v>3851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4340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7" t="n">
        <v>46179</v>
      </c>
      <c r="C1003" s="1" t="n">
        <v>1</v>
      </c>
      <c r="D1003" s="1" t="s">
        <v>3851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4341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7" t="n">
        <v>46179</v>
      </c>
      <c r="C1004" s="1" t="n">
        <v>1</v>
      </c>
      <c r="D1004" s="1" t="s">
        <v>3851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4342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7" t="n">
        <v>46179</v>
      </c>
      <c r="C1005" s="1" t="n">
        <v>1</v>
      </c>
      <c r="D1005" s="1" t="s">
        <v>3851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4343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7" t="n">
        <v>46179</v>
      </c>
      <c r="C1006" s="1" t="n">
        <v>1</v>
      </c>
      <c r="D1006" s="1" t="s">
        <v>3851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4344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7" t="n">
        <v>46179</v>
      </c>
      <c r="C1007" s="1" t="n">
        <v>1</v>
      </c>
      <c r="D1007" s="1" t="s">
        <v>3851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4345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7" t="n">
        <v>46179</v>
      </c>
      <c r="C1008" s="1" t="n">
        <v>1</v>
      </c>
      <c r="D1008" s="1" t="s">
        <v>3851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4346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7" t="n">
        <v>46179</v>
      </c>
      <c r="C1009" s="1" t="n">
        <v>1</v>
      </c>
      <c r="D1009" s="1" t="s">
        <v>3851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4347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7" t="n">
        <v>46179</v>
      </c>
      <c r="C1010" s="1" t="n">
        <v>1</v>
      </c>
      <c r="D1010" s="1" t="s">
        <v>3851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4348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7" t="n">
        <v>46179</v>
      </c>
      <c r="C1011" s="1" t="n">
        <v>1</v>
      </c>
      <c r="D1011" s="1" t="s">
        <v>3851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4349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7" t="n">
        <v>46179</v>
      </c>
      <c r="C1012" s="1" t="n">
        <v>1</v>
      </c>
      <c r="D1012" s="1" t="s">
        <v>3851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4350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7" t="n">
        <v>46179</v>
      </c>
      <c r="C1013" s="1" t="n">
        <v>1</v>
      </c>
      <c r="D1013" s="1" t="s">
        <v>3851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4351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7" t="n">
        <v>46179</v>
      </c>
      <c r="C1014" s="1" t="n">
        <v>1</v>
      </c>
      <c r="D1014" s="1" t="s">
        <v>3851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4352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7" t="n">
        <v>46179</v>
      </c>
      <c r="C1015" s="1" t="n">
        <v>1</v>
      </c>
      <c r="D1015" s="1" t="s">
        <v>3851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4353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7" t="n">
        <v>46179</v>
      </c>
      <c r="C1016" s="1" t="n">
        <v>1</v>
      </c>
      <c r="D1016" s="1" t="s">
        <v>3851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4354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7" t="n">
        <v>46179</v>
      </c>
      <c r="C1017" s="1" t="n">
        <v>1</v>
      </c>
      <c r="D1017" s="1" t="s">
        <v>3851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4355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7" t="n">
        <v>46179</v>
      </c>
      <c r="C1018" s="1" t="n">
        <v>1</v>
      </c>
      <c r="D1018" s="1" t="s">
        <v>3851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4356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7" t="n">
        <v>46179</v>
      </c>
      <c r="C1019" s="1" t="n">
        <v>11</v>
      </c>
      <c r="D1019" s="1" t="s">
        <v>3915</v>
      </c>
      <c r="E1019" s="1" t="n">
        <v>10081</v>
      </c>
      <c r="F1019" s="1" t="s">
        <v>3701</v>
      </c>
      <c r="I1019" s="1" t="n">
        <v>9</v>
      </c>
      <c r="J1019" s="1" t="n">
        <v>10470</v>
      </c>
      <c r="K1019" s="1" t="n">
        <v>7898392930059</v>
      </c>
      <c r="L1019" s="1" t="s">
        <v>4357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7" t="n">
        <v>46179</v>
      </c>
      <c r="C1020" s="1" t="n">
        <v>11</v>
      </c>
      <c r="D1020" s="1" t="s">
        <v>3915</v>
      </c>
      <c r="E1020" s="1" t="n">
        <v>10081</v>
      </c>
      <c r="F1020" s="1" t="s">
        <v>3701</v>
      </c>
      <c r="I1020" s="1" t="n">
        <v>9</v>
      </c>
      <c r="J1020" s="1" t="n">
        <v>61698</v>
      </c>
      <c r="K1020" s="1" t="n">
        <v>7890785492434</v>
      </c>
      <c r="L1020" s="1" t="s">
        <v>4358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7" t="n">
        <v>46179</v>
      </c>
      <c r="C1021" s="1" t="n">
        <v>11</v>
      </c>
      <c r="D1021" s="1" t="s">
        <v>3915</v>
      </c>
      <c r="E1021" s="1" t="n">
        <v>10081</v>
      </c>
      <c r="F1021" s="1" t="s">
        <v>3701</v>
      </c>
      <c r="I1021" s="1" t="n">
        <v>9</v>
      </c>
      <c r="J1021" s="1" t="n">
        <v>67570</v>
      </c>
      <c r="K1021" s="1" t="n">
        <v>40232808425</v>
      </c>
      <c r="L1021" s="1" t="s">
        <v>4359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7" t="n">
        <v>46179</v>
      </c>
      <c r="C1022" s="1" t="n">
        <v>11</v>
      </c>
      <c r="D1022" s="1" t="s">
        <v>3915</v>
      </c>
      <c r="E1022" s="1" t="n">
        <v>10081</v>
      </c>
      <c r="F1022" s="1" t="s">
        <v>3701</v>
      </c>
      <c r="I1022" s="1" t="n">
        <v>9</v>
      </c>
      <c r="J1022" s="1" t="n">
        <v>68917</v>
      </c>
      <c r="K1022" s="1" t="n">
        <v>7899958214422</v>
      </c>
      <c r="L1022" s="1" t="s">
        <v>4360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7" t="n">
        <v>46179</v>
      </c>
      <c r="C1023" s="1" t="n">
        <v>11</v>
      </c>
      <c r="D1023" s="1" t="s">
        <v>3915</v>
      </c>
      <c r="E1023" s="1" t="n">
        <v>10081</v>
      </c>
      <c r="F1023" s="1" t="s">
        <v>3701</v>
      </c>
      <c r="I1023" s="1" t="n">
        <v>9</v>
      </c>
      <c r="J1023" s="1" t="n">
        <v>75296</v>
      </c>
      <c r="K1023" s="1" t="n">
        <v>789888169350</v>
      </c>
      <c r="L1023" s="1" t="s">
        <v>3916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7" t="n">
        <v>46179</v>
      </c>
      <c r="C1024" s="1" t="n">
        <v>11</v>
      </c>
      <c r="D1024" s="1" t="s">
        <v>3915</v>
      </c>
      <c r="E1024" s="1" t="n">
        <v>10081</v>
      </c>
      <c r="F1024" s="1" t="s">
        <v>3701</v>
      </c>
      <c r="I1024" s="1" t="n">
        <v>9</v>
      </c>
      <c r="J1024" s="1" t="n">
        <v>75691</v>
      </c>
      <c r="K1024" s="1" t="n">
        <v>811446</v>
      </c>
      <c r="L1024" s="1" t="s">
        <v>4361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7" t="n">
        <v>46179</v>
      </c>
      <c r="C1025" s="1" t="n">
        <v>11</v>
      </c>
      <c r="D1025" s="1" t="s">
        <v>3915</v>
      </c>
      <c r="E1025" s="1" t="n">
        <v>10081</v>
      </c>
      <c r="F1025" s="1" t="s">
        <v>3701</v>
      </c>
      <c r="I1025" s="1" t="n">
        <v>9</v>
      </c>
      <c r="J1025" s="1" t="n">
        <v>81141</v>
      </c>
      <c r="K1025" s="1" t="n">
        <v>7899958261846</v>
      </c>
      <c r="L1025" s="1" t="s">
        <v>4362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7" t="n">
        <v>46179</v>
      </c>
      <c r="C1026" s="1" t="n">
        <v>11</v>
      </c>
      <c r="D1026" s="1" t="s">
        <v>3915</v>
      </c>
      <c r="E1026" s="1" t="n">
        <v>10081</v>
      </c>
      <c r="F1026" s="1" t="s">
        <v>3701</v>
      </c>
      <c r="I1026" s="1" t="n">
        <v>9</v>
      </c>
      <c r="J1026" s="1" t="n">
        <v>81142</v>
      </c>
      <c r="K1026" s="1" t="n">
        <v>811439</v>
      </c>
      <c r="L1026" s="1" t="s">
        <v>4363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7" t="n">
        <v>46179</v>
      </c>
      <c r="C1027" s="1" t="n">
        <v>11</v>
      </c>
      <c r="D1027" s="1" t="s">
        <v>3915</v>
      </c>
      <c r="E1027" s="1" t="n">
        <v>10081</v>
      </c>
      <c r="F1027" s="1" t="s">
        <v>3701</v>
      </c>
      <c r="I1027" s="1" t="n">
        <v>9</v>
      </c>
      <c r="J1027" s="1" t="n">
        <v>81145</v>
      </c>
      <c r="K1027" s="1" t="n">
        <v>811460</v>
      </c>
      <c r="L1027" s="1" t="s">
        <v>4364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7" t="n">
        <v>46179</v>
      </c>
      <c r="C1028" s="1" t="n">
        <v>22</v>
      </c>
      <c r="D1028" s="1" t="s">
        <v>3920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3921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7" t="n">
        <v>46179</v>
      </c>
      <c r="C1029" s="1" t="n">
        <v>22</v>
      </c>
      <c r="D1029" s="1" t="s">
        <v>3920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4208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7" t="n">
        <v>46179</v>
      </c>
      <c r="C1030" s="1" t="n">
        <v>22</v>
      </c>
      <c r="D1030" s="1" t="s">
        <v>3920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3942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7" t="n">
        <v>46179</v>
      </c>
      <c r="C1031" s="1" t="n">
        <v>22</v>
      </c>
      <c r="D1031" s="1" t="s">
        <v>3920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3943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7" t="n">
        <v>46179</v>
      </c>
      <c r="C1032" s="1" t="n">
        <v>22</v>
      </c>
      <c r="D1032" s="1" t="s">
        <v>3920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3922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7" t="n">
        <v>46179</v>
      </c>
      <c r="C1033" s="1" t="n">
        <v>22</v>
      </c>
      <c r="D1033" s="1" t="s">
        <v>3920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3938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7" t="n">
        <v>46179</v>
      </c>
      <c r="C1034" s="1" t="n">
        <v>22</v>
      </c>
      <c r="D1034" s="1" t="s">
        <v>3920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3940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7" t="n">
        <v>46179</v>
      </c>
      <c r="C1035" s="1" t="n">
        <v>22</v>
      </c>
      <c r="D1035" s="1" t="s">
        <v>3920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3921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7" t="n">
        <v>46179</v>
      </c>
      <c r="C1036" s="1" t="n">
        <v>22</v>
      </c>
      <c r="D1036" s="1" t="s">
        <v>3920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3923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7" t="n">
        <v>46179</v>
      </c>
      <c r="C1037" s="1" t="n">
        <v>22</v>
      </c>
      <c r="D1037" s="1" t="s">
        <v>3920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3924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7" t="n">
        <v>46179</v>
      </c>
      <c r="C1038" s="1" t="n">
        <v>22</v>
      </c>
      <c r="D1038" s="1" t="s">
        <v>3920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3925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7" t="n">
        <v>46179</v>
      </c>
      <c r="C1039" s="1" t="n">
        <v>22</v>
      </c>
      <c r="D1039" s="1" t="s">
        <v>3920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3926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7" t="n">
        <v>46179</v>
      </c>
      <c r="C1040" s="1" t="n">
        <v>22</v>
      </c>
      <c r="D1040" s="1" t="s">
        <v>3920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3927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7" t="n">
        <v>46179</v>
      </c>
      <c r="C1041" s="1" t="n">
        <v>22</v>
      </c>
      <c r="D1041" s="1" t="s">
        <v>3920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3928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7" t="n">
        <v>46179</v>
      </c>
      <c r="C1042" s="1" t="n">
        <v>22</v>
      </c>
      <c r="D1042" s="1" t="s">
        <v>3920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3929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7" t="n">
        <v>46179</v>
      </c>
      <c r="C1043" s="1" t="n">
        <v>22</v>
      </c>
      <c r="D1043" s="1" t="s">
        <v>3920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3930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7" t="n">
        <v>46179</v>
      </c>
      <c r="C1044" s="1" t="n">
        <v>22</v>
      </c>
      <c r="D1044" s="1" t="s">
        <v>3920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3931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7" t="n">
        <v>46179</v>
      </c>
      <c r="C1045" s="1" t="n">
        <v>22</v>
      </c>
      <c r="D1045" s="1" t="s">
        <v>3920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3932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7" t="n">
        <v>46179</v>
      </c>
      <c r="C1046" s="1" t="n">
        <v>22</v>
      </c>
      <c r="D1046" s="1" t="s">
        <v>3920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3933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7" t="n">
        <v>46179</v>
      </c>
      <c r="C1047" s="1" t="n">
        <v>22</v>
      </c>
      <c r="D1047" s="1" t="s">
        <v>3920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3934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7" t="n">
        <v>46179</v>
      </c>
      <c r="C1048" s="1" t="n">
        <v>22</v>
      </c>
      <c r="D1048" s="1" t="s">
        <v>3920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3936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7" t="n">
        <v>46179</v>
      </c>
      <c r="C1049" s="1" t="n">
        <v>22</v>
      </c>
      <c r="D1049" s="1" t="s">
        <v>3920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3937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7" t="n">
        <v>46179</v>
      </c>
      <c r="C1050" s="1" t="n">
        <v>22</v>
      </c>
      <c r="D1050" s="1" t="s">
        <v>3920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3938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7" t="n">
        <v>46179</v>
      </c>
      <c r="C1051" s="1" t="n">
        <v>22</v>
      </c>
      <c r="D1051" s="1" t="s">
        <v>3920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3939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7" t="n">
        <v>46179</v>
      </c>
      <c r="C1052" s="1" t="n">
        <v>22</v>
      </c>
      <c r="D1052" s="1" t="s">
        <v>3920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3940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7" t="n">
        <v>46179</v>
      </c>
      <c r="C1053" s="1" t="n">
        <v>100</v>
      </c>
      <c r="D1053" s="1" t="s">
        <v>3947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3921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7" t="n">
        <v>46179</v>
      </c>
      <c r="C1054" s="1" t="n">
        <v>100</v>
      </c>
      <c r="D1054" s="1" t="s">
        <v>3947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4208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7" t="n">
        <v>46179</v>
      </c>
      <c r="C1055" s="1" t="n">
        <v>100</v>
      </c>
      <c r="D1055" s="1" t="s">
        <v>3947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3942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7" t="n">
        <v>46179</v>
      </c>
      <c r="C1056" s="1" t="n">
        <v>100</v>
      </c>
      <c r="D1056" s="1" t="s">
        <v>3947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3943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7" t="n">
        <v>46179</v>
      </c>
      <c r="C1057" s="1" t="n">
        <v>100</v>
      </c>
      <c r="D1057" s="1" t="s">
        <v>3947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3922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7" t="n">
        <v>46179</v>
      </c>
      <c r="C1058" s="1" t="n">
        <v>100</v>
      </c>
      <c r="D1058" s="1" t="s">
        <v>3947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3938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7" t="n">
        <v>46179</v>
      </c>
      <c r="C1059" s="1" t="n">
        <v>100</v>
      </c>
      <c r="D1059" s="1" t="s">
        <v>3947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3940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7" t="n">
        <v>46179</v>
      </c>
      <c r="C1060" s="1" t="n">
        <v>100</v>
      </c>
      <c r="D1060" s="1" t="s">
        <v>3947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3921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7" t="n">
        <v>46179</v>
      </c>
      <c r="C1061" s="1" t="n">
        <v>100</v>
      </c>
      <c r="D1061" s="1" t="s">
        <v>3947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3923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7" t="n">
        <v>46179</v>
      </c>
      <c r="C1062" s="1" t="n">
        <v>100</v>
      </c>
      <c r="D1062" s="1" t="s">
        <v>3947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3924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7" t="n">
        <v>46179</v>
      </c>
      <c r="C1063" s="1" t="n">
        <v>100</v>
      </c>
      <c r="D1063" s="1" t="s">
        <v>3947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3925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7" t="n">
        <v>46179</v>
      </c>
      <c r="C1064" s="1" t="n">
        <v>100</v>
      </c>
      <c r="D1064" s="1" t="s">
        <v>3947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3926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7" t="n">
        <v>46179</v>
      </c>
      <c r="C1065" s="1" t="n">
        <v>100</v>
      </c>
      <c r="D1065" s="1" t="s">
        <v>3947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3927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7" t="n">
        <v>46179</v>
      </c>
      <c r="C1066" s="1" t="n">
        <v>100</v>
      </c>
      <c r="D1066" s="1" t="s">
        <v>3947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3928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7" t="n">
        <v>46179</v>
      </c>
      <c r="C1067" s="1" t="n">
        <v>100</v>
      </c>
      <c r="D1067" s="1" t="s">
        <v>3947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3929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7" t="n">
        <v>46179</v>
      </c>
      <c r="C1068" s="1" t="n">
        <v>100</v>
      </c>
      <c r="D1068" s="1" t="s">
        <v>3947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3930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7" t="n">
        <v>46179</v>
      </c>
      <c r="C1069" s="1" t="n">
        <v>100</v>
      </c>
      <c r="D1069" s="1" t="s">
        <v>3947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3931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7" t="n">
        <v>46179</v>
      </c>
      <c r="C1070" s="1" t="n">
        <v>100</v>
      </c>
      <c r="D1070" s="1" t="s">
        <v>3947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3932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7" t="n">
        <v>46179</v>
      </c>
      <c r="C1071" s="1" t="n">
        <v>100</v>
      </c>
      <c r="D1071" s="1" t="s">
        <v>3947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3933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7" t="n">
        <v>46179</v>
      </c>
      <c r="C1072" s="1" t="n">
        <v>100</v>
      </c>
      <c r="D1072" s="1" t="s">
        <v>3947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3934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7" t="n">
        <v>46179</v>
      </c>
      <c r="C1073" s="1" t="n">
        <v>100</v>
      </c>
      <c r="D1073" s="1" t="s">
        <v>3947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3936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7" t="n">
        <v>46179</v>
      </c>
      <c r="C1074" s="1" t="n">
        <v>100</v>
      </c>
      <c r="D1074" s="1" t="s">
        <v>3947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3937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7" t="n">
        <v>46179</v>
      </c>
      <c r="C1075" s="1" t="n">
        <v>100</v>
      </c>
      <c r="D1075" s="1" t="s">
        <v>3947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3938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7" t="n">
        <v>46179</v>
      </c>
      <c r="C1076" s="1" t="n">
        <v>100</v>
      </c>
      <c r="D1076" s="1" t="s">
        <v>3947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3939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7" t="n">
        <v>46179</v>
      </c>
      <c r="C1077" s="1" t="n">
        <v>100</v>
      </c>
      <c r="D1077" s="1" t="s">
        <v>3947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3940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7" t="n">
        <v>46181</v>
      </c>
      <c r="C1078" s="1" t="n">
        <v>1</v>
      </c>
      <c r="D1078" s="1" t="s">
        <v>3851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3852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7" t="n">
        <v>46181</v>
      </c>
      <c r="C1079" s="1" t="n">
        <v>1</v>
      </c>
      <c r="D1079" s="1" t="s">
        <v>3851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3853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7" t="n">
        <v>46181</v>
      </c>
      <c r="C1080" s="1" t="n">
        <v>1</v>
      </c>
      <c r="D1080" s="1" t="s">
        <v>3851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3854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7" t="n">
        <v>46181</v>
      </c>
      <c r="C1081" s="1" t="n">
        <v>1</v>
      </c>
      <c r="D1081" s="1" t="s">
        <v>3851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4365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7" t="n">
        <v>46181</v>
      </c>
      <c r="C1082" s="1" t="n">
        <v>1</v>
      </c>
      <c r="D1082" s="1" t="s">
        <v>3851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4366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7" t="n">
        <v>46181</v>
      </c>
      <c r="C1083" s="1" t="n">
        <v>1</v>
      </c>
      <c r="D1083" s="1" t="s">
        <v>3851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4367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7" t="n">
        <v>46181</v>
      </c>
      <c r="C1084" s="1" t="n">
        <v>1</v>
      </c>
      <c r="D1084" s="1" t="s">
        <v>3851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4368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7" t="n">
        <v>46181</v>
      </c>
      <c r="C1085" s="1" t="n">
        <v>1</v>
      </c>
      <c r="D1085" s="1" t="s">
        <v>3851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4369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7" t="n">
        <v>46181</v>
      </c>
      <c r="C1086" s="1" t="n">
        <v>1</v>
      </c>
      <c r="D1086" s="1" t="s">
        <v>3851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4370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7" t="n">
        <v>46181</v>
      </c>
      <c r="C1087" s="1" t="n">
        <v>1</v>
      </c>
      <c r="D1087" s="1" t="s">
        <v>3851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4371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7" t="n">
        <v>46181</v>
      </c>
      <c r="C1088" s="1" t="n">
        <v>1</v>
      </c>
      <c r="D1088" s="1" t="s">
        <v>3851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4372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7" t="n">
        <v>46181</v>
      </c>
      <c r="C1089" s="1" t="n">
        <v>1</v>
      </c>
      <c r="D1089" s="1" t="s">
        <v>3851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4373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7" t="n">
        <v>46181</v>
      </c>
      <c r="C1090" s="1" t="n">
        <v>1</v>
      </c>
      <c r="D1090" s="1" t="s">
        <v>3851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4374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7" t="n">
        <v>46181</v>
      </c>
      <c r="C1091" s="1" t="n">
        <v>1</v>
      </c>
      <c r="D1091" s="1" t="s">
        <v>3851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4375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7" t="n">
        <v>46181</v>
      </c>
      <c r="C1092" s="1" t="n">
        <v>1</v>
      </c>
      <c r="D1092" s="1" t="s">
        <v>3851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4376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7" t="n">
        <v>46181</v>
      </c>
      <c r="C1093" s="1" t="n">
        <v>1</v>
      </c>
      <c r="D1093" s="1" t="s">
        <v>3851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4377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7" t="n">
        <v>46181</v>
      </c>
      <c r="C1094" s="1" t="n">
        <v>1</v>
      </c>
      <c r="D1094" s="1" t="s">
        <v>3851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4378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7" t="n">
        <v>46181</v>
      </c>
      <c r="C1095" s="1" t="n">
        <v>1</v>
      </c>
      <c r="D1095" s="1" t="s">
        <v>3851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4379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7" t="n">
        <v>46181</v>
      </c>
      <c r="C1096" s="1" t="n">
        <v>1</v>
      </c>
      <c r="D1096" s="1" t="s">
        <v>3851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4380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7" t="n">
        <v>46181</v>
      </c>
      <c r="C1097" s="1" t="n">
        <v>1</v>
      </c>
      <c r="D1097" s="1" t="s">
        <v>3851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4381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7" t="n">
        <v>46181</v>
      </c>
      <c r="C1098" s="1" t="n">
        <v>1</v>
      </c>
      <c r="D1098" s="1" t="s">
        <v>3851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4382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7" t="n">
        <v>46181</v>
      </c>
      <c r="C1099" s="1" t="n">
        <v>1</v>
      </c>
      <c r="D1099" s="1" t="s">
        <v>3851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4383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7" t="n">
        <v>46181</v>
      </c>
      <c r="C1100" s="1" t="n">
        <v>1</v>
      </c>
      <c r="D1100" s="1" t="s">
        <v>3851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4384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7" t="n">
        <v>46181</v>
      </c>
      <c r="C1101" s="1" t="n">
        <v>1</v>
      </c>
      <c r="D1101" s="1" t="s">
        <v>3851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4385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7" t="n">
        <v>46181</v>
      </c>
      <c r="C1102" s="1" t="n">
        <v>1</v>
      </c>
      <c r="D1102" s="1" t="s">
        <v>3851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4217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7" t="n">
        <v>46181</v>
      </c>
      <c r="C1103" s="1" t="n">
        <v>1</v>
      </c>
      <c r="D1103" s="1" t="s">
        <v>3851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4218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7" t="n">
        <v>46181</v>
      </c>
      <c r="C1104" s="1" t="n">
        <v>1</v>
      </c>
      <c r="D1104" s="1" t="s">
        <v>3851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4386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7" t="n">
        <v>46181</v>
      </c>
      <c r="C1105" s="1" t="n">
        <v>1</v>
      </c>
      <c r="D1105" s="1" t="s">
        <v>3851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4387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7" t="n">
        <v>46181</v>
      </c>
      <c r="C1106" s="1" t="n">
        <v>1</v>
      </c>
      <c r="D1106" s="1" t="s">
        <v>3851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4387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7" t="n">
        <v>46181</v>
      </c>
      <c r="C1107" s="1" t="n">
        <v>1</v>
      </c>
      <c r="D1107" s="1" t="s">
        <v>3851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4388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7" t="n">
        <v>46181</v>
      </c>
      <c r="C1108" s="1" t="n">
        <v>1</v>
      </c>
      <c r="D1108" s="1" t="s">
        <v>3851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4389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7" t="n">
        <v>46181</v>
      </c>
      <c r="C1109" s="1" t="n">
        <v>1</v>
      </c>
      <c r="D1109" s="1" t="s">
        <v>3851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4390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7" t="n">
        <v>46181</v>
      </c>
      <c r="C1110" s="1" t="n">
        <v>1</v>
      </c>
      <c r="D1110" s="1" t="s">
        <v>3851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4391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7" t="n">
        <v>46181</v>
      </c>
      <c r="C1111" s="1" t="n">
        <v>1</v>
      </c>
      <c r="D1111" s="1" t="s">
        <v>3851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4392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7" t="n">
        <v>46181</v>
      </c>
      <c r="C1112" s="1" t="n">
        <v>1</v>
      </c>
      <c r="D1112" s="1" t="s">
        <v>3851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4393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7" t="n">
        <v>46181</v>
      </c>
      <c r="C1113" s="1" t="n">
        <v>1</v>
      </c>
      <c r="D1113" s="1" t="s">
        <v>3851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4394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7" t="n">
        <v>46181</v>
      </c>
      <c r="C1114" s="1" t="n">
        <v>1</v>
      </c>
      <c r="D1114" s="1" t="s">
        <v>3851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4395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7" t="n">
        <v>46181</v>
      </c>
      <c r="C1115" s="1" t="n">
        <v>1</v>
      </c>
      <c r="D1115" s="1" t="s">
        <v>3851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4396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7" t="n">
        <v>46181</v>
      </c>
      <c r="C1116" s="1" t="n">
        <v>1</v>
      </c>
      <c r="D1116" s="1" t="s">
        <v>3851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4397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7" t="n">
        <v>46181</v>
      </c>
      <c r="C1117" s="1" t="n">
        <v>1</v>
      </c>
      <c r="D1117" s="1" t="s">
        <v>3851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4398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7" t="n">
        <v>46181</v>
      </c>
      <c r="C1118" s="1" t="n">
        <v>1</v>
      </c>
      <c r="D1118" s="1" t="s">
        <v>3851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4399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7" t="n">
        <v>46181</v>
      </c>
      <c r="C1119" s="1" t="n">
        <v>1</v>
      </c>
      <c r="D1119" s="1" t="s">
        <v>3851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4400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7" t="n">
        <v>46181</v>
      </c>
      <c r="C1120" s="1" t="n">
        <v>1</v>
      </c>
      <c r="D1120" s="1" t="s">
        <v>3851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4401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7" t="n">
        <v>46181</v>
      </c>
      <c r="C1121" s="1" t="n">
        <v>1</v>
      </c>
      <c r="D1121" s="1" t="s">
        <v>3851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4402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7" t="n">
        <v>46181</v>
      </c>
      <c r="C1122" s="1" t="n">
        <v>1</v>
      </c>
      <c r="D1122" s="1" t="s">
        <v>3851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4403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7" t="n">
        <v>46181</v>
      </c>
      <c r="C1123" s="1" t="n">
        <v>1</v>
      </c>
      <c r="D1123" s="1" t="s">
        <v>3851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4404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7" t="n">
        <v>46181</v>
      </c>
      <c r="C1124" s="1" t="n">
        <v>1</v>
      </c>
      <c r="D1124" s="1" t="s">
        <v>3851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4405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7" t="n">
        <v>46181</v>
      </c>
      <c r="C1125" s="1" t="n">
        <v>1</v>
      </c>
      <c r="D1125" s="1" t="s">
        <v>3851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4403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7" t="n">
        <v>46181</v>
      </c>
      <c r="C1126" s="1" t="n">
        <v>1</v>
      </c>
      <c r="D1126" s="1" t="s">
        <v>3851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3885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7" t="n">
        <v>46181</v>
      </c>
      <c r="C1127" s="1" t="n">
        <v>1</v>
      </c>
      <c r="D1127" s="1" t="s">
        <v>3851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4098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7" t="n">
        <v>46181</v>
      </c>
      <c r="C1128" s="1" t="n">
        <v>1</v>
      </c>
      <c r="D1128" s="1" t="s">
        <v>3851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4406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7" t="n">
        <v>46181</v>
      </c>
      <c r="C1129" s="1" t="n">
        <v>1</v>
      </c>
      <c r="D1129" s="1" t="s">
        <v>3851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4101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7" t="n">
        <v>46181</v>
      </c>
      <c r="C1130" s="1" t="n">
        <v>1</v>
      </c>
      <c r="D1130" s="1" t="s">
        <v>3851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4407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7" t="n">
        <v>46181</v>
      </c>
      <c r="C1131" s="1" t="n">
        <v>1</v>
      </c>
      <c r="D1131" s="1" t="s">
        <v>3851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4408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7" t="n">
        <v>46181</v>
      </c>
      <c r="C1132" s="1" t="n">
        <v>1</v>
      </c>
      <c r="D1132" s="1" t="s">
        <v>3851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4102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7" t="n">
        <v>46181</v>
      </c>
      <c r="C1133" s="1" t="n">
        <v>1</v>
      </c>
      <c r="D1133" s="1" t="s">
        <v>3851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4103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7" t="n">
        <v>46181</v>
      </c>
      <c r="C1134" s="1" t="n">
        <v>1</v>
      </c>
      <c r="D1134" s="1" t="s">
        <v>3851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4409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7" t="n">
        <v>46181</v>
      </c>
      <c r="C1135" s="1" t="n">
        <v>1</v>
      </c>
      <c r="D1135" s="1" t="s">
        <v>3851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4410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7" t="n">
        <v>46181</v>
      </c>
      <c r="C1136" s="1" t="n">
        <v>1</v>
      </c>
      <c r="D1136" s="1" t="s">
        <v>3851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4104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7" t="n">
        <v>46181</v>
      </c>
      <c r="C1137" s="1" t="n">
        <v>1</v>
      </c>
      <c r="D1137" s="1" t="s">
        <v>3851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4411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7" t="n">
        <v>46181</v>
      </c>
      <c r="C1138" s="1" t="n">
        <v>1</v>
      </c>
      <c r="D1138" s="1" t="s">
        <v>3851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4105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7" t="n">
        <v>46181</v>
      </c>
      <c r="C1139" s="1" t="n">
        <v>1</v>
      </c>
      <c r="D1139" s="1" t="s">
        <v>3851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4107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7" t="n">
        <v>46181</v>
      </c>
      <c r="C1140" s="1" t="n">
        <v>1</v>
      </c>
      <c r="D1140" s="1" t="s">
        <v>3851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4412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7" t="n">
        <v>46181</v>
      </c>
      <c r="C1141" s="1" t="n">
        <v>1</v>
      </c>
      <c r="D1141" s="1" t="s">
        <v>3851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4109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7" t="n">
        <v>46181</v>
      </c>
      <c r="C1142" s="1" t="n">
        <v>1</v>
      </c>
      <c r="D1142" s="1" t="s">
        <v>3851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4110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7" t="n">
        <v>46181</v>
      </c>
      <c r="C1143" s="1" t="n">
        <v>1</v>
      </c>
      <c r="D1143" s="1" t="s">
        <v>3851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4413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7" t="n">
        <v>46181</v>
      </c>
      <c r="C1144" s="1" t="n">
        <v>1</v>
      </c>
      <c r="D1144" s="1" t="s">
        <v>3851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4414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7" t="n">
        <v>46181</v>
      </c>
      <c r="C1145" s="1" t="n">
        <v>1</v>
      </c>
      <c r="D1145" s="1" t="s">
        <v>3851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4415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7" t="n">
        <v>46181</v>
      </c>
      <c r="C1146" s="1" t="n">
        <v>1</v>
      </c>
      <c r="D1146" s="1" t="s">
        <v>3851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4416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7" t="n">
        <v>46181</v>
      </c>
      <c r="C1147" s="1" t="n">
        <v>1</v>
      </c>
      <c r="D1147" s="1" t="s">
        <v>3851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4417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7" t="n">
        <v>46181</v>
      </c>
      <c r="C1148" s="1" t="n">
        <v>1</v>
      </c>
      <c r="D1148" s="1" t="s">
        <v>3851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4418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7" t="n">
        <v>46181</v>
      </c>
      <c r="C1149" s="1" t="n">
        <v>1</v>
      </c>
      <c r="D1149" s="1" t="s">
        <v>3851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4419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7" t="n">
        <v>46181</v>
      </c>
      <c r="C1150" s="1" t="n">
        <v>1</v>
      </c>
      <c r="D1150" s="1" t="s">
        <v>3851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4420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7" t="n">
        <v>46181</v>
      </c>
      <c r="C1151" s="1" t="n">
        <v>1</v>
      </c>
      <c r="D1151" s="1" t="s">
        <v>3851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4421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7" t="n">
        <v>46181</v>
      </c>
      <c r="C1152" s="1" t="n">
        <v>1</v>
      </c>
      <c r="D1152" s="1" t="s">
        <v>3851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4422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7" t="n">
        <v>46181</v>
      </c>
      <c r="C1153" s="1" t="n">
        <v>1</v>
      </c>
      <c r="D1153" s="1" t="s">
        <v>3851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4423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7" t="n">
        <v>46181</v>
      </c>
      <c r="C1154" s="1" t="n">
        <v>1</v>
      </c>
      <c r="D1154" s="1" t="s">
        <v>3851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4424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7" t="n">
        <v>46181</v>
      </c>
      <c r="C1155" s="1" t="n">
        <v>1</v>
      </c>
      <c r="D1155" s="1" t="s">
        <v>3851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4425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7" t="n">
        <v>46181</v>
      </c>
      <c r="C1156" s="1" t="n">
        <v>1</v>
      </c>
      <c r="D1156" s="1" t="s">
        <v>3851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4426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7" t="n">
        <v>46181</v>
      </c>
      <c r="C1157" s="1" t="n">
        <v>1</v>
      </c>
      <c r="D1157" s="1" t="s">
        <v>3851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4242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7" t="n">
        <v>46181</v>
      </c>
      <c r="C1158" s="1" t="n">
        <v>1</v>
      </c>
      <c r="D1158" s="1" t="s">
        <v>3851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4243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7" t="n">
        <v>46181</v>
      </c>
      <c r="C1159" s="1" t="n">
        <v>1</v>
      </c>
      <c r="D1159" s="1" t="s">
        <v>3851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4427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7" t="n">
        <v>46181</v>
      </c>
      <c r="C1160" s="1" t="n">
        <v>1</v>
      </c>
      <c r="D1160" s="1" t="s">
        <v>3851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4428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7" t="n">
        <v>46181</v>
      </c>
      <c r="C1161" s="1" t="n">
        <v>1</v>
      </c>
      <c r="D1161" s="1" t="s">
        <v>3851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4429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7" t="n">
        <v>46181</v>
      </c>
      <c r="C1162" s="1" t="n">
        <v>1</v>
      </c>
      <c r="D1162" s="1" t="s">
        <v>3851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4430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7" t="n">
        <v>46181</v>
      </c>
      <c r="C1163" s="1" t="n">
        <v>1</v>
      </c>
      <c r="D1163" s="1" t="s">
        <v>3851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4431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7" t="n">
        <v>46181</v>
      </c>
      <c r="C1164" s="1" t="n">
        <v>1</v>
      </c>
      <c r="D1164" s="1" t="s">
        <v>3851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4432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7" t="n">
        <v>46181</v>
      </c>
      <c r="C1165" s="1" t="n">
        <v>1</v>
      </c>
      <c r="D1165" s="1" t="s">
        <v>3851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4433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7" t="n">
        <v>46181</v>
      </c>
      <c r="C1166" s="1" t="n">
        <v>1</v>
      </c>
      <c r="D1166" s="1" t="s">
        <v>3851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4434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7" t="n">
        <v>46181</v>
      </c>
      <c r="C1167" s="1" t="n">
        <v>1</v>
      </c>
      <c r="D1167" s="1" t="s">
        <v>3851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4435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7" t="n">
        <v>46181</v>
      </c>
      <c r="C1168" s="1" t="n">
        <v>1</v>
      </c>
      <c r="D1168" s="1" t="s">
        <v>3851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4436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7" t="n">
        <v>46181</v>
      </c>
      <c r="C1169" s="1" t="n">
        <v>1</v>
      </c>
      <c r="D1169" s="1" t="s">
        <v>3851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4437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7" t="n">
        <v>46181</v>
      </c>
      <c r="C1170" s="1" t="n">
        <v>1</v>
      </c>
      <c r="D1170" s="1" t="s">
        <v>3851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4438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7" t="n">
        <v>46181</v>
      </c>
      <c r="C1171" s="1" t="n">
        <v>1</v>
      </c>
      <c r="D1171" s="1" t="s">
        <v>3851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4439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7" t="n">
        <v>46181</v>
      </c>
      <c r="C1172" s="1" t="n">
        <v>1</v>
      </c>
      <c r="D1172" s="1" t="s">
        <v>3851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4440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7" t="n">
        <v>46181</v>
      </c>
      <c r="C1173" s="1" t="n">
        <v>1</v>
      </c>
      <c r="D1173" s="1" t="s">
        <v>3851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4441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7" t="n">
        <v>46181</v>
      </c>
      <c r="C1174" s="1" t="n">
        <v>1</v>
      </c>
      <c r="D1174" s="1" t="s">
        <v>3851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4442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7" t="n">
        <v>46181</v>
      </c>
      <c r="C1175" s="1" t="n">
        <v>1</v>
      </c>
      <c r="D1175" s="1" t="s">
        <v>3851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4443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7" t="n">
        <v>46181</v>
      </c>
      <c r="C1176" s="1" t="n">
        <v>1</v>
      </c>
      <c r="D1176" s="1" t="s">
        <v>3851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4444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7" t="n">
        <v>46181</v>
      </c>
      <c r="C1177" s="1" t="n">
        <v>1</v>
      </c>
      <c r="D1177" s="1" t="s">
        <v>3851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4445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7" t="n">
        <v>46181</v>
      </c>
      <c r="C1178" s="1" t="n">
        <v>1</v>
      </c>
      <c r="D1178" s="1" t="s">
        <v>3851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4445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7" t="n">
        <v>46181</v>
      </c>
      <c r="C1179" s="1" t="n">
        <v>1</v>
      </c>
      <c r="D1179" s="1" t="s">
        <v>3851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4446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7" t="n">
        <v>46181</v>
      </c>
      <c r="C1180" s="1" t="n">
        <v>1</v>
      </c>
      <c r="D1180" s="1" t="s">
        <v>3851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4447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7" t="n">
        <v>46181</v>
      </c>
      <c r="C1181" s="1" t="n">
        <v>1</v>
      </c>
      <c r="D1181" s="1" t="s">
        <v>3851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4448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7" t="n">
        <v>46181</v>
      </c>
      <c r="C1182" s="1" t="n">
        <v>1</v>
      </c>
      <c r="D1182" s="1" t="s">
        <v>3851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4449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7" t="n">
        <v>46181</v>
      </c>
      <c r="C1183" s="1" t="n">
        <v>1</v>
      </c>
      <c r="D1183" s="1" t="s">
        <v>3851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4450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7" t="n">
        <v>46181</v>
      </c>
      <c r="C1184" s="1" t="n">
        <v>1</v>
      </c>
      <c r="D1184" s="1" t="s">
        <v>3851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4451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7" t="n">
        <v>46181</v>
      </c>
      <c r="C1185" s="1" t="n">
        <v>1</v>
      </c>
      <c r="D1185" s="1" t="s">
        <v>3851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4451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7" t="n">
        <v>46181</v>
      </c>
      <c r="C1186" s="1" t="n">
        <v>1</v>
      </c>
      <c r="D1186" s="1" t="s">
        <v>3851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4452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7" t="n">
        <v>46181</v>
      </c>
      <c r="C1187" s="1" t="n">
        <v>1</v>
      </c>
      <c r="D1187" s="1" t="s">
        <v>3851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4453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7" t="n">
        <v>46181</v>
      </c>
      <c r="C1188" s="1" t="n">
        <v>1</v>
      </c>
      <c r="D1188" s="1" t="s">
        <v>3851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4419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7" t="n">
        <v>46181</v>
      </c>
      <c r="C1189" s="1" t="n">
        <v>1</v>
      </c>
      <c r="D1189" s="1" t="s">
        <v>3851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4420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7" t="n">
        <v>46181</v>
      </c>
      <c r="C1190" s="1" t="n">
        <v>1</v>
      </c>
      <c r="D1190" s="1" t="s">
        <v>3851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4425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7" t="n">
        <v>46181</v>
      </c>
      <c r="C1191" s="1" t="n">
        <v>1</v>
      </c>
      <c r="D1191" s="1" t="s">
        <v>3851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4454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7" t="n">
        <v>46181</v>
      </c>
      <c r="C1192" s="1" t="n">
        <v>1</v>
      </c>
      <c r="D1192" s="1" t="s">
        <v>3851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4131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7" t="n">
        <v>46181</v>
      </c>
      <c r="C1193" s="1" t="n">
        <v>1</v>
      </c>
      <c r="D1193" s="1" t="s">
        <v>3851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4134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7" t="n">
        <v>46181</v>
      </c>
      <c r="C1194" s="1" t="n">
        <v>1</v>
      </c>
      <c r="D1194" s="1" t="s">
        <v>3851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4135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7" t="n">
        <v>46181</v>
      </c>
      <c r="C1195" s="1" t="n">
        <v>1</v>
      </c>
      <c r="D1195" s="1" t="s">
        <v>3851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4136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7" t="n">
        <v>46181</v>
      </c>
      <c r="C1196" s="1" t="n">
        <v>1</v>
      </c>
      <c r="D1196" s="1" t="s">
        <v>3851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4137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7" t="n">
        <v>46181</v>
      </c>
      <c r="C1197" s="1" t="n">
        <v>1</v>
      </c>
      <c r="D1197" s="1" t="s">
        <v>3851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4138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7" t="n">
        <v>46181</v>
      </c>
      <c r="C1198" s="1" t="n">
        <v>1</v>
      </c>
      <c r="D1198" s="1" t="s">
        <v>3851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4139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7" t="n">
        <v>46181</v>
      </c>
      <c r="C1199" s="1" t="n">
        <v>1</v>
      </c>
      <c r="D1199" s="1" t="s">
        <v>3851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4140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7" t="n">
        <v>46181</v>
      </c>
      <c r="C1200" s="1" t="n">
        <v>1</v>
      </c>
      <c r="D1200" s="1" t="s">
        <v>3851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4141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7" t="n">
        <v>46181</v>
      </c>
      <c r="C1201" s="1" t="n">
        <v>1</v>
      </c>
      <c r="D1201" s="1" t="s">
        <v>3851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4142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7" t="n">
        <v>46181</v>
      </c>
      <c r="C1202" s="1" t="n">
        <v>1</v>
      </c>
      <c r="D1202" s="1" t="s">
        <v>3851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4144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7" t="n">
        <v>46181</v>
      </c>
      <c r="C1203" s="1" t="n">
        <v>1</v>
      </c>
      <c r="D1203" s="1" t="s">
        <v>3851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4455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7" t="n">
        <v>46181</v>
      </c>
      <c r="C1204" s="1" t="n">
        <v>1</v>
      </c>
      <c r="D1204" s="1" t="s">
        <v>3851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4456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7" t="n">
        <v>46181</v>
      </c>
      <c r="C1205" s="1" t="n">
        <v>1</v>
      </c>
      <c r="D1205" s="1" t="s">
        <v>3851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4145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7" t="n">
        <v>46181</v>
      </c>
      <c r="C1206" s="1" t="n">
        <v>1</v>
      </c>
      <c r="D1206" s="1" t="s">
        <v>3851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4147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7" t="n">
        <v>46181</v>
      </c>
      <c r="C1207" s="1" t="n">
        <v>1</v>
      </c>
      <c r="D1207" s="1" t="s">
        <v>3851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4148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7" t="n">
        <v>46181</v>
      </c>
      <c r="C1208" s="1" t="n">
        <v>1</v>
      </c>
      <c r="D1208" s="1" t="s">
        <v>3851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4149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7" t="n">
        <v>46181</v>
      </c>
      <c r="C1209" s="1" t="n">
        <v>1</v>
      </c>
      <c r="D1209" s="1" t="s">
        <v>3851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4153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7" t="n">
        <v>46181</v>
      </c>
      <c r="C1210" s="1" t="n">
        <v>1</v>
      </c>
      <c r="D1210" s="1" t="s">
        <v>3851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4154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7" t="n">
        <v>46181</v>
      </c>
      <c r="C1211" s="1" t="n">
        <v>1</v>
      </c>
      <c r="D1211" s="1" t="s">
        <v>3851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4155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7" t="n">
        <v>46181</v>
      </c>
      <c r="C1212" s="1" t="n">
        <v>1</v>
      </c>
      <c r="D1212" s="1" t="s">
        <v>3851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4156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7" t="n">
        <v>46181</v>
      </c>
      <c r="C1213" s="1" t="n">
        <v>1</v>
      </c>
      <c r="D1213" s="1" t="s">
        <v>3851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4157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7" t="n">
        <v>46181</v>
      </c>
      <c r="C1214" s="1" t="n">
        <v>1</v>
      </c>
      <c r="D1214" s="1" t="s">
        <v>3851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4158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7" t="n">
        <v>46181</v>
      </c>
      <c r="C1215" s="1" t="n">
        <v>1</v>
      </c>
      <c r="D1215" s="1" t="s">
        <v>3851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4160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7" t="n">
        <v>46181</v>
      </c>
      <c r="C1216" s="1" t="n">
        <v>1</v>
      </c>
      <c r="D1216" s="1" t="s">
        <v>3851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4162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7" t="n">
        <v>46181</v>
      </c>
      <c r="C1217" s="1" t="n">
        <v>1</v>
      </c>
      <c r="D1217" s="1" t="s">
        <v>3851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4164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7" t="n">
        <v>46181</v>
      </c>
      <c r="C1218" s="1" t="n">
        <v>1</v>
      </c>
      <c r="D1218" s="1" t="s">
        <v>3851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4166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7" t="n">
        <v>46181</v>
      </c>
      <c r="C1219" s="1" t="n">
        <v>1</v>
      </c>
      <c r="D1219" s="1" t="s">
        <v>3851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4169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7" t="n">
        <v>46181</v>
      </c>
      <c r="C1220" s="1" t="n">
        <v>1</v>
      </c>
      <c r="D1220" s="1" t="s">
        <v>3851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4171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7" t="n">
        <v>46181</v>
      </c>
      <c r="C1221" s="1" t="n">
        <v>1</v>
      </c>
      <c r="D1221" s="1" t="s">
        <v>3851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4457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7" t="n">
        <v>46181</v>
      </c>
      <c r="C1222" s="1" t="n">
        <v>1</v>
      </c>
      <c r="D1222" s="1" t="s">
        <v>3851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4458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7" t="n">
        <v>46181</v>
      </c>
      <c r="C1223" s="1" t="n">
        <v>1</v>
      </c>
      <c r="D1223" s="1" t="s">
        <v>3851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4459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7" t="n">
        <v>46181</v>
      </c>
      <c r="C1224" s="1" t="n">
        <v>1</v>
      </c>
      <c r="D1224" s="1" t="s">
        <v>3851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4173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7" t="n">
        <v>46181</v>
      </c>
      <c r="C1225" s="1" t="n">
        <v>2</v>
      </c>
      <c r="D1225" s="1" t="s">
        <v>3895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4460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7" t="n">
        <v>46181</v>
      </c>
      <c r="C1226" s="1" t="n">
        <v>6</v>
      </c>
      <c r="D1226" s="1" t="s">
        <v>3914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4460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7" t="n">
        <v>46181</v>
      </c>
      <c r="C1227" s="1" t="n">
        <v>11</v>
      </c>
      <c r="D1227" s="1" t="s">
        <v>3915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4461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7" t="n">
        <v>46181</v>
      </c>
      <c r="C1228" s="1" t="n">
        <v>11</v>
      </c>
      <c r="D1228" s="1" t="s">
        <v>3915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4462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7" t="n">
        <v>46182</v>
      </c>
      <c r="C1229" s="1" t="n">
        <v>1</v>
      </c>
      <c r="D1229" s="1" t="s">
        <v>3851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4463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7" t="n">
        <v>46182</v>
      </c>
      <c r="C1230" s="1" t="n">
        <v>1</v>
      </c>
      <c r="D1230" s="1" t="s">
        <v>3851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4464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7" t="n">
        <v>46182</v>
      </c>
      <c r="C1231" s="1" t="n">
        <v>1</v>
      </c>
      <c r="D1231" s="1" t="s">
        <v>3851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4465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7" t="n">
        <v>46182</v>
      </c>
      <c r="C1232" s="1" t="n">
        <v>1</v>
      </c>
      <c r="D1232" s="1" t="s">
        <v>3851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4466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7" t="n">
        <v>46182</v>
      </c>
      <c r="C1233" s="1" t="n">
        <v>1</v>
      </c>
      <c r="D1233" s="1" t="s">
        <v>3851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3951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7" t="n">
        <v>46182</v>
      </c>
      <c r="C1234" s="1" t="n">
        <v>1</v>
      </c>
      <c r="D1234" s="1" t="s">
        <v>3851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4219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7" t="n">
        <v>46182</v>
      </c>
      <c r="C1235" s="1" t="n">
        <v>1</v>
      </c>
      <c r="D1235" s="1" t="s">
        <v>3851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3952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7" t="n">
        <v>46182</v>
      </c>
      <c r="C1236" s="1" t="n">
        <v>1</v>
      </c>
      <c r="D1236" s="1" t="s">
        <v>3851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3953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7" t="n">
        <v>46182</v>
      </c>
      <c r="C1237" s="1" t="n">
        <v>1</v>
      </c>
      <c r="D1237" s="1" t="s">
        <v>3851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4274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7" t="n">
        <v>46182</v>
      </c>
      <c r="C1238" s="1" t="n">
        <v>1</v>
      </c>
      <c r="D1238" s="1" t="s">
        <v>3851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3954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7" t="n">
        <v>46182</v>
      </c>
      <c r="C1239" s="1" t="n">
        <v>1</v>
      </c>
      <c r="D1239" s="1" t="s">
        <v>3851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3956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7" t="n">
        <v>46182</v>
      </c>
      <c r="C1240" s="1" t="n">
        <v>1</v>
      </c>
      <c r="D1240" s="1" t="s">
        <v>3851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3990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7" t="n">
        <v>46182</v>
      </c>
      <c r="C1241" s="1" t="n">
        <v>1</v>
      </c>
      <c r="D1241" s="1" t="s">
        <v>3851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3991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7" t="n">
        <v>46182</v>
      </c>
      <c r="C1242" s="1" t="n">
        <v>1</v>
      </c>
      <c r="D1242" s="1" t="s">
        <v>3851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3992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7" t="n">
        <v>46182</v>
      </c>
      <c r="C1243" s="1" t="n">
        <v>1</v>
      </c>
      <c r="D1243" s="1" t="s">
        <v>3851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3993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7" t="n">
        <v>46182</v>
      </c>
      <c r="C1244" s="1" t="n">
        <v>1</v>
      </c>
      <c r="D1244" s="1" t="s">
        <v>3851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3955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7" t="n">
        <v>46182</v>
      </c>
      <c r="C1245" s="1" t="n">
        <v>1</v>
      </c>
      <c r="D1245" s="1" t="s">
        <v>3851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3994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7" t="n">
        <v>46182</v>
      </c>
      <c r="C1246" s="1" t="n">
        <v>1</v>
      </c>
      <c r="D1246" s="1" t="s">
        <v>3851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3990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7" t="n">
        <v>46182</v>
      </c>
      <c r="C1247" s="1" t="n">
        <v>1</v>
      </c>
      <c r="D1247" s="1" t="s">
        <v>3851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3991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7" t="n">
        <v>46182</v>
      </c>
      <c r="C1248" s="1" t="n">
        <v>1</v>
      </c>
      <c r="D1248" s="1" t="s">
        <v>3851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3992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7" t="n">
        <v>46182</v>
      </c>
      <c r="C1249" s="1" t="n">
        <v>1</v>
      </c>
      <c r="D1249" s="1" t="s">
        <v>3851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3993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7" t="n">
        <v>46182</v>
      </c>
      <c r="C1250" s="1" t="n">
        <v>1</v>
      </c>
      <c r="D1250" s="1" t="s">
        <v>3851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4467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7" t="n">
        <v>46182</v>
      </c>
      <c r="C1251" s="1" t="n">
        <v>1</v>
      </c>
      <c r="D1251" s="1" t="s">
        <v>3851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3955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7" t="n">
        <v>46182</v>
      </c>
      <c r="C1252" s="1" t="n">
        <v>1</v>
      </c>
      <c r="D1252" s="1" t="s">
        <v>3851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3994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7" t="n">
        <v>46182</v>
      </c>
      <c r="C1253" s="1" t="n">
        <v>1</v>
      </c>
      <c r="D1253" s="1" t="s">
        <v>3851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3886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7" t="n">
        <v>46182</v>
      </c>
      <c r="C1254" s="1" t="n">
        <v>1</v>
      </c>
      <c r="D1254" s="1" t="s">
        <v>3851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3887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7" t="n">
        <v>46182</v>
      </c>
      <c r="C1255" s="1" t="n">
        <v>1</v>
      </c>
      <c r="D1255" s="1" t="s">
        <v>3851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4468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7" t="n">
        <v>46182</v>
      </c>
      <c r="C1256" s="1" t="n">
        <v>1</v>
      </c>
      <c r="D1256" s="1" t="s">
        <v>3851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3888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7" t="n">
        <v>46182</v>
      </c>
      <c r="C1257" s="1" t="n">
        <v>1</v>
      </c>
      <c r="D1257" s="1" t="s">
        <v>3851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3888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7" t="n">
        <v>46182</v>
      </c>
      <c r="C1258" s="1" t="n">
        <v>1</v>
      </c>
      <c r="D1258" s="1" t="s">
        <v>3851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3888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7" t="n">
        <v>46182</v>
      </c>
      <c r="C1259" s="1" t="n">
        <v>1</v>
      </c>
      <c r="D1259" s="1" t="s">
        <v>3851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3889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7" t="n">
        <v>46182</v>
      </c>
      <c r="C1260" s="1" t="n">
        <v>1</v>
      </c>
      <c r="D1260" s="1" t="s">
        <v>3851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3890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7" t="n">
        <v>46182</v>
      </c>
      <c r="C1261" s="1" t="n">
        <v>1</v>
      </c>
      <c r="D1261" s="1" t="s">
        <v>3851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4223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7" t="n">
        <v>46182</v>
      </c>
      <c r="C1262" s="1" t="n">
        <v>1</v>
      </c>
      <c r="D1262" s="1" t="s">
        <v>3851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4224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7" t="n">
        <v>46182</v>
      </c>
      <c r="C1263" s="1" t="n">
        <v>1</v>
      </c>
      <c r="D1263" s="1" t="s">
        <v>3851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4225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7" t="n">
        <v>46182</v>
      </c>
      <c r="C1264" s="1" t="n">
        <v>1</v>
      </c>
      <c r="D1264" s="1" t="s">
        <v>3851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4291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7" t="n">
        <v>46182</v>
      </c>
      <c r="C1265" s="1" t="n">
        <v>1</v>
      </c>
      <c r="D1265" s="1" t="s">
        <v>3851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4292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7" t="n">
        <v>46182</v>
      </c>
      <c r="C1266" s="1" t="n">
        <v>1</v>
      </c>
      <c r="D1266" s="1" t="s">
        <v>3851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4293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7" t="n">
        <v>46182</v>
      </c>
      <c r="C1267" s="1" t="n">
        <v>1</v>
      </c>
      <c r="D1267" s="1" t="s">
        <v>3851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4294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7" t="n">
        <v>46182</v>
      </c>
      <c r="C1268" s="1" t="n">
        <v>1</v>
      </c>
      <c r="D1268" s="1" t="s">
        <v>3851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4295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7" t="n">
        <v>46182</v>
      </c>
      <c r="C1269" s="1" t="n">
        <v>1</v>
      </c>
      <c r="D1269" s="1" t="s">
        <v>3851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4296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7" t="n">
        <v>46182</v>
      </c>
      <c r="C1270" s="1" t="n">
        <v>1</v>
      </c>
      <c r="D1270" s="1" t="s">
        <v>3851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4297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7" t="n">
        <v>46182</v>
      </c>
      <c r="C1271" s="1" t="n">
        <v>1</v>
      </c>
      <c r="D1271" s="1" t="s">
        <v>3851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4300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7" t="n">
        <v>46182</v>
      </c>
      <c r="C1272" s="1" t="n">
        <v>1</v>
      </c>
      <c r="D1272" s="1" t="s">
        <v>3851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4469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7" t="n">
        <v>46182</v>
      </c>
      <c r="C1273" s="1" t="n">
        <v>1</v>
      </c>
      <c r="D1273" s="1" t="s">
        <v>3851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4470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7" t="n">
        <v>46182</v>
      </c>
      <c r="C1274" s="1" t="n">
        <v>1</v>
      </c>
      <c r="D1274" s="1" t="s">
        <v>3851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4471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7" t="n">
        <v>46182</v>
      </c>
      <c r="C1275" s="1" t="n">
        <v>1</v>
      </c>
      <c r="D1275" s="1" t="s">
        <v>3851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4472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7" t="n">
        <v>46182</v>
      </c>
      <c r="C1276" s="1" t="n">
        <v>1</v>
      </c>
      <c r="D1276" s="1" t="s">
        <v>3851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4473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7" t="n">
        <v>46182</v>
      </c>
      <c r="C1277" s="1" t="n">
        <v>1</v>
      </c>
      <c r="D1277" s="1" t="s">
        <v>3851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3888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7" t="n">
        <v>46182</v>
      </c>
      <c r="C1278" s="1" t="n">
        <v>1</v>
      </c>
      <c r="D1278" s="1" t="s">
        <v>3851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3889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7" t="n">
        <v>46182</v>
      </c>
      <c r="C1279" s="1" t="n">
        <v>1</v>
      </c>
      <c r="D1279" s="1" t="s">
        <v>3851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4303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7" t="n">
        <v>46182</v>
      </c>
      <c r="C1280" s="1" t="n">
        <v>1</v>
      </c>
      <c r="D1280" s="1" t="s">
        <v>3851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4316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7" t="n">
        <v>46182</v>
      </c>
      <c r="C1281" s="1" t="n">
        <v>1</v>
      </c>
      <c r="D1281" s="1" t="s">
        <v>3851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4474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7" t="n">
        <v>46182</v>
      </c>
      <c r="C1282" s="1" t="n">
        <v>1</v>
      </c>
      <c r="D1282" s="1" t="s">
        <v>3851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4323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7" t="n">
        <v>46182</v>
      </c>
      <c r="C1283" s="1" t="n">
        <v>1</v>
      </c>
      <c r="D1283" s="1" t="s">
        <v>3851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4475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7" t="n">
        <v>46182</v>
      </c>
      <c r="C1284" s="1" t="n">
        <v>1</v>
      </c>
      <c r="D1284" s="1" t="s">
        <v>3851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4222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7" t="n">
        <v>46182</v>
      </c>
      <c r="C1285" s="1" t="n">
        <v>1</v>
      </c>
      <c r="D1285" s="1" t="s">
        <v>3851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4476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7" t="n">
        <v>46182</v>
      </c>
      <c r="C1286" s="1" t="n">
        <v>1</v>
      </c>
      <c r="D1286" s="1" t="s">
        <v>3851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4477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7" t="n">
        <v>46182</v>
      </c>
      <c r="C1287" s="1" t="n">
        <v>1</v>
      </c>
      <c r="D1287" s="1" t="s">
        <v>3851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4478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7" t="n">
        <v>46182</v>
      </c>
      <c r="C1288" s="1" t="n">
        <v>1</v>
      </c>
      <c r="D1288" s="1" t="s">
        <v>3851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4479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7" t="n">
        <v>46182</v>
      </c>
      <c r="C1289" s="1" t="n">
        <v>1</v>
      </c>
      <c r="D1289" s="1" t="s">
        <v>3851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4480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7" t="n">
        <v>46182</v>
      </c>
      <c r="C1290" s="1" t="n">
        <v>1</v>
      </c>
      <c r="D1290" s="1" t="s">
        <v>3851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4481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7" t="n">
        <v>46182</v>
      </c>
      <c r="C1291" s="1" t="n">
        <v>1</v>
      </c>
      <c r="D1291" s="1" t="s">
        <v>3851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4481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7" t="n">
        <v>46182</v>
      </c>
      <c r="C1292" s="1" t="n">
        <v>1</v>
      </c>
      <c r="D1292" s="1" t="s">
        <v>3851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4482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7" t="n">
        <v>46182</v>
      </c>
      <c r="C1293" s="1" t="n">
        <v>1</v>
      </c>
      <c r="D1293" s="1" t="s">
        <v>3851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4483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7" t="n">
        <v>46182</v>
      </c>
      <c r="C1294" s="1" t="n">
        <v>1</v>
      </c>
      <c r="D1294" s="1" t="s">
        <v>3851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4484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7" t="n">
        <v>46182</v>
      </c>
      <c r="C1295" s="1" t="n">
        <v>1</v>
      </c>
      <c r="D1295" s="1" t="s">
        <v>3851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4484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7" t="n">
        <v>46182</v>
      </c>
      <c r="C1296" s="1" t="n">
        <v>1</v>
      </c>
      <c r="D1296" s="1" t="s">
        <v>3851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4485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7" t="n">
        <v>46182</v>
      </c>
      <c r="C1297" s="1" t="n">
        <v>1</v>
      </c>
      <c r="D1297" s="1" t="s">
        <v>3851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4486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7" t="n">
        <v>46182</v>
      </c>
      <c r="C1298" s="1" t="n">
        <v>1</v>
      </c>
      <c r="D1298" s="1" t="s">
        <v>3851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4487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7" t="n">
        <v>46182</v>
      </c>
      <c r="C1299" s="1" t="n">
        <v>1</v>
      </c>
      <c r="D1299" s="1" t="s">
        <v>3851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4485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7" t="n">
        <v>46182</v>
      </c>
      <c r="C1300" s="1" t="n">
        <v>1</v>
      </c>
      <c r="D1300" s="1" t="s">
        <v>3851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4488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7" t="n">
        <v>46182</v>
      </c>
      <c r="C1301" s="1" t="n">
        <v>1</v>
      </c>
      <c r="D1301" s="1" t="s">
        <v>3851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4489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7" t="n">
        <v>46182</v>
      </c>
      <c r="C1302" s="1" t="n">
        <v>1</v>
      </c>
      <c r="D1302" s="1" t="s">
        <v>3851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4490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7" t="n">
        <v>46182</v>
      </c>
      <c r="C1303" s="1" t="n">
        <v>1</v>
      </c>
      <c r="D1303" s="1" t="s">
        <v>3851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4491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7" t="n">
        <v>46182</v>
      </c>
      <c r="C1304" s="1" t="n">
        <v>1</v>
      </c>
      <c r="D1304" s="1" t="s">
        <v>3851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4492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7" t="n">
        <v>46182</v>
      </c>
      <c r="C1305" s="1" t="n">
        <v>1</v>
      </c>
      <c r="D1305" s="1" t="s">
        <v>3851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4493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7" t="n">
        <v>46182</v>
      </c>
      <c r="C1306" s="1" t="n">
        <v>1</v>
      </c>
      <c r="D1306" s="1" t="s">
        <v>3851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4494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7" t="n">
        <v>46182</v>
      </c>
      <c r="C1307" s="1" t="n">
        <v>1</v>
      </c>
      <c r="D1307" s="1" t="s">
        <v>3851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4495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7" t="n">
        <v>46182</v>
      </c>
      <c r="C1308" s="1" t="n">
        <v>1</v>
      </c>
      <c r="D1308" s="1" t="s">
        <v>3851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4496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7" t="n">
        <v>46182</v>
      </c>
      <c r="C1309" s="1" t="n">
        <v>1</v>
      </c>
      <c r="D1309" s="1" t="s">
        <v>3851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4497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7" t="n">
        <v>46182</v>
      </c>
      <c r="C1310" s="1" t="n">
        <v>1</v>
      </c>
      <c r="D1310" s="1" t="s">
        <v>3851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4127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7" t="n">
        <v>46182</v>
      </c>
      <c r="C1311" s="1" t="n">
        <v>1</v>
      </c>
      <c r="D1311" s="1" t="s">
        <v>3851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4498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7" t="n">
        <v>46182</v>
      </c>
      <c r="C1312" s="1" t="n">
        <v>1</v>
      </c>
      <c r="D1312" s="1" t="s">
        <v>3851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4128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7" t="n">
        <v>46182</v>
      </c>
      <c r="C1313" s="1" t="n">
        <v>1</v>
      </c>
      <c r="D1313" s="1" t="s">
        <v>3851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4499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7" t="n">
        <v>46182</v>
      </c>
      <c r="C1314" s="1" t="n">
        <v>1</v>
      </c>
      <c r="D1314" s="1" t="s">
        <v>3851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4130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7" t="n">
        <v>46182</v>
      </c>
      <c r="C1315" s="1" t="n">
        <v>1</v>
      </c>
      <c r="D1315" s="1" t="s">
        <v>3851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4500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7" t="n">
        <v>46182</v>
      </c>
      <c r="C1316" s="1" t="n">
        <v>1</v>
      </c>
      <c r="D1316" s="1" t="s">
        <v>3851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4501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7" t="n">
        <v>46182</v>
      </c>
      <c r="C1317" s="1" t="n">
        <v>1</v>
      </c>
      <c r="D1317" s="1" t="s">
        <v>3851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4502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7" t="n">
        <v>46182</v>
      </c>
      <c r="C1318" s="1" t="n">
        <v>1</v>
      </c>
      <c r="D1318" s="1" t="s">
        <v>3851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4503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7" t="n">
        <v>46182</v>
      </c>
      <c r="C1319" s="1" t="n">
        <v>1</v>
      </c>
      <c r="D1319" s="1" t="s">
        <v>3851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4504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7" t="n">
        <v>46182</v>
      </c>
      <c r="C1320" s="1" t="n">
        <v>1</v>
      </c>
      <c r="D1320" s="1" t="s">
        <v>3851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4505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7" t="n">
        <v>46182</v>
      </c>
      <c r="C1321" s="1" t="n">
        <v>1</v>
      </c>
      <c r="D1321" s="1" t="s">
        <v>3851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4506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7" t="n">
        <v>46182</v>
      </c>
      <c r="C1322" s="1" t="n">
        <v>1</v>
      </c>
      <c r="D1322" s="1" t="s">
        <v>3851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4507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7" t="n">
        <v>46182</v>
      </c>
      <c r="C1323" s="1" t="n">
        <v>1</v>
      </c>
      <c r="D1323" s="1" t="s">
        <v>3851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4508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7" t="n">
        <v>46182</v>
      </c>
      <c r="C1324" s="1" t="n">
        <v>1</v>
      </c>
      <c r="D1324" s="1" t="s">
        <v>3851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4509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7" t="n">
        <v>46182</v>
      </c>
      <c r="C1325" s="1" t="n">
        <v>1</v>
      </c>
      <c r="D1325" s="1" t="s">
        <v>3851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4510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7" t="n">
        <v>46182</v>
      </c>
      <c r="C1326" s="1" t="n">
        <v>1</v>
      </c>
      <c r="D1326" s="1" t="s">
        <v>3851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4511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7" t="n">
        <v>46182</v>
      </c>
      <c r="C1327" s="1" t="n">
        <v>1</v>
      </c>
      <c r="D1327" s="1" t="s">
        <v>3851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4512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7" t="n">
        <v>46182</v>
      </c>
      <c r="C1328" s="1" t="n">
        <v>1</v>
      </c>
      <c r="D1328" s="1" t="s">
        <v>3851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4513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7" t="n">
        <v>46182</v>
      </c>
      <c r="C1329" s="1" t="n">
        <v>1</v>
      </c>
      <c r="D1329" s="1" t="s">
        <v>3851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4514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7" t="n">
        <v>46182</v>
      </c>
      <c r="C1330" s="1" t="n">
        <v>1</v>
      </c>
      <c r="D1330" s="1" t="s">
        <v>3851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4515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7" t="n">
        <v>46182</v>
      </c>
      <c r="C1331" s="1" t="n">
        <v>1</v>
      </c>
      <c r="D1331" s="1" t="s">
        <v>3851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4516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7" t="n">
        <v>46182</v>
      </c>
      <c r="C1332" s="1" t="n">
        <v>1</v>
      </c>
      <c r="D1332" s="1" t="s">
        <v>3851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4517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7" t="n">
        <v>46182</v>
      </c>
      <c r="C1333" s="1" t="n">
        <v>1</v>
      </c>
      <c r="D1333" s="1" t="s">
        <v>3851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4518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7" t="n">
        <v>46182</v>
      </c>
      <c r="C1334" s="1" t="n">
        <v>1</v>
      </c>
      <c r="D1334" s="1" t="s">
        <v>3851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4519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7" t="n">
        <v>46182</v>
      </c>
      <c r="C1335" s="1" t="n">
        <v>1</v>
      </c>
      <c r="D1335" s="1" t="s">
        <v>3851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4520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7" t="n">
        <v>46182</v>
      </c>
      <c r="C1336" s="1" t="n">
        <v>1</v>
      </c>
      <c r="D1336" s="1" t="s">
        <v>3851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4521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7" t="n">
        <v>46182</v>
      </c>
      <c r="C1337" s="1" t="n">
        <v>1</v>
      </c>
      <c r="D1337" s="1" t="s">
        <v>3851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4522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7" t="n">
        <v>46182</v>
      </c>
      <c r="C1338" s="1" t="n">
        <v>1</v>
      </c>
      <c r="D1338" s="1" t="s">
        <v>3851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4523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7" t="n">
        <v>46182</v>
      </c>
      <c r="C1339" s="1" t="n">
        <v>1</v>
      </c>
      <c r="D1339" s="1" t="s">
        <v>3851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4524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7" t="n">
        <v>46182</v>
      </c>
      <c r="C1340" s="1" t="n">
        <v>1</v>
      </c>
      <c r="D1340" s="1" t="s">
        <v>3851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3926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7" t="n">
        <v>46182</v>
      </c>
      <c r="C1341" s="1" t="n">
        <v>1</v>
      </c>
      <c r="D1341" s="1" t="s">
        <v>3851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3928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7" t="n">
        <v>46182</v>
      </c>
      <c r="C1342" s="1" t="n">
        <v>1</v>
      </c>
      <c r="D1342" s="1" t="s">
        <v>3851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4525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7" t="n">
        <v>46182</v>
      </c>
      <c r="C1343" s="1" t="n">
        <v>1</v>
      </c>
      <c r="D1343" s="1" t="s">
        <v>3851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4526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7" t="n">
        <v>46182</v>
      </c>
      <c r="C1344" s="1" t="n">
        <v>1</v>
      </c>
      <c r="D1344" s="1" t="s">
        <v>3851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4527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7" t="n">
        <v>46182</v>
      </c>
      <c r="C1345" s="1" t="n">
        <v>1</v>
      </c>
      <c r="D1345" s="1" t="s">
        <v>3851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4528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7" t="n">
        <v>46182</v>
      </c>
      <c r="C1346" s="1" t="n">
        <v>1</v>
      </c>
      <c r="D1346" s="1" t="s">
        <v>3851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4529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7" t="n">
        <v>46182</v>
      </c>
      <c r="C1347" s="1" t="n">
        <v>1</v>
      </c>
      <c r="D1347" s="1" t="s">
        <v>3851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4530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7" t="n">
        <v>46182</v>
      </c>
      <c r="C1348" s="1" t="n">
        <v>1</v>
      </c>
      <c r="D1348" s="1" t="s">
        <v>3851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4531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7" t="n">
        <v>46182</v>
      </c>
      <c r="C1349" s="1" t="n">
        <v>1</v>
      </c>
      <c r="D1349" s="1" t="s">
        <v>3851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4532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7" t="n">
        <v>46182</v>
      </c>
      <c r="C1350" s="1" t="n">
        <v>1</v>
      </c>
      <c r="D1350" s="1" t="s">
        <v>3851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4533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7" t="n">
        <v>46182</v>
      </c>
      <c r="C1351" s="1" t="n">
        <v>1</v>
      </c>
      <c r="D1351" s="1" t="s">
        <v>3851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4534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7" t="n">
        <v>46182</v>
      </c>
      <c r="C1352" s="1" t="n">
        <v>1</v>
      </c>
      <c r="D1352" s="1" t="s">
        <v>3851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4535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7" t="n">
        <v>46182</v>
      </c>
      <c r="C1353" s="1" t="n">
        <v>1</v>
      </c>
      <c r="D1353" s="1" t="s">
        <v>3851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4536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7" t="n">
        <v>46182</v>
      </c>
      <c r="C1354" s="1" t="n">
        <v>1</v>
      </c>
      <c r="D1354" s="1" t="s">
        <v>3851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4537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7" t="n">
        <v>46182</v>
      </c>
      <c r="C1355" s="1" t="n">
        <v>1</v>
      </c>
      <c r="D1355" s="1" t="s">
        <v>3851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4538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7" t="n">
        <v>46182</v>
      </c>
      <c r="C1356" s="1" t="n">
        <v>1</v>
      </c>
      <c r="D1356" s="1" t="s">
        <v>3851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4539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7" t="n">
        <v>46182</v>
      </c>
      <c r="C1357" s="1" t="n">
        <v>1</v>
      </c>
      <c r="D1357" s="1" t="s">
        <v>3851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4540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7" t="n">
        <v>46182</v>
      </c>
      <c r="C1358" s="1" t="n">
        <v>1</v>
      </c>
      <c r="D1358" s="1" t="s">
        <v>3851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4541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7" t="n">
        <v>46182</v>
      </c>
      <c r="C1359" s="1" t="n">
        <v>1</v>
      </c>
      <c r="D1359" s="1" t="s">
        <v>3851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4542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7" t="n">
        <v>46182</v>
      </c>
      <c r="C1360" s="1" t="n">
        <v>1</v>
      </c>
      <c r="D1360" s="1" t="s">
        <v>3851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4543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7" t="n">
        <v>46182</v>
      </c>
      <c r="C1361" s="1" t="n">
        <v>1</v>
      </c>
      <c r="D1361" s="1" t="s">
        <v>3851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4544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7" t="n">
        <v>46182</v>
      </c>
      <c r="C1362" s="1" t="n">
        <v>1</v>
      </c>
      <c r="D1362" s="1" t="s">
        <v>3851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4545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7" t="n">
        <v>46182</v>
      </c>
      <c r="C1363" s="1" t="n">
        <v>1</v>
      </c>
      <c r="D1363" s="1" t="s">
        <v>3851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4546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7" t="n">
        <v>46182</v>
      </c>
      <c r="C1364" s="1" t="n">
        <v>1</v>
      </c>
      <c r="D1364" s="1" t="s">
        <v>3851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4547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7" t="n">
        <v>46182</v>
      </c>
      <c r="C1365" s="1" t="n">
        <v>1</v>
      </c>
      <c r="D1365" s="1" t="s">
        <v>3851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4548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7" t="n">
        <v>46182</v>
      </c>
      <c r="C1366" s="1" t="n">
        <v>1</v>
      </c>
      <c r="D1366" s="1" t="s">
        <v>3851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4549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7" t="n">
        <v>46182</v>
      </c>
      <c r="C1367" s="1" t="n">
        <v>1</v>
      </c>
      <c r="D1367" s="1" t="s">
        <v>3851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4550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7" t="n">
        <v>46182</v>
      </c>
      <c r="C1368" s="1" t="n">
        <v>1</v>
      </c>
      <c r="D1368" s="1" t="s">
        <v>3851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4551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7" t="n">
        <v>46182</v>
      </c>
      <c r="C1369" s="1" t="n">
        <v>1</v>
      </c>
      <c r="D1369" s="1" t="s">
        <v>3851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4552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7" t="n">
        <v>46182</v>
      </c>
      <c r="C1370" s="1" t="n">
        <v>1</v>
      </c>
      <c r="D1370" s="1" t="s">
        <v>3851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4553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7" t="n">
        <v>46182</v>
      </c>
      <c r="C1371" s="1" t="n">
        <v>1</v>
      </c>
      <c r="D1371" s="1" t="s">
        <v>3851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4554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7" t="n">
        <v>46182</v>
      </c>
      <c r="C1372" s="1" t="n">
        <v>1</v>
      </c>
      <c r="D1372" s="1" t="s">
        <v>3851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4555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7" t="n">
        <v>46182</v>
      </c>
      <c r="C1373" s="1" t="n">
        <v>1</v>
      </c>
      <c r="D1373" s="1" t="s">
        <v>3851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4556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7" t="n">
        <v>46182</v>
      </c>
      <c r="C1374" s="1" t="n">
        <v>1</v>
      </c>
      <c r="D1374" s="1" t="s">
        <v>3851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4557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7" t="n">
        <v>46182</v>
      </c>
      <c r="C1375" s="1" t="n">
        <v>1</v>
      </c>
      <c r="D1375" s="1" t="s">
        <v>3851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4558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7" t="n">
        <v>46182</v>
      </c>
      <c r="C1376" s="1" t="n">
        <v>1</v>
      </c>
      <c r="D1376" s="1" t="s">
        <v>3851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4559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7" t="n">
        <v>46182</v>
      </c>
      <c r="C1377" s="1" t="n">
        <v>1</v>
      </c>
      <c r="D1377" s="1" t="s">
        <v>3851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4560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7" t="n">
        <v>46182</v>
      </c>
      <c r="C1378" s="1" t="n">
        <v>1</v>
      </c>
      <c r="D1378" s="1" t="s">
        <v>3851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4561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7" t="n">
        <v>46182</v>
      </c>
      <c r="C1379" s="1" t="n">
        <v>1</v>
      </c>
      <c r="D1379" s="1" t="s">
        <v>3851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4562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7" t="n">
        <v>46182</v>
      </c>
      <c r="C1380" s="1" t="n">
        <v>1</v>
      </c>
      <c r="D1380" s="1" t="s">
        <v>3851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4563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7" t="n">
        <v>46182</v>
      </c>
      <c r="C1381" s="1" t="n">
        <v>1</v>
      </c>
      <c r="D1381" s="1" t="s">
        <v>3851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4564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7" t="n">
        <v>46182</v>
      </c>
      <c r="C1382" s="1" t="n">
        <v>1</v>
      </c>
      <c r="D1382" s="1" t="s">
        <v>3851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4565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7" t="n">
        <v>46182</v>
      </c>
      <c r="C1383" s="1" t="n">
        <v>1</v>
      </c>
      <c r="D1383" s="1" t="s">
        <v>3851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3949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7" t="n">
        <v>46182</v>
      </c>
      <c r="C1384" s="1" t="n">
        <v>1</v>
      </c>
      <c r="D1384" s="1" t="s">
        <v>3851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4566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7" t="n">
        <v>46182</v>
      </c>
      <c r="C1385" s="1" t="n">
        <v>1</v>
      </c>
      <c r="D1385" s="1" t="s">
        <v>3851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4567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7" t="n">
        <v>46182</v>
      </c>
      <c r="C1386" s="1" t="n">
        <v>1</v>
      </c>
      <c r="D1386" s="1" t="s">
        <v>3851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4568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7" t="n">
        <v>46182</v>
      </c>
      <c r="C1387" s="1" t="n">
        <v>1</v>
      </c>
      <c r="D1387" s="1" t="s">
        <v>3851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4569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7" t="n">
        <v>46182</v>
      </c>
      <c r="C1388" s="1" t="n">
        <v>1</v>
      </c>
      <c r="D1388" s="1" t="s">
        <v>3851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4570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7" t="n">
        <v>46182</v>
      </c>
      <c r="C1389" s="1" t="n">
        <v>1</v>
      </c>
      <c r="D1389" s="1" t="s">
        <v>3851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4571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7" t="n">
        <v>46182</v>
      </c>
      <c r="C1390" s="1" t="n">
        <v>1</v>
      </c>
      <c r="D1390" s="1" t="s">
        <v>3851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4572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7" t="n">
        <v>46182</v>
      </c>
      <c r="C1391" s="1" t="n">
        <v>1</v>
      </c>
      <c r="D1391" s="1" t="s">
        <v>3851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4573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7" t="n">
        <v>46182</v>
      </c>
      <c r="C1392" s="1" t="n">
        <v>1</v>
      </c>
      <c r="D1392" s="1" t="s">
        <v>3851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4574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7" t="n">
        <v>46182</v>
      </c>
      <c r="C1393" s="1" t="n">
        <v>1</v>
      </c>
      <c r="D1393" s="1" t="s">
        <v>3851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4575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7" t="n">
        <v>46182</v>
      </c>
      <c r="C1394" s="1" t="n">
        <v>1</v>
      </c>
      <c r="D1394" s="1" t="s">
        <v>3851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4576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7" t="n">
        <v>46182</v>
      </c>
      <c r="C1395" s="1" t="n">
        <v>1</v>
      </c>
      <c r="D1395" s="1" t="s">
        <v>3851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4577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7" t="n">
        <v>46182</v>
      </c>
      <c r="C1396" s="1" t="n">
        <v>1</v>
      </c>
      <c r="D1396" s="1" t="s">
        <v>3851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4578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7" t="n">
        <v>46182</v>
      </c>
      <c r="C1397" s="1" t="n">
        <v>1</v>
      </c>
      <c r="D1397" s="1" t="s">
        <v>3851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4579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7" t="n">
        <v>46182</v>
      </c>
      <c r="C1398" s="1" t="n">
        <v>1</v>
      </c>
      <c r="D1398" s="1" t="s">
        <v>3851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4580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7" t="n">
        <v>46182</v>
      </c>
      <c r="C1399" s="1" t="n">
        <v>1</v>
      </c>
      <c r="D1399" s="1" t="s">
        <v>3851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4581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7" t="n">
        <v>46182</v>
      </c>
      <c r="C1400" s="1" t="n">
        <v>1</v>
      </c>
      <c r="D1400" s="1" t="s">
        <v>3851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4582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7" t="n">
        <v>46182</v>
      </c>
      <c r="C1401" s="1" t="n">
        <v>1</v>
      </c>
      <c r="D1401" s="1" t="s">
        <v>3851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4583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7" t="n">
        <v>46182</v>
      </c>
      <c r="C1402" s="1" t="n">
        <v>1</v>
      </c>
      <c r="D1402" s="1" t="s">
        <v>3851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4584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7" t="n">
        <v>46182</v>
      </c>
      <c r="C1403" s="1" t="n">
        <v>1</v>
      </c>
      <c r="D1403" s="1" t="s">
        <v>3851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4585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7" t="n">
        <v>46182</v>
      </c>
      <c r="C1404" s="1" t="n">
        <v>1</v>
      </c>
      <c r="D1404" s="1" t="s">
        <v>3851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4586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7" t="n">
        <v>46182</v>
      </c>
      <c r="C1405" s="1" t="n">
        <v>1</v>
      </c>
      <c r="D1405" s="1" t="s">
        <v>3851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4587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7" t="n">
        <v>46182</v>
      </c>
      <c r="C1406" s="1" t="n">
        <v>1</v>
      </c>
      <c r="D1406" s="1" t="s">
        <v>3851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4588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7" t="n">
        <v>46182</v>
      </c>
      <c r="C1407" s="1" t="n">
        <v>1</v>
      </c>
      <c r="D1407" s="1" t="s">
        <v>3851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4589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7" t="n">
        <v>46182</v>
      </c>
      <c r="C1408" s="1" t="n">
        <v>1</v>
      </c>
      <c r="D1408" s="1" t="s">
        <v>3851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4590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7" t="n">
        <v>46182</v>
      </c>
      <c r="C1409" s="1" t="n">
        <v>1</v>
      </c>
      <c r="D1409" s="1" t="s">
        <v>3851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4591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7" t="n">
        <v>46182</v>
      </c>
      <c r="C1410" s="1" t="n">
        <v>1</v>
      </c>
      <c r="D1410" s="1" t="s">
        <v>3851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4592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7" t="n">
        <v>46182</v>
      </c>
      <c r="C1411" s="1" t="n">
        <v>1</v>
      </c>
      <c r="D1411" s="1" t="s">
        <v>3851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4593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7" t="n">
        <v>46182</v>
      </c>
      <c r="C1412" s="1" t="n">
        <v>1</v>
      </c>
      <c r="D1412" s="1" t="s">
        <v>3851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4594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7" t="n">
        <v>46182</v>
      </c>
      <c r="C1413" s="1" t="n">
        <v>1</v>
      </c>
      <c r="D1413" s="1" t="s">
        <v>3851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4595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7" t="n">
        <v>46182</v>
      </c>
      <c r="C1414" s="1" t="n">
        <v>1</v>
      </c>
      <c r="D1414" s="1" t="s">
        <v>3851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4596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7" t="n">
        <v>46182</v>
      </c>
      <c r="C1415" s="1" t="n">
        <v>1</v>
      </c>
      <c r="D1415" s="1" t="s">
        <v>3851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4597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7" t="n">
        <v>46182</v>
      </c>
      <c r="C1416" s="1" t="n">
        <v>1</v>
      </c>
      <c r="D1416" s="1" t="s">
        <v>3851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4598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7" t="n">
        <v>46182</v>
      </c>
      <c r="C1417" s="1" t="n">
        <v>1</v>
      </c>
      <c r="D1417" s="1" t="s">
        <v>3851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4599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7" t="n">
        <v>46182</v>
      </c>
      <c r="C1418" s="1" t="n">
        <v>1</v>
      </c>
      <c r="D1418" s="1" t="s">
        <v>3851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4600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7" t="n">
        <v>46182</v>
      </c>
      <c r="C1419" s="1" t="n">
        <v>1</v>
      </c>
      <c r="D1419" s="1" t="s">
        <v>3851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4601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7" t="n">
        <v>46182</v>
      </c>
      <c r="C1420" s="1" t="n">
        <v>1</v>
      </c>
      <c r="D1420" s="1" t="s">
        <v>3851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4602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7" t="n">
        <v>46182</v>
      </c>
      <c r="C1421" s="1" t="n">
        <v>1</v>
      </c>
      <c r="D1421" s="1" t="s">
        <v>3851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4603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7" t="n">
        <v>46182</v>
      </c>
      <c r="C1422" s="1" t="n">
        <v>1</v>
      </c>
      <c r="D1422" s="1" t="s">
        <v>3851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4604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7" t="n">
        <v>46182</v>
      </c>
      <c r="C1423" s="1" t="n">
        <v>1</v>
      </c>
      <c r="D1423" s="1" t="s">
        <v>3851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4605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7" t="n">
        <v>46182</v>
      </c>
      <c r="C1424" s="1" t="n">
        <v>1</v>
      </c>
      <c r="D1424" s="1" t="s">
        <v>3851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4606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7" t="n">
        <v>46182</v>
      </c>
      <c r="C1425" s="1" t="n">
        <v>1</v>
      </c>
      <c r="D1425" s="1" t="s">
        <v>3851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4607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7" t="n">
        <v>46182</v>
      </c>
      <c r="C1426" s="1" t="n">
        <v>1</v>
      </c>
      <c r="D1426" s="1" t="s">
        <v>3851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4608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7" t="n">
        <v>46182</v>
      </c>
      <c r="C1427" s="1" t="n">
        <v>1</v>
      </c>
      <c r="D1427" s="1" t="s">
        <v>3851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4609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7" t="n">
        <v>46182</v>
      </c>
      <c r="C1428" s="1" t="n">
        <v>2</v>
      </c>
      <c r="D1428" s="1" t="s">
        <v>3895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4187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7" t="n">
        <v>46182</v>
      </c>
      <c r="C1429" s="1" t="n">
        <v>2</v>
      </c>
      <c r="D1429" s="1" t="s">
        <v>3895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4264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7" t="n">
        <v>46182</v>
      </c>
      <c r="C1430" s="1" t="n">
        <v>2</v>
      </c>
      <c r="D1430" s="1" t="s">
        <v>3895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4188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7" t="n">
        <v>46182</v>
      </c>
      <c r="C1431" s="1" t="n">
        <v>2</v>
      </c>
      <c r="D1431" s="1" t="s">
        <v>3895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4190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7" t="n">
        <v>46182</v>
      </c>
      <c r="C1432" s="1" t="n">
        <v>2</v>
      </c>
      <c r="D1432" s="1" t="s">
        <v>3895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4191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7" t="n">
        <v>46182</v>
      </c>
      <c r="C1433" s="1" t="n">
        <v>2</v>
      </c>
      <c r="D1433" s="1" t="s">
        <v>3895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4193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7" t="n">
        <v>46182</v>
      </c>
      <c r="C1434" s="1" t="n">
        <v>2</v>
      </c>
      <c r="D1434" s="1" t="s">
        <v>3895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4194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7" t="n">
        <v>46182</v>
      </c>
      <c r="C1435" s="1" t="n">
        <v>2</v>
      </c>
      <c r="D1435" s="1" t="s">
        <v>3895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4266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7" t="n">
        <v>46182</v>
      </c>
      <c r="C1436" s="1" t="n">
        <v>2</v>
      </c>
      <c r="D1436" s="1" t="s">
        <v>3895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4195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7" t="n">
        <v>46182</v>
      </c>
      <c r="C1437" s="1" t="n">
        <v>2</v>
      </c>
      <c r="D1437" s="1" t="s">
        <v>3895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4196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7" t="n">
        <v>46182</v>
      </c>
      <c r="C1438" s="1" t="n">
        <v>2</v>
      </c>
      <c r="D1438" s="1" t="s">
        <v>3895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4197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7" t="n">
        <v>46182</v>
      </c>
      <c r="C1439" s="1" t="n">
        <v>2</v>
      </c>
      <c r="D1439" s="1" t="s">
        <v>3895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4267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7" t="n">
        <v>46182</v>
      </c>
      <c r="C1440" s="1" t="n">
        <v>2</v>
      </c>
      <c r="D1440" s="1" t="s">
        <v>3895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4610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7" t="n">
        <v>46182</v>
      </c>
      <c r="C1441" s="1" t="n">
        <v>2</v>
      </c>
      <c r="D1441" s="1" t="s">
        <v>3895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4199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7" t="n">
        <v>46182</v>
      </c>
      <c r="C1442" s="1" t="n">
        <v>2</v>
      </c>
      <c r="D1442" s="1" t="s">
        <v>3895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4611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7" t="n">
        <v>46182</v>
      </c>
      <c r="C1443" s="1" t="n">
        <v>2</v>
      </c>
      <c r="D1443" s="1" t="s">
        <v>3895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4174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7" t="n">
        <v>46182</v>
      </c>
      <c r="C1444" s="1" t="n">
        <v>2</v>
      </c>
      <c r="D1444" s="1" t="s">
        <v>3895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4175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7" t="n">
        <v>46182</v>
      </c>
      <c r="C1445" s="1" t="n">
        <v>2</v>
      </c>
      <c r="D1445" s="1" t="s">
        <v>3895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4177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7" t="n">
        <v>46182</v>
      </c>
      <c r="C1446" s="1" t="n">
        <v>2</v>
      </c>
      <c r="D1446" s="1" t="s">
        <v>3895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4178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7" t="n">
        <v>46182</v>
      </c>
      <c r="C1447" s="1" t="n">
        <v>2</v>
      </c>
      <c r="D1447" s="1" t="s">
        <v>3895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4179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7" t="n">
        <v>46182</v>
      </c>
      <c r="C1448" s="1" t="n">
        <v>2</v>
      </c>
      <c r="D1448" s="1" t="s">
        <v>3895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4180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7" t="n">
        <v>46182</v>
      </c>
      <c r="C1449" s="1" t="n">
        <v>2</v>
      </c>
      <c r="D1449" s="1" t="s">
        <v>3895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4181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7" t="n">
        <v>46182</v>
      </c>
      <c r="C1450" s="1" t="n">
        <v>2</v>
      </c>
      <c r="D1450" s="1" t="s">
        <v>3895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4269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7" t="n">
        <v>46182</v>
      </c>
      <c r="C1451" s="1" t="n">
        <v>2</v>
      </c>
      <c r="D1451" s="1" t="s">
        <v>3895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4184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7" t="n">
        <v>46182</v>
      </c>
      <c r="C1452" s="1" t="n">
        <v>2</v>
      </c>
      <c r="D1452" s="1" t="s">
        <v>3895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4185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7" t="n">
        <v>46182</v>
      </c>
      <c r="C1453" s="1" t="n">
        <v>3</v>
      </c>
      <c r="D1453" s="1" t="s">
        <v>3896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3905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7" t="n">
        <v>46182</v>
      </c>
      <c r="C1454" s="1" t="n">
        <v>6</v>
      </c>
      <c r="D1454" s="1" t="s">
        <v>3914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4187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7" t="n">
        <v>46182</v>
      </c>
      <c r="C1455" s="1" t="n">
        <v>6</v>
      </c>
      <c r="D1455" s="1" t="s">
        <v>3914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4264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7" t="n">
        <v>46182</v>
      </c>
      <c r="C1456" s="1" t="n">
        <v>6</v>
      </c>
      <c r="D1456" s="1" t="s">
        <v>3914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4188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7" t="n">
        <v>46182</v>
      </c>
      <c r="C1457" s="1" t="n">
        <v>6</v>
      </c>
      <c r="D1457" s="1" t="s">
        <v>3914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4190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7" t="n">
        <v>46182</v>
      </c>
      <c r="C1458" s="1" t="n">
        <v>6</v>
      </c>
      <c r="D1458" s="1" t="s">
        <v>3914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4191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7" t="n">
        <v>46182</v>
      </c>
      <c r="C1459" s="1" t="n">
        <v>6</v>
      </c>
      <c r="D1459" s="1" t="s">
        <v>3914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4193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7" t="n">
        <v>46182</v>
      </c>
      <c r="C1460" s="1" t="n">
        <v>6</v>
      </c>
      <c r="D1460" s="1" t="s">
        <v>3914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4194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7" t="n">
        <v>46182</v>
      </c>
      <c r="C1461" s="1" t="n">
        <v>6</v>
      </c>
      <c r="D1461" s="1" t="s">
        <v>3914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4266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7" t="n">
        <v>46182</v>
      </c>
      <c r="C1462" s="1" t="n">
        <v>6</v>
      </c>
      <c r="D1462" s="1" t="s">
        <v>3914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4195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7" t="n">
        <v>46182</v>
      </c>
      <c r="C1463" s="1" t="n">
        <v>6</v>
      </c>
      <c r="D1463" s="1" t="s">
        <v>3914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4196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7" t="n">
        <v>46182</v>
      </c>
      <c r="C1464" s="1" t="n">
        <v>6</v>
      </c>
      <c r="D1464" s="1" t="s">
        <v>3914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4197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7" t="n">
        <v>46182</v>
      </c>
      <c r="C1465" s="1" t="n">
        <v>6</v>
      </c>
      <c r="D1465" s="1" t="s">
        <v>3914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4267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7" t="n">
        <v>46182</v>
      </c>
      <c r="C1466" s="1" t="n">
        <v>6</v>
      </c>
      <c r="D1466" s="1" t="s">
        <v>3914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4610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7" t="n">
        <v>46182</v>
      </c>
      <c r="C1467" s="1" t="n">
        <v>6</v>
      </c>
      <c r="D1467" s="1" t="s">
        <v>3914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4199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7" t="n">
        <v>46182</v>
      </c>
      <c r="C1468" s="1" t="n">
        <v>6</v>
      </c>
      <c r="D1468" s="1" t="s">
        <v>3914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4611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7" t="n">
        <v>46182</v>
      </c>
      <c r="C1469" s="1" t="n">
        <v>6</v>
      </c>
      <c r="D1469" s="1" t="s">
        <v>3914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4174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7" t="n">
        <v>46182</v>
      </c>
      <c r="C1470" s="1" t="n">
        <v>6</v>
      </c>
      <c r="D1470" s="1" t="s">
        <v>3914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4175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7" t="n">
        <v>46182</v>
      </c>
      <c r="C1471" s="1" t="n">
        <v>6</v>
      </c>
      <c r="D1471" s="1" t="s">
        <v>3914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4177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7" t="n">
        <v>46182</v>
      </c>
      <c r="C1472" s="1" t="n">
        <v>6</v>
      </c>
      <c r="D1472" s="1" t="s">
        <v>3914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4178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7" t="n">
        <v>46182</v>
      </c>
      <c r="C1473" s="1" t="n">
        <v>6</v>
      </c>
      <c r="D1473" s="1" t="s">
        <v>3914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4179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7" t="n">
        <v>46182</v>
      </c>
      <c r="C1474" s="1" t="n">
        <v>6</v>
      </c>
      <c r="D1474" s="1" t="s">
        <v>3914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4180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7" t="n">
        <v>46182</v>
      </c>
      <c r="C1475" s="1" t="n">
        <v>6</v>
      </c>
      <c r="D1475" s="1" t="s">
        <v>3914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4181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7" t="n">
        <v>46182</v>
      </c>
      <c r="C1476" s="1" t="n">
        <v>6</v>
      </c>
      <c r="D1476" s="1" t="s">
        <v>3914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4269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7" t="n">
        <v>46182</v>
      </c>
      <c r="C1477" s="1" t="n">
        <v>6</v>
      </c>
      <c r="D1477" s="1" t="s">
        <v>3914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4184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7" t="n">
        <v>46182</v>
      </c>
      <c r="C1478" s="1" t="n">
        <v>6</v>
      </c>
      <c r="D1478" s="1" t="s">
        <v>3914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4185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7" t="n">
        <v>46182</v>
      </c>
      <c r="C1479" s="1" t="n">
        <v>22</v>
      </c>
      <c r="D1479" s="1" t="s">
        <v>3920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3921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7" t="n">
        <v>46182</v>
      </c>
      <c r="C1480" s="1" t="n">
        <v>22</v>
      </c>
      <c r="D1480" s="1" t="s">
        <v>3920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4208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7" t="n">
        <v>46182</v>
      </c>
      <c r="C1481" s="1" t="n">
        <v>22</v>
      </c>
      <c r="D1481" s="1" t="s">
        <v>3920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3942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7" t="n">
        <v>46182</v>
      </c>
      <c r="C1482" s="1" t="n">
        <v>22</v>
      </c>
      <c r="D1482" s="1" t="s">
        <v>3920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3943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7" t="n">
        <v>46182</v>
      </c>
      <c r="C1483" s="1" t="n">
        <v>22</v>
      </c>
      <c r="D1483" s="1" t="s">
        <v>3920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3922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7" t="n">
        <v>46182</v>
      </c>
      <c r="C1484" s="1" t="n">
        <v>22</v>
      </c>
      <c r="D1484" s="1" t="s">
        <v>3920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3944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7" t="n">
        <v>46182</v>
      </c>
      <c r="C1485" s="1" t="n">
        <v>22</v>
      </c>
      <c r="D1485" s="1" t="s">
        <v>3920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3938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7" t="n">
        <v>46182</v>
      </c>
      <c r="C1486" s="1" t="n">
        <v>22</v>
      </c>
      <c r="D1486" s="1" t="s">
        <v>3920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3940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7" t="n">
        <v>46182</v>
      </c>
      <c r="C1487" s="1" t="n">
        <v>22</v>
      </c>
      <c r="D1487" s="1" t="s">
        <v>3920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3921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7" t="n">
        <v>46182</v>
      </c>
      <c r="C1488" s="1" t="n">
        <v>22</v>
      </c>
      <c r="D1488" s="1" t="s">
        <v>3920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3922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7" t="n">
        <v>46182</v>
      </c>
      <c r="C1489" s="1" t="n">
        <v>22</v>
      </c>
      <c r="D1489" s="1" t="s">
        <v>3920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3923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7" t="n">
        <v>46182</v>
      </c>
      <c r="C1490" s="1" t="n">
        <v>22</v>
      </c>
      <c r="D1490" s="1" t="s">
        <v>3920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3924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7" t="n">
        <v>46182</v>
      </c>
      <c r="C1491" s="1" t="n">
        <v>22</v>
      </c>
      <c r="D1491" s="1" t="s">
        <v>3920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3925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7" t="n">
        <v>46182</v>
      </c>
      <c r="C1492" s="1" t="n">
        <v>22</v>
      </c>
      <c r="D1492" s="1" t="s">
        <v>3920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3926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7" t="n">
        <v>46182</v>
      </c>
      <c r="C1493" s="1" t="n">
        <v>22</v>
      </c>
      <c r="D1493" s="1" t="s">
        <v>3920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3927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7" t="n">
        <v>46182</v>
      </c>
      <c r="C1494" s="1" t="n">
        <v>22</v>
      </c>
      <c r="D1494" s="1" t="s">
        <v>3920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3928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7" t="n">
        <v>46182</v>
      </c>
      <c r="C1495" s="1" t="n">
        <v>22</v>
      </c>
      <c r="D1495" s="1" t="s">
        <v>3920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3929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7" t="n">
        <v>46182</v>
      </c>
      <c r="C1496" s="1" t="n">
        <v>22</v>
      </c>
      <c r="D1496" s="1" t="s">
        <v>3920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3930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7" t="n">
        <v>46182</v>
      </c>
      <c r="C1497" s="1" t="n">
        <v>22</v>
      </c>
      <c r="D1497" s="1" t="s">
        <v>3920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3931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7" t="n">
        <v>46182</v>
      </c>
      <c r="C1498" s="1" t="n">
        <v>22</v>
      </c>
      <c r="D1498" s="1" t="s">
        <v>3920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3932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7" t="n">
        <v>46182</v>
      </c>
      <c r="C1499" s="1" t="n">
        <v>22</v>
      </c>
      <c r="D1499" s="1" t="s">
        <v>3920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3933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7" t="n">
        <v>46182</v>
      </c>
      <c r="C1500" s="1" t="n">
        <v>22</v>
      </c>
      <c r="D1500" s="1" t="s">
        <v>3920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3934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7" t="n">
        <v>46182</v>
      </c>
      <c r="C1501" s="1" t="n">
        <v>22</v>
      </c>
      <c r="D1501" s="1" t="s">
        <v>3920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3936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7" t="n">
        <v>46182</v>
      </c>
      <c r="C1502" s="1" t="n">
        <v>22</v>
      </c>
      <c r="D1502" s="1" t="s">
        <v>3920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3937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7" t="n">
        <v>46182</v>
      </c>
      <c r="C1503" s="1" t="n">
        <v>22</v>
      </c>
      <c r="D1503" s="1" t="s">
        <v>3920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3938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7" t="n">
        <v>46182</v>
      </c>
      <c r="C1504" s="1" t="n">
        <v>22</v>
      </c>
      <c r="D1504" s="1" t="s">
        <v>3920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3939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7" t="n">
        <v>46182</v>
      </c>
      <c r="C1505" s="1" t="n">
        <v>22</v>
      </c>
      <c r="D1505" s="1" t="s">
        <v>3920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3940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7" t="n">
        <v>46182</v>
      </c>
      <c r="C1506" s="1" t="n">
        <v>22</v>
      </c>
      <c r="D1506" s="1" t="s">
        <v>3920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3921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7" t="n">
        <v>46182</v>
      </c>
      <c r="C1507" s="1" t="n">
        <v>22</v>
      </c>
      <c r="D1507" s="1" t="s">
        <v>3920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3923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7" t="n">
        <v>46182</v>
      </c>
      <c r="C1508" s="1" t="n">
        <v>22</v>
      </c>
      <c r="D1508" s="1" t="s">
        <v>3920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3924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7" t="n">
        <v>46182</v>
      </c>
      <c r="C1509" s="1" t="n">
        <v>22</v>
      </c>
      <c r="D1509" s="1" t="s">
        <v>3920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3925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7" t="n">
        <v>46182</v>
      </c>
      <c r="C1510" s="1" t="n">
        <v>22</v>
      </c>
      <c r="D1510" s="1" t="s">
        <v>3920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3926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7" t="n">
        <v>46182</v>
      </c>
      <c r="C1511" s="1" t="n">
        <v>22</v>
      </c>
      <c r="D1511" s="1" t="s">
        <v>3920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3927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7" t="n">
        <v>46182</v>
      </c>
      <c r="C1512" s="1" t="n">
        <v>22</v>
      </c>
      <c r="D1512" s="1" t="s">
        <v>3920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3928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7" t="n">
        <v>46182</v>
      </c>
      <c r="C1513" s="1" t="n">
        <v>22</v>
      </c>
      <c r="D1513" s="1" t="s">
        <v>3920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3929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7" t="n">
        <v>46182</v>
      </c>
      <c r="C1514" s="1" t="n">
        <v>22</v>
      </c>
      <c r="D1514" s="1" t="s">
        <v>3920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3930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7" t="n">
        <v>46182</v>
      </c>
      <c r="C1515" s="1" t="n">
        <v>22</v>
      </c>
      <c r="D1515" s="1" t="s">
        <v>3920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3931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7" t="n">
        <v>46182</v>
      </c>
      <c r="C1516" s="1" t="n">
        <v>22</v>
      </c>
      <c r="D1516" s="1" t="s">
        <v>3920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3932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7" t="n">
        <v>46182</v>
      </c>
      <c r="C1517" s="1" t="n">
        <v>22</v>
      </c>
      <c r="D1517" s="1" t="s">
        <v>3920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3933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7" t="n">
        <v>46182</v>
      </c>
      <c r="C1518" s="1" t="n">
        <v>22</v>
      </c>
      <c r="D1518" s="1" t="s">
        <v>3920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3936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7" t="n">
        <v>46182</v>
      </c>
      <c r="C1519" s="1" t="n">
        <v>22</v>
      </c>
      <c r="D1519" s="1" t="s">
        <v>3920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3937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7" t="n">
        <v>46182</v>
      </c>
      <c r="C1520" s="1" t="n">
        <v>22</v>
      </c>
      <c r="D1520" s="1" t="s">
        <v>3920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3938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7" t="n">
        <v>46182</v>
      </c>
      <c r="C1521" s="1" t="n">
        <v>22</v>
      </c>
      <c r="D1521" s="1" t="s">
        <v>3920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3939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7" t="n">
        <v>46182</v>
      </c>
      <c r="C1522" s="1" t="n">
        <v>22</v>
      </c>
      <c r="D1522" s="1" t="s">
        <v>3920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3940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7" t="n">
        <v>46182</v>
      </c>
      <c r="C1523" s="1" t="n">
        <v>22</v>
      </c>
      <c r="D1523" s="1" t="s">
        <v>3920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3921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7" t="n">
        <v>46182</v>
      </c>
      <c r="C1524" s="1" t="n">
        <v>22</v>
      </c>
      <c r="D1524" s="1" t="s">
        <v>3920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3923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7" t="n">
        <v>46182</v>
      </c>
      <c r="C1525" s="1" t="n">
        <v>22</v>
      </c>
      <c r="D1525" s="1" t="s">
        <v>3920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3924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7" t="n">
        <v>46182</v>
      </c>
      <c r="C1526" s="1" t="n">
        <v>22</v>
      </c>
      <c r="D1526" s="1" t="s">
        <v>3920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3925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7" t="n">
        <v>46182</v>
      </c>
      <c r="C1527" s="1" t="n">
        <v>22</v>
      </c>
      <c r="D1527" s="1" t="s">
        <v>3920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3926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7" t="n">
        <v>46182</v>
      </c>
      <c r="C1528" s="1" t="n">
        <v>22</v>
      </c>
      <c r="D1528" s="1" t="s">
        <v>3920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3927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7" t="n">
        <v>46182</v>
      </c>
      <c r="C1529" s="1" t="n">
        <v>22</v>
      </c>
      <c r="D1529" s="1" t="s">
        <v>3920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3928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7" t="n">
        <v>46182</v>
      </c>
      <c r="C1530" s="1" t="n">
        <v>22</v>
      </c>
      <c r="D1530" s="1" t="s">
        <v>3920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3929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7" t="n">
        <v>46182</v>
      </c>
      <c r="C1531" s="1" t="n">
        <v>22</v>
      </c>
      <c r="D1531" s="1" t="s">
        <v>3920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3930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7" t="n">
        <v>46182</v>
      </c>
      <c r="C1532" s="1" t="n">
        <v>22</v>
      </c>
      <c r="D1532" s="1" t="s">
        <v>3920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3931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7" t="n">
        <v>46182</v>
      </c>
      <c r="C1533" s="1" t="n">
        <v>22</v>
      </c>
      <c r="D1533" s="1" t="s">
        <v>3920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3932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7" t="n">
        <v>46182</v>
      </c>
      <c r="C1534" s="1" t="n">
        <v>22</v>
      </c>
      <c r="D1534" s="1" t="s">
        <v>3920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3933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7" t="n">
        <v>46182</v>
      </c>
      <c r="C1535" s="1" t="n">
        <v>22</v>
      </c>
      <c r="D1535" s="1" t="s">
        <v>3920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3934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7" t="n">
        <v>46182</v>
      </c>
      <c r="C1536" s="1" t="n">
        <v>22</v>
      </c>
      <c r="D1536" s="1" t="s">
        <v>3920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3936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7" t="n">
        <v>46182</v>
      </c>
      <c r="C1537" s="1" t="n">
        <v>22</v>
      </c>
      <c r="D1537" s="1" t="s">
        <v>3920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3937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7" t="n">
        <v>46182</v>
      </c>
      <c r="C1538" s="1" t="n">
        <v>22</v>
      </c>
      <c r="D1538" s="1" t="s">
        <v>3920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3938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7" t="n">
        <v>46182</v>
      </c>
      <c r="C1539" s="1" t="n">
        <v>22</v>
      </c>
      <c r="D1539" s="1" t="s">
        <v>3920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3939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7" t="n">
        <v>46182</v>
      </c>
      <c r="C1540" s="1" t="n">
        <v>22</v>
      </c>
      <c r="D1540" s="1" t="s">
        <v>3920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3940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7" t="n">
        <v>46182</v>
      </c>
      <c r="C1541" s="1" t="n">
        <v>22</v>
      </c>
      <c r="D1541" s="1" t="s">
        <v>3920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3924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7" t="n">
        <v>46182</v>
      </c>
      <c r="C1542" s="1" t="n">
        <v>22</v>
      </c>
      <c r="D1542" s="1" t="s">
        <v>3920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3925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7" t="n">
        <v>46182</v>
      </c>
      <c r="C1543" s="1" t="n">
        <v>22</v>
      </c>
      <c r="D1543" s="1" t="s">
        <v>3920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3931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7" t="n">
        <v>46182</v>
      </c>
      <c r="C1544" s="1" t="n">
        <v>22</v>
      </c>
      <c r="D1544" s="1" t="s">
        <v>3920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3933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7" t="n">
        <v>46182</v>
      </c>
      <c r="C1545" s="1" t="n">
        <v>22</v>
      </c>
      <c r="D1545" s="1" t="s">
        <v>3920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3936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7" t="n">
        <v>46182</v>
      </c>
      <c r="C1546" s="1" t="n">
        <v>22</v>
      </c>
      <c r="D1546" s="1" t="s">
        <v>3920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3937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7" t="n">
        <v>46182</v>
      </c>
      <c r="C1547" s="1" t="n">
        <v>22</v>
      </c>
      <c r="D1547" s="1" t="s">
        <v>3920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3921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7" t="n">
        <v>46182</v>
      </c>
      <c r="C1548" s="1" t="n">
        <v>22</v>
      </c>
      <c r="D1548" s="1" t="s">
        <v>3920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4208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7" t="n">
        <v>46182</v>
      </c>
      <c r="C1549" s="1" t="n">
        <v>22</v>
      </c>
      <c r="D1549" s="1" t="s">
        <v>3920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3942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7" t="n">
        <v>46182</v>
      </c>
      <c r="C1550" s="1" t="n">
        <v>22</v>
      </c>
      <c r="D1550" s="1" t="s">
        <v>3920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3943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7" t="n">
        <v>46182</v>
      </c>
      <c r="C1551" s="1" t="n">
        <v>22</v>
      </c>
      <c r="D1551" s="1" t="s">
        <v>3920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3922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7" t="n">
        <v>46182</v>
      </c>
      <c r="C1552" s="1" t="n">
        <v>22</v>
      </c>
      <c r="D1552" s="1" t="s">
        <v>3920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3938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7" t="n">
        <v>46182</v>
      </c>
      <c r="C1553" s="1" t="n">
        <v>100</v>
      </c>
      <c r="D1553" s="1" t="s">
        <v>3947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3921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7" t="n">
        <v>46182</v>
      </c>
      <c r="C1554" s="1" t="n">
        <v>100</v>
      </c>
      <c r="D1554" s="1" t="s">
        <v>3947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4208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7" t="n">
        <v>46182</v>
      </c>
      <c r="C1555" s="1" t="n">
        <v>100</v>
      </c>
      <c r="D1555" s="1" t="s">
        <v>3947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3942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7" t="n">
        <v>46182</v>
      </c>
      <c r="C1556" s="1" t="n">
        <v>100</v>
      </c>
      <c r="D1556" s="1" t="s">
        <v>3947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3943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7" t="n">
        <v>46182</v>
      </c>
      <c r="C1557" s="1" t="n">
        <v>100</v>
      </c>
      <c r="D1557" s="1" t="s">
        <v>3947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3922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7" t="n">
        <v>46182</v>
      </c>
      <c r="C1558" s="1" t="n">
        <v>100</v>
      </c>
      <c r="D1558" s="1" t="s">
        <v>3947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3944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7" t="n">
        <v>46182</v>
      </c>
      <c r="C1559" s="1" t="n">
        <v>100</v>
      </c>
      <c r="D1559" s="1" t="s">
        <v>3947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3938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7" t="n">
        <v>46182</v>
      </c>
      <c r="C1560" s="1" t="n">
        <v>100</v>
      </c>
      <c r="D1560" s="1" t="s">
        <v>3947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3940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7" t="n">
        <v>46182</v>
      </c>
      <c r="C1561" s="1" t="n">
        <v>100</v>
      </c>
      <c r="D1561" s="1" t="s">
        <v>3947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3921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7" t="n">
        <v>46182</v>
      </c>
      <c r="C1562" s="1" t="n">
        <v>100</v>
      </c>
      <c r="D1562" s="1" t="s">
        <v>3947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3922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7" t="n">
        <v>46182</v>
      </c>
      <c r="C1563" s="1" t="n">
        <v>100</v>
      </c>
      <c r="D1563" s="1" t="s">
        <v>3947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3923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7" t="n">
        <v>46182</v>
      </c>
      <c r="C1564" s="1" t="n">
        <v>100</v>
      </c>
      <c r="D1564" s="1" t="s">
        <v>3947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3924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7" t="n">
        <v>46182</v>
      </c>
      <c r="C1565" s="1" t="n">
        <v>100</v>
      </c>
      <c r="D1565" s="1" t="s">
        <v>3947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3925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7" t="n">
        <v>46182</v>
      </c>
      <c r="C1566" s="1" t="n">
        <v>100</v>
      </c>
      <c r="D1566" s="1" t="s">
        <v>3947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3926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7" t="n">
        <v>46182</v>
      </c>
      <c r="C1567" s="1" t="n">
        <v>100</v>
      </c>
      <c r="D1567" s="1" t="s">
        <v>3947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3927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7" t="n">
        <v>46182</v>
      </c>
      <c r="C1568" s="1" t="n">
        <v>100</v>
      </c>
      <c r="D1568" s="1" t="s">
        <v>3947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3928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7" t="n">
        <v>46182</v>
      </c>
      <c r="C1569" s="1" t="n">
        <v>100</v>
      </c>
      <c r="D1569" s="1" t="s">
        <v>3947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3929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7" t="n">
        <v>46182</v>
      </c>
      <c r="C1570" s="1" t="n">
        <v>100</v>
      </c>
      <c r="D1570" s="1" t="s">
        <v>3947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3930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7" t="n">
        <v>46182</v>
      </c>
      <c r="C1571" s="1" t="n">
        <v>100</v>
      </c>
      <c r="D1571" s="1" t="s">
        <v>3947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3931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7" t="n">
        <v>46182</v>
      </c>
      <c r="C1572" s="1" t="n">
        <v>100</v>
      </c>
      <c r="D1572" s="1" t="s">
        <v>3947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3932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7" t="n">
        <v>46182</v>
      </c>
      <c r="C1573" s="1" t="n">
        <v>100</v>
      </c>
      <c r="D1573" s="1" t="s">
        <v>3947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3933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7" t="n">
        <v>46182</v>
      </c>
      <c r="C1574" s="1" t="n">
        <v>100</v>
      </c>
      <c r="D1574" s="1" t="s">
        <v>3947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3934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7" t="n">
        <v>46182</v>
      </c>
      <c r="C1575" s="1" t="n">
        <v>100</v>
      </c>
      <c r="D1575" s="1" t="s">
        <v>3947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3936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7" t="n">
        <v>46182</v>
      </c>
      <c r="C1576" s="1" t="n">
        <v>100</v>
      </c>
      <c r="D1576" s="1" t="s">
        <v>3947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3937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7" t="n">
        <v>46182</v>
      </c>
      <c r="C1577" s="1" t="n">
        <v>100</v>
      </c>
      <c r="D1577" s="1" t="s">
        <v>3947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3938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7" t="n">
        <v>46182</v>
      </c>
      <c r="C1578" s="1" t="n">
        <v>100</v>
      </c>
      <c r="D1578" s="1" t="s">
        <v>3947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3939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7" t="n">
        <v>46182</v>
      </c>
      <c r="C1579" s="1" t="n">
        <v>100</v>
      </c>
      <c r="D1579" s="1" t="s">
        <v>3947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3940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7" t="n">
        <v>46182</v>
      </c>
      <c r="C1580" s="1" t="n">
        <v>100</v>
      </c>
      <c r="D1580" s="1" t="s">
        <v>3947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3921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7" t="n">
        <v>46182</v>
      </c>
      <c r="C1581" s="1" t="n">
        <v>100</v>
      </c>
      <c r="D1581" s="1" t="s">
        <v>3947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3923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7" t="n">
        <v>46182</v>
      </c>
      <c r="C1582" s="1" t="n">
        <v>100</v>
      </c>
      <c r="D1582" s="1" t="s">
        <v>3947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3924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7" t="n">
        <v>46182</v>
      </c>
      <c r="C1583" s="1" t="n">
        <v>100</v>
      </c>
      <c r="D1583" s="1" t="s">
        <v>3947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3925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7" t="n">
        <v>46182</v>
      </c>
      <c r="C1584" s="1" t="n">
        <v>100</v>
      </c>
      <c r="D1584" s="1" t="s">
        <v>3947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3926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7" t="n">
        <v>46182</v>
      </c>
      <c r="C1585" s="1" t="n">
        <v>100</v>
      </c>
      <c r="D1585" s="1" t="s">
        <v>3947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3927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7" t="n">
        <v>46182</v>
      </c>
      <c r="C1586" s="1" t="n">
        <v>100</v>
      </c>
      <c r="D1586" s="1" t="s">
        <v>3947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3928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7" t="n">
        <v>46182</v>
      </c>
      <c r="C1587" s="1" t="n">
        <v>100</v>
      </c>
      <c r="D1587" s="1" t="s">
        <v>3947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3929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7" t="n">
        <v>46182</v>
      </c>
      <c r="C1588" s="1" t="n">
        <v>100</v>
      </c>
      <c r="D1588" s="1" t="s">
        <v>3947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3930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7" t="n">
        <v>46182</v>
      </c>
      <c r="C1589" s="1" t="n">
        <v>100</v>
      </c>
      <c r="D1589" s="1" t="s">
        <v>3947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3931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7" t="n">
        <v>46182</v>
      </c>
      <c r="C1590" s="1" t="n">
        <v>100</v>
      </c>
      <c r="D1590" s="1" t="s">
        <v>3947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3932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7" t="n">
        <v>46182</v>
      </c>
      <c r="C1591" s="1" t="n">
        <v>100</v>
      </c>
      <c r="D1591" s="1" t="s">
        <v>3947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3933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7" t="n">
        <v>46182</v>
      </c>
      <c r="C1592" s="1" t="n">
        <v>100</v>
      </c>
      <c r="D1592" s="1" t="s">
        <v>3947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3936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7" t="n">
        <v>46182</v>
      </c>
      <c r="C1593" s="1" t="n">
        <v>100</v>
      </c>
      <c r="D1593" s="1" t="s">
        <v>3947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3937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7" t="n">
        <v>46182</v>
      </c>
      <c r="C1594" s="1" t="n">
        <v>100</v>
      </c>
      <c r="D1594" s="1" t="s">
        <v>3947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3938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7" t="n">
        <v>46182</v>
      </c>
      <c r="C1595" s="1" t="n">
        <v>100</v>
      </c>
      <c r="D1595" s="1" t="s">
        <v>3947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3939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7" t="n">
        <v>46182</v>
      </c>
      <c r="C1596" s="1" t="n">
        <v>100</v>
      </c>
      <c r="D1596" s="1" t="s">
        <v>3947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3940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7" t="n">
        <v>46182</v>
      </c>
      <c r="C1597" s="1" t="n">
        <v>100</v>
      </c>
      <c r="D1597" s="1" t="s">
        <v>3947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3921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7" t="n">
        <v>46182</v>
      </c>
      <c r="C1598" s="1" t="n">
        <v>100</v>
      </c>
      <c r="D1598" s="1" t="s">
        <v>3947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3923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7" t="n">
        <v>46182</v>
      </c>
      <c r="C1599" s="1" t="n">
        <v>100</v>
      </c>
      <c r="D1599" s="1" t="s">
        <v>3947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3924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7" t="n">
        <v>46182</v>
      </c>
      <c r="C1600" s="1" t="n">
        <v>100</v>
      </c>
      <c r="D1600" s="1" t="s">
        <v>3947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3925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7" t="n">
        <v>46182</v>
      </c>
      <c r="C1601" s="1" t="n">
        <v>100</v>
      </c>
      <c r="D1601" s="1" t="s">
        <v>3947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3926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7" t="n">
        <v>46182</v>
      </c>
      <c r="C1602" s="1" t="n">
        <v>100</v>
      </c>
      <c r="D1602" s="1" t="s">
        <v>3947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3927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7" t="n">
        <v>46182</v>
      </c>
      <c r="C1603" s="1" t="n">
        <v>100</v>
      </c>
      <c r="D1603" s="1" t="s">
        <v>3947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3928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7" t="n">
        <v>46182</v>
      </c>
      <c r="C1604" s="1" t="n">
        <v>100</v>
      </c>
      <c r="D1604" s="1" t="s">
        <v>3947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3929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7" t="n">
        <v>46182</v>
      </c>
      <c r="C1605" s="1" t="n">
        <v>100</v>
      </c>
      <c r="D1605" s="1" t="s">
        <v>3947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3930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7" t="n">
        <v>46182</v>
      </c>
      <c r="C1606" s="1" t="n">
        <v>100</v>
      </c>
      <c r="D1606" s="1" t="s">
        <v>3947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3931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7" t="n">
        <v>46182</v>
      </c>
      <c r="C1607" s="1" t="n">
        <v>100</v>
      </c>
      <c r="D1607" s="1" t="s">
        <v>3947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3932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7" t="n">
        <v>46182</v>
      </c>
      <c r="C1608" s="1" t="n">
        <v>100</v>
      </c>
      <c r="D1608" s="1" t="s">
        <v>3947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3933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7" t="n">
        <v>46182</v>
      </c>
      <c r="C1609" s="1" t="n">
        <v>100</v>
      </c>
      <c r="D1609" s="1" t="s">
        <v>3947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3936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7" t="n">
        <v>46182</v>
      </c>
      <c r="C1610" s="1" t="n">
        <v>100</v>
      </c>
      <c r="D1610" s="1" t="s">
        <v>3947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3937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7" t="n">
        <v>46182</v>
      </c>
      <c r="C1611" s="1" t="n">
        <v>100</v>
      </c>
      <c r="D1611" s="1" t="s">
        <v>3947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3938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7" t="n">
        <v>46182</v>
      </c>
      <c r="C1612" s="1" t="n">
        <v>100</v>
      </c>
      <c r="D1612" s="1" t="s">
        <v>3947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3939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7" t="n">
        <v>46182</v>
      </c>
      <c r="C1613" s="1" t="n">
        <v>100</v>
      </c>
      <c r="D1613" s="1" t="s">
        <v>3947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3940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7" t="n">
        <v>46182</v>
      </c>
      <c r="C1614" s="1" t="n">
        <v>100</v>
      </c>
      <c r="D1614" s="1" t="s">
        <v>3947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3921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7" t="n">
        <v>46182</v>
      </c>
      <c r="C1615" s="1" t="n">
        <v>100</v>
      </c>
      <c r="D1615" s="1" t="s">
        <v>3947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3923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7" t="n">
        <v>46182</v>
      </c>
      <c r="C1616" s="1" t="n">
        <v>100</v>
      </c>
      <c r="D1616" s="1" t="s">
        <v>3947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3924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7" t="n">
        <v>46182</v>
      </c>
      <c r="C1617" s="1" t="n">
        <v>100</v>
      </c>
      <c r="D1617" s="1" t="s">
        <v>3947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3925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7" t="n">
        <v>46182</v>
      </c>
      <c r="C1618" s="1" t="n">
        <v>100</v>
      </c>
      <c r="D1618" s="1" t="s">
        <v>3947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3926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7" t="n">
        <v>46182</v>
      </c>
      <c r="C1619" s="1" t="n">
        <v>100</v>
      </c>
      <c r="D1619" s="1" t="s">
        <v>3947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3927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7" t="n">
        <v>46182</v>
      </c>
      <c r="C1620" s="1" t="n">
        <v>100</v>
      </c>
      <c r="D1620" s="1" t="s">
        <v>3947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3928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7" t="n">
        <v>46182</v>
      </c>
      <c r="C1621" s="1" t="n">
        <v>100</v>
      </c>
      <c r="D1621" s="1" t="s">
        <v>3947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3929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7" t="n">
        <v>46182</v>
      </c>
      <c r="C1622" s="1" t="n">
        <v>100</v>
      </c>
      <c r="D1622" s="1" t="s">
        <v>3947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3930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7" t="n">
        <v>46182</v>
      </c>
      <c r="C1623" s="1" t="n">
        <v>100</v>
      </c>
      <c r="D1623" s="1" t="s">
        <v>3947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3931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7" t="n">
        <v>46182</v>
      </c>
      <c r="C1624" s="1" t="n">
        <v>100</v>
      </c>
      <c r="D1624" s="1" t="s">
        <v>3947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3932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7" t="n">
        <v>46182</v>
      </c>
      <c r="C1625" s="1" t="n">
        <v>100</v>
      </c>
      <c r="D1625" s="1" t="s">
        <v>3947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3933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7" t="n">
        <v>46182</v>
      </c>
      <c r="C1626" s="1" t="n">
        <v>100</v>
      </c>
      <c r="D1626" s="1" t="s">
        <v>3947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3934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7" t="n">
        <v>46182</v>
      </c>
      <c r="C1627" s="1" t="n">
        <v>100</v>
      </c>
      <c r="D1627" s="1" t="s">
        <v>3947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3936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7" t="n">
        <v>46182</v>
      </c>
      <c r="C1628" s="1" t="n">
        <v>100</v>
      </c>
      <c r="D1628" s="1" t="s">
        <v>3947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3937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7" t="n">
        <v>46182</v>
      </c>
      <c r="C1629" s="1" t="n">
        <v>100</v>
      </c>
      <c r="D1629" s="1" t="s">
        <v>3947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3938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7" t="n">
        <v>46182</v>
      </c>
      <c r="C1630" s="1" t="n">
        <v>100</v>
      </c>
      <c r="D1630" s="1" t="s">
        <v>3947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3939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7" t="n">
        <v>46182</v>
      </c>
      <c r="C1631" s="1" t="n">
        <v>100</v>
      </c>
      <c r="D1631" s="1" t="s">
        <v>3947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3924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7" t="n">
        <v>46182</v>
      </c>
      <c r="C1632" s="1" t="n">
        <v>100</v>
      </c>
      <c r="D1632" s="1" t="s">
        <v>3947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3925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7" t="n">
        <v>46182</v>
      </c>
      <c r="C1633" s="1" t="n">
        <v>100</v>
      </c>
      <c r="D1633" s="1" t="s">
        <v>3947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3931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7" t="n">
        <v>46182</v>
      </c>
      <c r="C1634" s="1" t="n">
        <v>100</v>
      </c>
      <c r="D1634" s="1" t="s">
        <v>3947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3933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7" t="n">
        <v>46182</v>
      </c>
      <c r="C1635" s="1" t="n">
        <v>100</v>
      </c>
      <c r="D1635" s="1" t="s">
        <v>3947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3936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7" t="n">
        <v>46182</v>
      </c>
      <c r="C1636" s="1" t="n">
        <v>100</v>
      </c>
      <c r="D1636" s="1" t="s">
        <v>3947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3937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7" t="n">
        <v>46182</v>
      </c>
      <c r="C1637" s="1" t="n">
        <v>100</v>
      </c>
      <c r="D1637" s="1" t="s">
        <v>3947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3921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7" t="n">
        <v>46182</v>
      </c>
      <c r="C1638" s="1" t="n">
        <v>100</v>
      </c>
      <c r="D1638" s="1" t="s">
        <v>3947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4208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7" t="n">
        <v>46182</v>
      </c>
      <c r="C1639" s="1" t="n">
        <v>100</v>
      </c>
      <c r="D1639" s="1" t="s">
        <v>3947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3942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7" t="n">
        <v>46182</v>
      </c>
      <c r="C1640" s="1" t="n">
        <v>100</v>
      </c>
      <c r="D1640" s="1" t="s">
        <v>3947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3943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7" t="n">
        <v>46182</v>
      </c>
      <c r="C1641" s="1" t="n">
        <v>100</v>
      </c>
      <c r="D1641" s="1" t="s">
        <v>3947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3922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7" t="n">
        <v>46182</v>
      </c>
      <c r="C1642" s="1" t="n">
        <v>100</v>
      </c>
      <c r="D1642" s="1" t="s">
        <v>3947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3938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7" t="n">
        <v>46182</v>
      </c>
      <c r="C1643" s="1" t="n">
        <v>171</v>
      </c>
      <c r="D1643" s="1" t="s">
        <v>3948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4612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7" t="n">
        <v>46182</v>
      </c>
      <c r="C1644" s="1" t="n">
        <v>171</v>
      </c>
      <c r="D1644" s="1" t="s">
        <v>3948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4613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7" t="n">
        <v>46182</v>
      </c>
      <c r="C1645" s="1" t="n">
        <v>171</v>
      </c>
      <c r="D1645" s="1" t="s">
        <v>3948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4614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7" t="n">
        <v>46182</v>
      </c>
      <c r="C1646" s="1" t="n">
        <v>171</v>
      </c>
      <c r="D1646" s="1" t="s">
        <v>3948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4615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7" t="n">
        <v>46182</v>
      </c>
      <c r="C1647" s="1" t="n">
        <v>171</v>
      </c>
      <c r="D1647" s="1" t="s">
        <v>3948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4616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7" t="n">
        <v>46183</v>
      </c>
      <c r="C1648" s="1" t="n">
        <v>1</v>
      </c>
      <c r="D1648" s="1" t="s">
        <v>3851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4617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7" t="n">
        <v>46183</v>
      </c>
      <c r="C1649" s="1" t="n">
        <v>1</v>
      </c>
      <c r="D1649" s="1" t="s">
        <v>3851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4618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7" t="n">
        <v>46183</v>
      </c>
      <c r="C1650" s="1" t="n">
        <v>1</v>
      </c>
      <c r="D1650" s="1" t="s">
        <v>3851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4619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7" t="n">
        <v>46183</v>
      </c>
      <c r="C1651" s="1" t="n">
        <v>1</v>
      </c>
      <c r="D1651" s="1" t="s">
        <v>3851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4620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7" t="n">
        <v>46183</v>
      </c>
      <c r="C1652" s="1" t="n">
        <v>1</v>
      </c>
      <c r="D1652" s="1" t="s">
        <v>3851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4417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7" t="n">
        <v>46183</v>
      </c>
      <c r="C1653" s="1" t="n">
        <v>1</v>
      </c>
      <c r="D1653" s="1" t="s">
        <v>3851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4621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7" t="n">
        <v>46183</v>
      </c>
      <c r="C1654" s="1" t="n">
        <v>1</v>
      </c>
      <c r="D1654" s="1" t="s">
        <v>3851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4622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7" t="n">
        <v>46183</v>
      </c>
      <c r="C1655" s="1" t="n">
        <v>1</v>
      </c>
      <c r="D1655" s="1" t="s">
        <v>3851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4429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7" t="n">
        <v>46183</v>
      </c>
      <c r="C1656" s="1" t="n">
        <v>1</v>
      </c>
      <c r="D1656" s="1" t="s">
        <v>3851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4623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7" t="n">
        <v>46183</v>
      </c>
      <c r="C1657" s="1" t="n">
        <v>1</v>
      </c>
      <c r="D1657" s="1" t="s">
        <v>3851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4219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7" t="n">
        <v>46183</v>
      </c>
      <c r="C1658" s="1" t="n">
        <v>1</v>
      </c>
      <c r="D1658" s="1" t="s">
        <v>3851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3952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7" t="n">
        <v>46183</v>
      </c>
      <c r="C1659" s="1" t="n">
        <v>1</v>
      </c>
      <c r="D1659" s="1" t="s">
        <v>3851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3954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7" t="n">
        <v>46183</v>
      </c>
      <c r="C1660" s="1" t="n">
        <v>1</v>
      </c>
      <c r="D1660" s="1" t="s">
        <v>3851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3955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7" t="n">
        <v>46183</v>
      </c>
      <c r="C1661" s="1" t="n">
        <v>1</v>
      </c>
      <c r="D1661" s="1" t="s">
        <v>3851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3957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7" t="n">
        <v>46183</v>
      </c>
      <c r="C1662" s="1" t="n">
        <v>1</v>
      </c>
      <c r="D1662" s="1" t="s">
        <v>3851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3956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7" t="n">
        <v>46183</v>
      </c>
      <c r="C1663" s="1" t="n">
        <v>1</v>
      </c>
      <c r="D1663" s="1" t="s">
        <v>3851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4278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7" t="n">
        <v>46183</v>
      </c>
      <c r="C1664" s="1" t="n">
        <v>1</v>
      </c>
      <c r="D1664" s="1" t="s">
        <v>3851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3958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7" t="n">
        <v>46183</v>
      </c>
      <c r="C1665" s="1" t="n">
        <v>1</v>
      </c>
      <c r="D1665" s="1" t="s">
        <v>3851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3959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7" t="n">
        <v>46183</v>
      </c>
      <c r="C1666" s="1" t="n">
        <v>1</v>
      </c>
      <c r="D1666" s="1" t="s">
        <v>3851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3960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7" t="n">
        <v>46183</v>
      </c>
      <c r="C1667" s="1" t="n">
        <v>1</v>
      </c>
      <c r="D1667" s="1" t="s">
        <v>3851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3961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7" t="n">
        <v>46183</v>
      </c>
      <c r="C1668" s="1" t="n">
        <v>1</v>
      </c>
      <c r="D1668" s="1" t="s">
        <v>3851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4624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7" t="n">
        <v>46183</v>
      </c>
      <c r="C1669" s="1" t="n">
        <v>1</v>
      </c>
      <c r="D1669" s="1" t="s">
        <v>3851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4222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7" t="n">
        <v>46183</v>
      </c>
      <c r="C1670" s="1" t="n">
        <v>1</v>
      </c>
      <c r="D1670" s="1" t="s">
        <v>3851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4303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7" t="n">
        <v>46183</v>
      </c>
      <c r="C1671" s="1" t="n">
        <v>1</v>
      </c>
      <c r="D1671" s="1" t="s">
        <v>3851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4309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7" t="n">
        <v>46183</v>
      </c>
      <c r="C1672" s="1" t="n">
        <v>1</v>
      </c>
      <c r="D1672" s="1" t="s">
        <v>3851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4310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7" t="n">
        <v>46183</v>
      </c>
      <c r="C1673" s="1" t="n">
        <v>1</v>
      </c>
      <c r="D1673" s="1" t="s">
        <v>3851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4311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7" t="n">
        <v>46183</v>
      </c>
      <c r="C1674" s="1" t="n">
        <v>1</v>
      </c>
      <c r="D1674" s="1" t="s">
        <v>3851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4312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7" t="n">
        <v>46183</v>
      </c>
      <c r="C1675" s="1" t="n">
        <v>1</v>
      </c>
      <c r="D1675" s="1" t="s">
        <v>3851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4314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7" t="n">
        <v>46183</v>
      </c>
      <c r="C1676" s="1" t="n">
        <v>1</v>
      </c>
      <c r="D1676" s="1" t="s">
        <v>3851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4474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7" t="n">
        <v>46183</v>
      </c>
      <c r="C1677" s="1" t="n">
        <v>1</v>
      </c>
      <c r="D1677" s="1" t="s">
        <v>3851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4319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7" t="n">
        <v>46183</v>
      </c>
      <c r="C1678" s="1" t="n">
        <v>1</v>
      </c>
      <c r="D1678" s="1" t="s">
        <v>3851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4320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7" t="n">
        <v>46183</v>
      </c>
      <c r="C1679" s="1" t="n">
        <v>1</v>
      </c>
      <c r="D1679" s="1" t="s">
        <v>3851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4625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7" t="n">
        <v>46183</v>
      </c>
      <c r="C1680" s="1" t="n">
        <v>1</v>
      </c>
      <c r="D1680" s="1" t="s">
        <v>3851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4321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7" t="n">
        <v>46183</v>
      </c>
      <c r="C1681" s="1" t="n">
        <v>1</v>
      </c>
      <c r="D1681" s="1" t="s">
        <v>3851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4323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7" t="n">
        <v>46183</v>
      </c>
      <c r="C1682" s="1" t="n">
        <v>1</v>
      </c>
      <c r="D1682" s="1" t="s">
        <v>3851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4626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7" t="n">
        <v>46183</v>
      </c>
      <c r="C1683" s="1" t="n">
        <v>1</v>
      </c>
      <c r="D1683" s="1" t="s">
        <v>3851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4222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7" t="n">
        <v>46183</v>
      </c>
      <c r="C1684" s="1" t="n">
        <v>1</v>
      </c>
      <c r="D1684" s="1" t="s">
        <v>3851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4627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7" t="n">
        <v>46183</v>
      </c>
      <c r="C1685" s="1" t="n">
        <v>1</v>
      </c>
      <c r="D1685" s="1" t="s">
        <v>3851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4628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7" t="n">
        <v>46183</v>
      </c>
      <c r="C1686" s="1" t="n">
        <v>1</v>
      </c>
      <c r="D1686" s="1" t="s">
        <v>3851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4629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7" t="n">
        <v>46183</v>
      </c>
      <c r="C1687" s="1" t="n">
        <v>1</v>
      </c>
      <c r="D1687" s="1" t="s">
        <v>3851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4630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7" t="n">
        <v>46183</v>
      </c>
      <c r="C1688" s="1" t="n">
        <v>1</v>
      </c>
      <c r="D1688" s="1" t="s">
        <v>3851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4631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7" t="n">
        <v>46183</v>
      </c>
      <c r="C1689" s="1" t="n">
        <v>1</v>
      </c>
      <c r="D1689" s="1" t="s">
        <v>3851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4632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7" t="n">
        <v>46183</v>
      </c>
      <c r="C1690" s="1" t="n">
        <v>1</v>
      </c>
      <c r="D1690" s="1" t="s">
        <v>3851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4633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7" t="n">
        <v>46183</v>
      </c>
      <c r="C1691" s="1" t="n">
        <v>1</v>
      </c>
      <c r="D1691" s="1" t="s">
        <v>3851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4634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7" t="n">
        <v>46183</v>
      </c>
      <c r="C1692" s="1" t="n">
        <v>1</v>
      </c>
      <c r="D1692" s="1" t="s">
        <v>3851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4635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7" t="n">
        <v>46183</v>
      </c>
      <c r="C1693" s="1" t="n">
        <v>1</v>
      </c>
      <c r="D1693" s="1" t="s">
        <v>3851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4636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7" t="n">
        <v>46183</v>
      </c>
      <c r="C1694" s="1" t="n">
        <v>1</v>
      </c>
      <c r="D1694" s="1" t="s">
        <v>3851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4637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7" t="n">
        <v>46183</v>
      </c>
      <c r="C1695" s="1" t="n">
        <v>1</v>
      </c>
      <c r="D1695" s="1" t="s">
        <v>3851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4638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7" t="n">
        <v>46183</v>
      </c>
      <c r="C1696" s="1" t="n">
        <v>1</v>
      </c>
      <c r="D1696" s="1" t="s">
        <v>3851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4639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7" t="n">
        <v>46183</v>
      </c>
      <c r="C1697" s="1" t="n">
        <v>1</v>
      </c>
      <c r="D1697" s="1" t="s">
        <v>3851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4640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7" t="n">
        <v>46183</v>
      </c>
      <c r="C1698" s="1" t="n">
        <v>1</v>
      </c>
      <c r="D1698" s="1" t="s">
        <v>3851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4233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7" t="n">
        <v>46183</v>
      </c>
      <c r="C1699" s="1" t="n">
        <v>1</v>
      </c>
      <c r="D1699" s="1" t="s">
        <v>3851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4234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7" t="n">
        <v>46183</v>
      </c>
      <c r="C1700" s="1" t="n">
        <v>1</v>
      </c>
      <c r="D1700" s="1" t="s">
        <v>3851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4235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7" t="n">
        <v>46183</v>
      </c>
      <c r="C1701" s="1" t="n">
        <v>1</v>
      </c>
      <c r="D1701" s="1" t="s">
        <v>3851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4236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7" t="n">
        <v>46183</v>
      </c>
      <c r="C1702" s="1" t="n">
        <v>1</v>
      </c>
      <c r="D1702" s="1" t="s">
        <v>3851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4237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7" t="n">
        <v>46183</v>
      </c>
      <c r="C1703" s="1" t="n">
        <v>1</v>
      </c>
      <c r="D1703" s="1" t="s">
        <v>3851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4238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7" t="n">
        <v>46183</v>
      </c>
      <c r="C1704" s="1" t="n">
        <v>1</v>
      </c>
      <c r="D1704" s="1" t="s">
        <v>3851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4239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7" t="n">
        <v>46183</v>
      </c>
      <c r="C1705" s="1" t="n">
        <v>2</v>
      </c>
      <c r="D1705" s="1" t="s">
        <v>3895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4460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7" t="n">
        <v>46183</v>
      </c>
      <c r="C1706" s="1" t="n">
        <v>3</v>
      </c>
      <c r="D1706" s="1" t="s">
        <v>3896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3899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7" t="n">
        <v>46183</v>
      </c>
      <c r="C1707" s="1" t="n">
        <v>3</v>
      </c>
      <c r="D1707" s="1" t="s">
        <v>3896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3900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7" t="n">
        <v>46183</v>
      </c>
      <c r="C1708" s="1" t="n">
        <v>3</v>
      </c>
      <c r="D1708" s="1" t="s">
        <v>3896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3901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7" t="n">
        <v>46183</v>
      </c>
      <c r="C1709" s="1" t="n">
        <v>3</v>
      </c>
      <c r="D1709" s="1" t="s">
        <v>3896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3904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7" t="n">
        <v>46183</v>
      </c>
      <c r="C1710" s="1" t="n">
        <v>3</v>
      </c>
      <c r="D1710" s="1" t="s">
        <v>3896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4641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7" t="n">
        <v>46183</v>
      </c>
      <c r="C1711" s="1" t="n">
        <v>3</v>
      </c>
      <c r="D1711" s="1" t="s">
        <v>3896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4642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7" t="n">
        <v>46183</v>
      </c>
      <c r="C1712" s="1" t="n">
        <v>3</v>
      </c>
      <c r="D1712" s="1" t="s">
        <v>3896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4643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7" t="n">
        <v>46183</v>
      </c>
      <c r="C1713" s="1" t="n">
        <v>3</v>
      </c>
      <c r="D1713" s="1" t="s">
        <v>3896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4644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7" t="n">
        <v>46183</v>
      </c>
      <c r="C1714" s="1" t="n">
        <v>3</v>
      </c>
      <c r="D1714" s="1" t="s">
        <v>3896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4645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7" t="n">
        <v>46183</v>
      </c>
      <c r="C1715" s="1" t="n">
        <v>3</v>
      </c>
      <c r="D1715" s="1" t="s">
        <v>3896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4646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7" t="n">
        <v>46183</v>
      </c>
      <c r="C1716" s="1" t="n">
        <v>6</v>
      </c>
      <c r="D1716" s="1" t="s">
        <v>3914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4460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7" t="n">
        <v>46183</v>
      </c>
      <c r="C1717" s="1" t="n">
        <v>11</v>
      </c>
      <c r="D1717" s="1" t="s">
        <v>3915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4647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7" t="n">
        <v>46183</v>
      </c>
      <c r="C1718" s="1" t="n">
        <v>11</v>
      </c>
      <c r="D1718" s="1" t="s">
        <v>3915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4648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7" t="n">
        <v>46183</v>
      </c>
      <c r="C1719" s="1" t="n">
        <v>11</v>
      </c>
      <c r="D1719" s="1" t="s">
        <v>3915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4649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7" t="n">
        <v>46183</v>
      </c>
      <c r="C1720" s="1" t="n">
        <v>11</v>
      </c>
      <c r="D1720" s="1" t="s">
        <v>3915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4650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7" t="n">
        <v>46183</v>
      </c>
      <c r="C1721" s="1" t="n">
        <v>11</v>
      </c>
      <c r="D1721" s="1" t="s">
        <v>3915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4651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7" t="n">
        <v>46183</v>
      </c>
      <c r="C1722" s="1" t="n">
        <v>11</v>
      </c>
      <c r="D1722" s="1" t="s">
        <v>3915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4652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7" t="n">
        <v>46183</v>
      </c>
      <c r="C1723" s="1" t="n">
        <v>11</v>
      </c>
      <c r="D1723" s="1" t="s">
        <v>3915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4653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7" t="n">
        <v>46183</v>
      </c>
      <c r="C1724" s="1" t="n">
        <v>11</v>
      </c>
      <c r="D1724" s="1" t="s">
        <v>3915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4654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7" t="n">
        <v>46183</v>
      </c>
      <c r="C1725" s="1" t="n">
        <v>11</v>
      </c>
      <c r="D1725" s="1" t="s">
        <v>3915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4655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7" t="n">
        <v>46183</v>
      </c>
      <c r="C1726" s="1" t="n">
        <v>11</v>
      </c>
      <c r="D1726" s="1" t="s">
        <v>3915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4656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7" t="n">
        <v>46183</v>
      </c>
      <c r="C1727" s="1" t="n">
        <v>11</v>
      </c>
      <c r="D1727" s="1" t="s">
        <v>3915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4657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7" t="n">
        <v>46183</v>
      </c>
      <c r="C1728" s="1" t="n">
        <v>11</v>
      </c>
      <c r="D1728" s="1" t="s">
        <v>3915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4658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7" t="n">
        <v>46184</v>
      </c>
      <c r="C1729" s="1" t="n">
        <v>1</v>
      </c>
      <c r="D1729" s="1" t="s">
        <v>3851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3885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7" t="n">
        <v>46184</v>
      </c>
      <c r="C1730" s="1" t="n">
        <v>1</v>
      </c>
      <c r="D1730" s="1" t="s">
        <v>3851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4659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7" t="n">
        <v>46184</v>
      </c>
      <c r="C1731" s="1" t="n">
        <v>1</v>
      </c>
      <c r="D1731" s="1" t="s">
        <v>3851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4660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7" t="n">
        <v>46184</v>
      </c>
      <c r="C1732" s="1" t="n">
        <v>1</v>
      </c>
      <c r="D1732" s="1" t="s">
        <v>3851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4661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7" t="n">
        <v>46184</v>
      </c>
      <c r="C1733" s="1" t="n">
        <v>1</v>
      </c>
      <c r="D1733" s="1" t="s">
        <v>3851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4662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7" t="n">
        <v>46184</v>
      </c>
      <c r="C1734" s="1" t="n">
        <v>1</v>
      </c>
      <c r="D1734" s="1" t="s">
        <v>3851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4663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7" t="n">
        <v>46184</v>
      </c>
      <c r="C1735" s="1" t="n">
        <v>1</v>
      </c>
      <c r="D1735" s="1" t="s">
        <v>3851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4664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7" t="n">
        <v>46184</v>
      </c>
      <c r="C1736" s="1" t="n">
        <v>1</v>
      </c>
      <c r="D1736" s="1" t="s">
        <v>3851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4665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7" t="n">
        <v>46184</v>
      </c>
      <c r="C1737" s="1" t="n">
        <v>1</v>
      </c>
      <c r="D1737" s="1" t="s">
        <v>3851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4666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7" t="n">
        <v>46184</v>
      </c>
      <c r="C1738" s="1" t="n">
        <v>1</v>
      </c>
      <c r="D1738" s="1" t="s">
        <v>3851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4667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7" t="n">
        <v>46184</v>
      </c>
      <c r="C1739" s="1" t="n">
        <v>1</v>
      </c>
      <c r="D1739" s="1" t="s">
        <v>3851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4668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7" t="n">
        <v>46184</v>
      </c>
      <c r="C1740" s="1" t="n">
        <v>1</v>
      </c>
      <c r="D1740" s="1" t="s">
        <v>3851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4669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7" t="n">
        <v>46184</v>
      </c>
      <c r="C1741" s="1" t="n">
        <v>1</v>
      </c>
      <c r="D1741" s="1" t="s">
        <v>3851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4670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7" t="n">
        <v>46184</v>
      </c>
      <c r="C1742" s="1" t="n">
        <v>1</v>
      </c>
      <c r="D1742" s="1" t="s">
        <v>3851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4671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7" t="n">
        <v>46184</v>
      </c>
      <c r="C1743" s="1" t="n">
        <v>1</v>
      </c>
      <c r="D1743" s="1" t="s">
        <v>3851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4619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7" t="n">
        <v>46184</v>
      </c>
      <c r="C1744" s="1" t="n">
        <v>1</v>
      </c>
      <c r="D1744" s="1" t="s">
        <v>3851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4672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7" t="n">
        <v>46184</v>
      </c>
      <c r="C1745" s="1" t="n">
        <v>1</v>
      </c>
      <c r="D1745" s="1" t="s">
        <v>3851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4673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7" t="n">
        <v>46184</v>
      </c>
      <c r="C1746" s="1" t="n">
        <v>1</v>
      </c>
      <c r="D1746" s="1" t="s">
        <v>3851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4619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7" t="n">
        <v>46184</v>
      </c>
      <c r="C1747" s="1" t="n">
        <v>1</v>
      </c>
      <c r="D1747" s="1" t="s">
        <v>3851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4674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7" t="n">
        <v>46184</v>
      </c>
      <c r="C1748" s="1" t="n">
        <v>1</v>
      </c>
      <c r="D1748" s="1" t="s">
        <v>3851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4675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7" t="n">
        <v>46184</v>
      </c>
      <c r="C1749" s="1" t="n">
        <v>1</v>
      </c>
      <c r="D1749" s="1" t="s">
        <v>3851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4676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7" t="n">
        <v>46184</v>
      </c>
      <c r="C1750" s="1" t="n">
        <v>1</v>
      </c>
      <c r="D1750" s="1" t="s">
        <v>3851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4677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7" t="n">
        <v>46184</v>
      </c>
      <c r="C1751" s="1" t="n">
        <v>1</v>
      </c>
      <c r="D1751" s="1" t="s">
        <v>3851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4678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7" t="n">
        <v>46184</v>
      </c>
      <c r="C1752" s="1" t="n">
        <v>1</v>
      </c>
      <c r="D1752" s="1" t="s">
        <v>3851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4679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7" t="n">
        <v>46184</v>
      </c>
      <c r="C1753" s="1" t="n">
        <v>1</v>
      </c>
      <c r="D1753" s="1" t="s">
        <v>3851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4680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7" t="n">
        <v>46184</v>
      </c>
      <c r="C1754" s="1" t="n">
        <v>1</v>
      </c>
      <c r="D1754" s="1" t="s">
        <v>3851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4681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7" t="n">
        <v>46184</v>
      </c>
      <c r="C1755" s="1" t="n">
        <v>1</v>
      </c>
      <c r="D1755" s="1" t="s">
        <v>3851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4682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7" t="n">
        <v>46184</v>
      </c>
      <c r="C1756" s="1" t="n">
        <v>1</v>
      </c>
      <c r="D1756" s="1" t="s">
        <v>3851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4683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7" t="n">
        <v>46184</v>
      </c>
      <c r="C1757" s="1" t="n">
        <v>1</v>
      </c>
      <c r="D1757" s="1" t="s">
        <v>3851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4684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7" t="n">
        <v>46184</v>
      </c>
      <c r="C1758" s="1" t="n">
        <v>1</v>
      </c>
      <c r="D1758" s="1" t="s">
        <v>3851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4685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7" t="n">
        <v>46184</v>
      </c>
      <c r="C1759" s="1" t="n">
        <v>1</v>
      </c>
      <c r="D1759" s="1" t="s">
        <v>3851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4686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7" t="n">
        <v>46184</v>
      </c>
      <c r="C1760" s="1" t="n">
        <v>1</v>
      </c>
      <c r="D1760" s="1" t="s">
        <v>3851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4687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7" t="n">
        <v>46184</v>
      </c>
      <c r="C1761" s="1" t="n">
        <v>1</v>
      </c>
      <c r="D1761" s="1" t="s">
        <v>3851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4688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7" t="n">
        <v>46184</v>
      </c>
      <c r="C1762" s="1" t="n">
        <v>1</v>
      </c>
      <c r="D1762" s="1" t="s">
        <v>3851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4689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7" t="n">
        <v>46184</v>
      </c>
      <c r="C1763" s="1" t="n">
        <v>1</v>
      </c>
      <c r="D1763" s="1" t="s">
        <v>3851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4690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7" t="n">
        <v>46184</v>
      </c>
      <c r="C1764" s="1" t="n">
        <v>1</v>
      </c>
      <c r="D1764" s="1" t="s">
        <v>3851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4691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7" t="n">
        <v>46184</v>
      </c>
      <c r="C1765" s="1" t="n">
        <v>1</v>
      </c>
      <c r="D1765" s="1" t="s">
        <v>3851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4692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7" t="n">
        <v>46184</v>
      </c>
      <c r="C1766" s="1" t="n">
        <v>1</v>
      </c>
      <c r="D1766" s="1" t="s">
        <v>3851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4693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7" t="n">
        <v>46184</v>
      </c>
      <c r="C1767" s="1" t="n">
        <v>1</v>
      </c>
      <c r="D1767" s="1" t="s">
        <v>3851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4694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7" t="n">
        <v>46184</v>
      </c>
      <c r="C1768" s="1" t="n">
        <v>1</v>
      </c>
      <c r="D1768" s="1" t="s">
        <v>3851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4695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7" t="n">
        <v>46184</v>
      </c>
      <c r="C1769" s="1" t="n">
        <v>1</v>
      </c>
      <c r="D1769" s="1" t="s">
        <v>3851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4696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7" t="n">
        <v>46184</v>
      </c>
      <c r="C1770" s="1" t="n">
        <v>1</v>
      </c>
      <c r="D1770" s="1" t="s">
        <v>3851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4697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7" t="n">
        <v>46184</v>
      </c>
      <c r="C1771" s="1" t="n">
        <v>1</v>
      </c>
      <c r="D1771" s="1" t="s">
        <v>3851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4698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7" t="n">
        <v>46184</v>
      </c>
      <c r="C1772" s="1" t="n">
        <v>1</v>
      </c>
      <c r="D1772" s="1" t="s">
        <v>3851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4699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7" t="n">
        <v>46184</v>
      </c>
      <c r="C1773" s="1" t="n">
        <v>1</v>
      </c>
      <c r="D1773" s="1" t="s">
        <v>3851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4700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7" t="n">
        <v>46184</v>
      </c>
      <c r="C1774" s="1" t="n">
        <v>1</v>
      </c>
      <c r="D1774" s="1" t="s">
        <v>3851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4701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7" t="n">
        <v>46184</v>
      </c>
      <c r="C1775" s="1" t="n">
        <v>1</v>
      </c>
      <c r="D1775" s="1" t="s">
        <v>3851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4702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7" t="n">
        <v>46184</v>
      </c>
      <c r="C1776" s="1" t="n">
        <v>1</v>
      </c>
      <c r="D1776" s="1" t="s">
        <v>3851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4703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7" t="n">
        <v>46184</v>
      </c>
      <c r="C1777" s="1" t="n">
        <v>1</v>
      </c>
      <c r="D1777" s="1" t="s">
        <v>3851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4704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7" t="n">
        <v>46184</v>
      </c>
      <c r="C1778" s="1" t="n">
        <v>1</v>
      </c>
      <c r="D1778" s="1" t="s">
        <v>3851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4705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7" t="n">
        <v>46184</v>
      </c>
      <c r="C1779" s="1" t="n">
        <v>1</v>
      </c>
      <c r="D1779" s="1" t="s">
        <v>3851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4706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7" t="n">
        <v>46184</v>
      </c>
      <c r="C1780" s="1" t="n">
        <v>1</v>
      </c>
      <c r="D1780" s="1" t="s">
        <v>3851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4707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7" t="n">
        <v>46184</v>
      </c>
      <c r="C1781" s="1" t="n">
        <v>1</v>
      </c>
      <c r="D1781" s="1" t="s">
        <v>3851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4708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7" t="n">
        <v>46184</v>
      </c>
      <c r="C1782" s="1" t="n">
        <v>1</v>
      </c>
      <c r="D1782" s="1" t="s">
        <v>3851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4709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7" t="n">
        <v>46184</v>
      </c>
      <c r="C1783" s="1" t="n">
        <v>1</v>
      </c>
      <c r="D1783" s="1" t="s">
        <v>3851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4710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7" t="n">
        <v>46184</v>
      </c>
      <c r="C1784" s="1" t="n">
        <v>1</v>
      </c>
      <c r="D1784" s="1" t="s">
        <v>3851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4711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7" t="n">
        <v>46184</v>
      </c>
      <c r="C1785" s="1" t="n">
        <v>1</v>
      </c>
      <c r="D1785" s="1" t="s">
        <v>3851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4712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7" t="n">
        <v>46184</v>
      </c>
      <c r="C1786" s="1" t="n">
        <v>1</v>
      </c>
      <c r="D1786" s="1" t="s">
        <v>3851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4713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7" t="n">
        <v>46184</v>
      </c>
      <c r="C1787" s="1" t="n">
        <v>1</v>
      </c>
      <c r="D1787" s="1" t="s">
        <v>3851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4714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7" t="n">
        <v>46184</v>
      </c>
      <c r="C1788" s="1" t="n">
        <v>1</v>
      </c>
      <c r="D1788" s="1" t="s">
        <v>3851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4715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7" t="n">
        <v>46184</v>
      </c>
      <c r="C1789" s="1" t="n">
        <v>1</v>
      </c>
      <c r="D1789" s="1" t="s">
        <v>3851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4716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7" t="n">
        <v>46184</v>
      </c>
      <c r="C1790" s="1" t="n">
        <v>1</v>
      </c>
      <c r="D1790" s="1" t="s">
        <v>3851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4717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7" t="n">
        <v>46184</v>
      </c>
      <c r="C1791" s="1" t="n">
        <v>1</v>
      </c>
      <c r="D1791" s="1" t="s">
        <v>3851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4718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7" t="n">
        <v>46184</v>
      </c>
      <c r="C1792" s="1" t="n">
        <v>1</v>
      </c>
      <c r="D1792" s="1" t="s">
        <v>3851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4719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7" t="n">
        <v>46184</v>
      </c>
      <c r="C1793" s="1" t="n">
        <v>1</v>
      </c>
      <c r="D1793" s="1" t="s">
        <v>3851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4720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7" t="n">
        <v>46184</v>
      </c>
      <c r="C1794" s="1" t="n">
        <v>1</v>
      </c>
      <c r="D1794" s="1" t="s">
        <v>3851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4721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7" t="n">
        <v>46184</v>
      </c>
      <c r="C1795" s="1" t="n">
        <v>1</v>
      </c>
      <c r="D1795" s="1" t="s">
        <v>3851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4722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7" t="n">
        <v>46184</v>
      </c>
      <c r="C1796" s="1" t="n">
        <v>1</v>
      </c>
      <c r="D1796" s="1" t="s">
        <v>3851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4723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7" t="n">
        <v>46184</v>
      </c>
      <c r="C1797" s="1" t="n">
        <v>1</v>
      </c>
      <c r="D1797" s="1" t="s">
        <v>3851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4724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7" t="n">
        <v>46184</v>
      </c>
      <c r="C1798" s="1" t="n">
        <v>1</v>
      </c>
      <c r="D1798" s="1" t="s">
        <v>3851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4725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7" t="n">
        <v>46184</v>
      </c>
      <c r="C1799" s="1" t="n">
        <v>1</v>
      </c>
      <c r="D1799" s="1" t="s">
        <v>3851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4726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7" t="n">
        <v>46184</v>
      </c>
      <c r="C1800" s="1" t="n">
        <v>1</v>
      </c>
      <c r="D1800" s="1" t="s">
        <v>3851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4727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7" t="n">
        <v>46184</v>
      </c>
      <c r="C1801" s="1" t="n">
        <v>1</v>
      </c>
      <c r="D1801" s="1" t="s">
        <v>3851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4728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7" t="n">
        <v>46184</v>
      </c>
      <c r="C1802" s="1" t="n">
        <v>1</v>
      </c>
      <c r="D1802" s="1" t="s">
        <v>3851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4729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7" t="n">
        <v>46184</v>
      </c>
      <c r="C1803" s="1" t="n">
        <v>1</v>
      </c>
      <c r="D1803" s="1" t="s">
        <v>3851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4730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7" t="n">
        <v>46184</v>
      </c>
      <c r="C1804" s="1" t="n">
        <v>1</v>
      </c>
      <c r="D1804" s="1" t="s">
        <v>3851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4731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7" t="n">
        <v>46184</v>
      </c>
      <c r="C1805" s="1" t="n">
        <v>1</v>
      </c>
      <c r="D1805" s="1" t="s">
        <v>3851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4732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7" t="n">
        <v>46184</v>
      </c>
      <c r="C1806" s="1" t="n">
        <v>1</v>
      </c>
      <c r="D1806" s="1" t="s">
        <v>3851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4733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7" t="n">
        <v>46184</v>
      </c>
      <c r="C1807" s="1" t="n">
        <v>1</v>
      </c>
      <c r="D1807" s="1" t="s">
        <v>3851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4734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7" t="n">
        <v>46184</v>
      </c>
      <c r="C1808" s="1" t="n">
        <v>1</v>
      </c>
      <c r="D1808" s="1" t="s">
        <v>3851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4735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7" t="n">
        <v>46184</v>
      </c>
      <c r="C1809" s="1" t="n">
        <v>1</v>
      </c>
      <c r="D1809" s="1" t="s">
        <v>3851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4736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7" t="n">
        <v>46184</v>
      </c>
      <c r="C1810" s="1" t="n">
        <v>1</v>
      </c>
      <c r="D1810" s="1" t="s">
        <v>3851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4737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7" t="n">
        <v>46184</v>
      </c>
      <c r="C1811" s="1" t="n">
        <v>1</v>
      </c>
      <c r="D1811" s="1" t="s">
        <v>3851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4738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7" t="n">
        <v>46184</v>
      </c>
      <c r="C1812" s="1" t="n">
        <v>1</v>
      </c>
      <c r="D1812" s="1" t="s">
        <v>3851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4739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7" t="n">
        <v>46184</v>
      </c>
      <c r="C1813" s="1" t="n">
        <v>1</v>
      </c>
      <c r="D1813" s="1" t="s">
        <v>3851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4740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7" t="n">
        <v>46184</v>
      </c>
      <c r="C1814" s="1" t="n">
        <v>1</v>
      </c>
      <c r="D1814" s="1" t="s">
        <v>3851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4741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7" t="n">
        <v>46184</v>
      </c>
      <c r="C1815" s="1" t="n">
        <v>1</v>
      </c>
      <c r="D1815" s="1" t="s">
        <v>3851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4742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7" t="n">
        <v>46184</v>
      </c>
      <c r="C1816" s="1" t="n">
        <v>1</v>
      </c>
      <c r="D1816" s="1" t="s">
        <v>3851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4743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7" t="n">
        <v>46184</v>
      </c>
      <c r="C1817" s="1" t="n">
        <v>1</v>
      </c>
      <c r="D1817" s="1" t="s">
        <v>3851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4744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7" t="n">
        <v>46184</v>
      </c>
      <c r="C1818" s="1" t="n">
        <v>1</v>
      </c>
      <c r="D1818" s="1" t="s">
        <v>3851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4745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7" t="n">
        <v>46184</v>
      </c>
      <c r="C1819" s="1" t="n">
        <v>1</v>
      </c>
      <c r="D1819" s="1" t="s">
        <v>3851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4746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7" t="n">
        <v>46184</v>
      </c>
      <c r="C1820" s="1" t="n">
        <v>1</v>
      </c>
      <c r="D1820" s="1" t="s">
        <v>3851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4747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7" t="n">
        <v>46184</v>
      </c>
      <c r="C1821" s="1" t="n">
        <v>1</v>
      </c>
      <c r="D1821" s="1" t="s">
        <v>3851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4748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7" t="n">
        <v>46184</v>
      </c>
      <c r="C1822" s="1" t="n">
        <v>1</v>
      </c>
      <c r="D1822" s="1" t="s">
        <v>3851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4749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7" t="n">
        <v>46184</v>
      </c>
      <c r="C1823" s="1" t="n">
        <v>1</v>
      </c>
      <c r="D1823" s="1" t="s">
        <v>3851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4750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7" t="n">
        <v>46184</v>
      </c>
      <c r="C1824" s="1" t="n">
        <v>1</v>
      </c>
      <c r="D1824" s="1" t="s">
        <v>3851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4751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7" t="n">
        <v>46184</v>
      </c>
      <c r="C1825" s="1" t="n">
        <v>1</v>
      </c>
      <c r="D1825" s="1" t="s">
        <v>3851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4751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7" t="n">
        <v>46184</v>
      </c>
      <c r="C1826" s="1" t="n">
        <v>1</v>
      </c>
      <c r="D1826" s="1" t="s">
        <v>3851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4752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7" t="n">
        <v>46184</v>
      </c>
      <c r="C1827" s="1" t="n">
        <v>1</v>
      </c>
      <c r="D1827" s="1" t="s">
        <v>3851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4753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7" t="n">
        <v>46184</v>
      </c>
      <c r="C1828" s="1" t="n">
        <v>1</v>
      </c>
      <c r="D1828" s="1" t="s">
        <v>3851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4754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7" t="n">
        <v>46184</v>
      </c>
      <c r="C1829" s="1" t="n">
        <v>1</v>
      </c>
      <c r="D1829" s="1" t="s">
        <v>3851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4755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7" t="n">
        <v>46184</v>
      </c>
      <c r="C1830" s="1" t="n">
        <v>1</v>
      </c>
      <c r="D1830" s="1" t="s">
        <v>3851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4756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7" t="n">
        <v>46184</v>
      </c>
      <c r="C1831" s="1" t="n">
        <v>11</v>
      </c>
      <c r="D1831" s="1" t="s">
        <v>3915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4757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7" t="n">
        <v>46184</v>
      </c>
      <c r="C1832" s="1" t="n">
        <v>11</v>
      </c>
      <c r="D1832" s="1" t="s">
        <v>3915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4758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7" t="n">
        <v>46184</v>
      </c>
      <c r="C1833" s="1" t="n">
        <v>11</v>
      </c>
      <c r="D1833" s="1" t="s">
        <v>3915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4758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7" t="n">
        <v>46184</v>
      </c>
      <c r="C1834" s="1" t="n">
        <v>11</v>
      </c>
      <c r="D1834" s="1" t="s">
        <v>3915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4759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7" t="n">
        <v>46184</v>
      </c>
      <c r="C1835" s="1" t="n">
        <v>11</v>
      </c>
      <c r="D1835" s="1" t="s">
        <v>3915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4760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7" t="n">
        <v>46184</v>
      </c>
      <c r="C1836" s="1" t="n">
        <v>11</v>
      </c>
      <c r="D1836" s="1" t="s">
        <v>3915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4760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7" t="n">
        <v>46184</v>
      </c>
      <c r="C1837" s="1" t="n">
        <v>11</v>
      </c>
      <c r="D1837" s="1" t="s">
        <v>3915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4760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7" t="n">
        <v>46184</v>
      </c>
      <c r="C1838" s="1" t="n">
        <v>11</v>
      </c>
      <c r="D1838" s="1" t="s">
        <v>3915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4761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7" t="n">
        <v>46184</v>
      </c>
      <c r="C1839" s="1" t="n">
        <v>11</v>
      </c>
      <c r="D1839" s="1" t="s">
        <v>3915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4762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7" t="n">
        <v>46184</v>
      </c>
      <c r="C1840" s="1" t="n">
        <v>39</v>
      </c>
      <c r="D1840" s="1" t="s">
        <v>3945</v>
      </c>
      <c r="E1840" s="1" t="n">
        <v>10069</v>
      </c>
      <c r="F1840" s="1" t="s">
        <v>3744</v>
      </c>
      <c r="I1840" s="1" t="n">
        <v>530744</v>
      </c>
      <c r="J1840" s="1" t="n">
        <v>80783</v>
      </c>
      <c r="K1840" s="1" t="n">
        <v>807845</v>
      </c>
      <c r="L1840" s="1" t="s">
        <v>4763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7" t="n">
        <v>46184</v>
      </c>
      <c r="C1841" s="1" t="n">
        <v>39</v>
      </c>
      <c r="D1841" s="1" t="s">
        <v>3945</v>
      </c>
      <c r="E1841" s="1" t="n">
        <v>10069</v>
      </c>
      <c r="F1841" s="1" t="s">
        <v>3744</v>
      </c>
      <c r="I1841" s="1" t="n">
        <v>530744</v>
      </c>
      <c r="J1841" s="1" t="n">
        <v>80785</v>
      </c>
      <c r="K1841" s="1" t="n">
        <v>807869</v>
      </c>
      <c r="L1841" s="1" t="s">
        <v>4764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7" t="n">
        <v>46184</v>
      </c>
      <c r="C1842" s="1" t="n">
        <v>171</v>
      </c>
      <c r="D1842" s="1" t="s">
        <v>3948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4765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7" t="n">
        <v>46184</v>
      </c>
      <c r="C1843" s="1" t="n">
        <v>171</v>
      </c>
      <c r="D1843" s="1" t="s">
        <v>3948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4766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7" t="n">
        <v>46184</v>
      </c>
      <c r="C1844" s="1" t="n">
        <v>171</v>
      </c>
      <c r="D1844" s="1" t="s">
        <v>3948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4767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7" t="n">
        <v>46184</v>
      </c>
      <c r="C1845" s="1" t="n">
        <v>171</v>
      </c>
      <c r="D1845" s="1" t="s">
        <v>3948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4768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7" t="n">
        <v>46184</v>
      </c>
      <c r="C1846" s="1" t="n">
        <v>171</v>
      </c>
      <c r="D1846" s="1" t="s">
        <v>3948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4769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7" t="n">
        <v>46184</v>
      </c>
      <c r="C1847" s="1" t="n">
        <v>171</v>
      </c>
      <c r="D1847" s="1" t="s">
        <v>3948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4770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7" t="n">
        <v>46184</v>
      </c>
      <c r="C1848" s="1" t="n">
        <v>171</v>
      </c>
      <c r="D1848" s="1" t="s">
        <v>3948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4771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7" t="n">
        <v>46184</v>
      </c>
      <c r="C1849" s="1" t="n">
        <v>171</v>
      </c>
      <c r="D1849" s="1" t="s">
        <v>3948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4772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7" t="n">
        <v>46184</v>
      </c>
      <c r="C1850" s="1" t="n">
        <v>171</v>
      </c>
      <c r="D1850" s="1" t="s">
        <v>3948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4707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7" t="n">
        <v>46185</v>
      </c>
      <c r="C1851" s="1" t="n">
        <v>1</v>
      </c>
      <c r="D1851" s="1" t="s">
        <v>3851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4215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7" t="n">
        <v>46185</v>
      </c>
      <c r="C1852" s="1" t="n">
        <v>1</v>
      </c>
      <c r="D1852" s="1" t="s">
        <v>3851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4216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7" t="n">
        <v>46185</v>
      </c>
      <c r="C1853" s="1" t="n">
        <v>1</v>
      </c>
      <c r="D1853" s="1" t="s">
        <v>3851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3886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7" t="n">
        <v>46185</v>
      </c>
      <c r="C1854" s="1" t="n">
        <v>1</v>
      </c>
      <c r="D1854" s="1" t="s">
        <v>3851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3887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7" t="n">
        <v>46185</v>
      </c>
      <c r="C1855" s="1" t="n">
        <v>1</v>
      </c>
      <c r="D1855" s="1" t="s">
        <v>3851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4223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7" t="n">
        <v>46185</v>
      </c>
      <c r="C1856" s="1" t="n">
        <v>1</v>
      </c>
      <c r="D1856" s="1" t="s">
        <v>3851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4224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7" t="n">
        <v>46185</v>
      </c>
      <c r="C1857" s="1" t="n">
        <v>1</v>
      </c>
      <c r="D1857" s="1" t="s">
        <v>3851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4112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7" t="n">
        <v>46185</v>
      </c>
      <c r="C1858" s="1" t="n">
        <v>1</v>
      </c>
      <c r="D1858" s="1" t="s">
        <v>3851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4113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7" t="n">
        <v>46185</v>
      </c>
      <c r="C1859" s="1" t="n">
        <v>2</v>
      </c>
      <c r="D1859" s="1" t="s">
        <v>3895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7" t="n">
        <v>46185</v>
      </c>
      <c r="C1860" s="1" t="n">
        <v>2</v>
      </c>
      <c r="D1860" s="1" t="s">
        <v>3895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4187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7" t="n">
        <v>46185</v>
      </c>
      <c r="C1861" s="1" t="n">
        <v>2</v>
      </c>
      <c r="D1861" s="1" t="s">
        <v>3895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4264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7" t="n">
        <v>46185</v>
      </c>
      <c r="C1862" s="1" t="n">
        <v>2</v>
      </c>
      <c r="D1862" s="1" t="s">
        <v>3895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4265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7" t="n">
        <v>46185</v>
      </c>
      <c r="C1863" s="1" t="n">
        <v>2</v>
      </c>
      <c r="D1863" s="1" t="s">
        <v>3895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4188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7" t="n">
        <v>46185</v>
      </c>
      <c r="C1864" s="1" t="n">
        <v>2</v>
      </c>
      <c r="D1864" s="1" t="s">
        <v>3895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4189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7" t="n">
        <v>46185</v>
      </c>
      <c r="C1865" s="1" t="n">
        <v>2</v>
      </c>
      <c r="D1865" s="1" t="s">
        <v>3895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4190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7" t="n">
        <v>46185</v>
      </c>
      <c r="C1866" s="1" t="n">
        <v>2</v>
      </c>
      <c r="D1866" s="1" t="s">
        <v>3895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4191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7" t="n">
        <v>46185</v>
      </c>
      <c r="C1867" s="1" t="n">
        <v>2</v>
      </c>
      <c r="D1867" s="1" t="s">
        <v>3895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4192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7" t="n">
        <v>46185</v>
      </c>
      <c r="C1868" s="1" t="n">
        <v>2</v>
      </c>
      <c r="D1868" s="1" t="s">
        <v>3895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4193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7" t="n">
        <v>46185</v>
      </c>
      <c r="C1869" s="1" t="n">
        <v>2</v>
      </c>
      <c r="D1869" s="1" t="s">
        <v>3895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4194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7" t="n">
        <v>46185</v>
      </c>
      <c r="C1870" s="1" t="n">
        <v>2</v>
      </c>
      <c r="D1870" s="1" t="s">
        <v>3895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4266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7" t="n">
        <v>46185</v>
      </c>
      <c r="C1871" s="1" t="n">
        <v>2</v>
      </c>
      <c r="D1871" s="1" t="s">
        <v>3895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4195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7" t="n">
        <v>46185</v>
      </c>
      <c r="C1872" s="1" t="n">
        <v>2</v>
      </c>
      <c r="D1872" s="1" t="s">
        <v>3895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4196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7" t="n">
        <v>46185</v>
      </c>
      <c r="C1873" s="1" t="n">
        <v>2</v>
      </c>
      <c r="D1873" s="1" t="s">
        <v>3895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4197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7" t="n">
        <v>46185</v>
      </c>
      <c r="C1874" s="1" t="n">
        <v>2</v>
      </c>
      <c r="D1874" s="1" t="s">
        <v>3895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4267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7" t="n">
        <v>46185</v>
      </c>
      <c r="C1875" s="1" t="n">
        <v>2</v>
      </c>
      <c r="D1875" s="1" t="s">
        <v>3895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4198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7" t="n">
        <v>46185</v>
      </c>
      <c r="C1876" s="1" t="n">
        <v>2</v>
      </c>
      <c r="D1876" s="1" t="s">
        <v>3895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4199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7" t="n">
        <v>46185</v>
      </c>
      <c r="C1877" s="1" t="n">
        <v>2</v>
      </c>
      <c r="D1877" s="1" t="s">
        <v>3895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4268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7" t="n">
        <v>46185</v>
      </c>
      <c r="C1878" s="1" t="n">
        <v>2</v>
      </c>
      <c r="D1878" s="1" t="s">
        <v>3895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4174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7" t="n">
        <v>46185</v>
      </c>
      <c r="C1879" s="1" t="n">
        <v>2</v>
      </c>
      <c r="D1879" s="1" t="s">
        <v>3895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4175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7" t="n">
        <v>46185</v>
      </c>
      <c r="C1880" s="1" t="n">
        <v>2</v>
      </c>
      <c r="D1880" s="1" t="s">
        <v>3895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4176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7" t="n">
        <v>46185</v>
      </c>
      <c r="C1881" s="1" t="n">
        <v>2</v>
      </c>
      <c r="D1881" s="1" t="s">
        <v>3895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4177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7" t="n">
        <v>46185</v>
      </c>
      <c r="C1882" s="1" t="n">
        <v>2</v>
      </c>
      <c r="D1882" s="1" t="s">
        <v>3895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4178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7" t="n">
        <v>46185</v>
      </c>
      <c r="C1883" s="1" t="n">
        <v>2</v>
      </c>
      <c r="D1883" s="1" t="s">
        <v>3895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4179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7" t="n">
        <v>46185</v>
      </c>
      <c r="C1884" s="1" t="n">
        <v>2</v>
      </c>
      <c r="D1884" s="1" t="s">
        <v>3895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4180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7" t="n">
        <v>46185</v>
      </c>
      <c r="C1885" s="1" t="n">
        <v>2</v>
      </c>
      <c r="D1885" s="1" t="s">
        <v>3895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4181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7" t="n">
        <v>46185</v>
      </c>
      <c r="C1886" s="1" t="n">
        <v>2</v>
      </c>
      <c r="D1886" s="1" t="s">
        <v>3895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4182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7" t="n">
        <v>46185</v>
      </c>
      <c r="C1887" s="1" t="n">
        <v>2</v>
      </c>
      <c r="D1887" s="1" t="s">
        <v>3895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4184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7" t="n">
        <v>46185</v>
      </c>
      <c r="C1888" s="1" t="n">
        <v>2</v>
      </c>
      <c r="D1888" s="1" t="s">
        <v>3895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4185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7" t="n">
        <v>46185</v>
      </c>
      <c r="C1889" s="1" t="n">
        <v>6</v>
      </c>
      <c r="D1889" s="1" t="s">
        <v>3914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4187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7" t="n">
        <v>46185</v>
      </c>
      <c r="C1890" s="1" t="n">
        <v>6</v>
      </c>
      <c r="D1890" s="1" t="s">
        <v>3914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4264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7" t="n">
        <v>46185</v>
      </c>
      <c r="C1891" s="1" t="n">
        <v>6</v>
      </c>
      <c r="D1891" s="1" t="s">
        <v>3914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4265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7" t="n">
        <v>46185</v>
      </c>
      <c r="C1892" s="1" t="n">
        <v>6</v>
      </c>
      <c r="D1892" s="1" t="s">
        <v>3914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4188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7" t="n">
        <v>46185</v>
      </c>
      <c r="C1893" s="1" t="n">
        <v>6</v>
      </c>
      <c r="D1893" s="1" t="s">
        <v>3914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4189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7" t="n">
        <v>46185</v>
      </c>
      <c r="C1894" s="1" t="n">
        <v>6</v>
      </c>
      <c r="D1894" s="1" t="s">
        <v>3914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4190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7" t="n">
        <v>46185</v>
      </c>
      <c r="C1895" s="1" t="n">
        <v>6</v>
      </c>
      <c r="D1895" s="1" t="s">
        <v>3914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4191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7" t="n">
        <v>46185</v>
      </c>
      <c r="C1896" s="1" t="n">
        <v>6</v>
      </c>
      <c r="D1896" s="1" t="s">
        <v>3914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4192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7" t="n">
        <v>46185</v>
      </c>
      <c r="C1897" s="1" t="n">
        <v>6</v>
      </c>
      <c r="D1897" s="1" t="s">
        <v>3914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4193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7" t="n">
        <v>46185</v>
      </c>
      <c r="C1898" s="1" t="n">
        <v>6</v>
      </c>
      <c r="D1898" s="1" t="s">
        <v>3914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4194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7" t="n">
        <v>46185</v>
      </c>
      <c r="C1899" s="1" t="n">
        <v>6</v>
      </c>
      <c r="D1899" s="1" t="s">
        <v>3914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4266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7" t="n">
        <v>46185</v>
      </c>
      <c r="C1900" s="1" t="n">
        <v>6</v>
      </c>
      <c r="D1900" s="1" t="s">
        <v>3914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4195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7" t="n">
        <v>46185</v>
      </c>
      <c r="C1901" s="1" t="n">
        <v>6</v>
      </c>
      <c r="D1901" s="1" t="s">
        <v>3914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4196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7" t="n">
        <v>46185</v>
      </c>
      <c r="C1902" s="1" t="n">
        <v>6</v>
      </c>
      <c r="D1902" s="1" t="s">
        <v>3914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4197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7" t="n">
        <v>46185</v>
      </c>
      <c r="C1903" s="1" t="n">
        <v>6</v>
      </c>
      <c r="D1903" s="1" t="s">
        <v>3914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4267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7" t="n">
        <v>46185</v>
      </c>
      <c r="C1904" s="1" t="n">
        <v>6</v>
      </c>
      <c r="D1904" s="1" t="s">
        <v>3914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4198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7" t="n">
        <v>46185</v>
      </c>
      <c r="C1905" s="1" t="n">
        <v>6</v>
      </c>
      <c r="D1905" s="1" t="s">
        <v>3914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4199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7" t="n">
        <v>46185</v>
      </c>
      <c r="C1906" s="1" t="n">
        <v>6</v>
      </c>
      <c r="D1906" s="1" t="s">
        <v>3914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4268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7" t="n">
        <v>46185</v>
      </c>
      <c r="C1907" s="1" t="n">
        <v>6</v>
      </c>
      <c r="D1907" s="1" t="s">
        <v>3914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4174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7" t="n">
        <v>46185</v>
      </c>
      <c r="C1908" s="1" t="n">
        <v>6</v>
      </c>
      <c r="D1908" s="1" t="s">
        <v>3914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4175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7" t="n">
        <v>46185</v>
      </c>
      <c r="C1909" s="1" t="n">
        <v>6</v>
      </c>
      <c r="D1909" s="1" t="s">
        <v>3914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4176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7" t="n">
        <v>46185</v>
      </c>
      <c r="C1910" s="1" t="n">
        <v>6</v>
      </c>
      <c r="D1910" s="1" t="s">
        <v>3914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4177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7" t="n">
        <v>46185</v>
      </c>
      <c r="C1911" s="1" t="n">
        <v>6</v>
      </c>
      <c r="D1911" s="1" t="s">
        <v>3914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4178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7" t="n">
        <v>46185</v>
      </c>
      <c r="C1912" s="1" t="n">
        <v>6</v>
      </c>
      <c r="D1912" s="1" t="s">
        <v>3914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4179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7" t="n">
        <v>46185</v>
      </c>
      <c r="C1913" s="1" t="n">
        <v>6</v>
      </c>
      <c r="D1913" s="1" t="s">
        <v>3914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4180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7" t="n">
        <v>46185</v>
      </c>
      <c r="C1914" s="1" t="n">
        <v>6</v>
      </c>
      <c r="D1914" s="1" t="s">
        <v>3914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4181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7" t="n">
        <v>46185</v>
      </c>
      <c r="C1915" s="1" t="n">
        <v>6</v>
      </c>
      <c r="D1915" s="1" t="s">
        <v>3914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4182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7" t="n">
        <v>46185</v>
      </c>
      <c r="C1916" s="1" t="n">
        <v>6</v>
      </c>
      <c r="D1916" s="1" t="s">
        <v>3914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4184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7" t="n">
        <v>46185</v>
      </c>
      <c r="C1917" s="1" t="n">
        <v>6</v>
      </c>
      <c r="D1917" s="1" t="s">
        <v>3914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4185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7" t="n">
        <v>46186</v>
      </c>
      <c r="C1918" s="1" t="n">
        <v>1</v>
      </c>
      <c r="D1918" s="1" t="s">
        <v>3851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3852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7" t="n">
        <v>46186</v>
      </c>
      <c r="C1919" s="1" t="n">
        <v>1</v>
      </c>
      <c r="D1919" s="1" t="s">
        <v>3851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3853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7" t="n">
        <v>46186</v>
      </c>
      <c r="C1920" s="1" t="n">
        <v>1</v>
      </c>
      <c r="D1920" s="1" t="s">
        <v>3851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3854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7" t="n">
        <v>46186</v>
      </c>
      <c r="C1921" s="1" t="n">
        <v>1</v>
      </c>
      <c r="D1921" s="1" t="s">
        <v>3851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3951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7" t="n">
        <v>46186</v>
      </c>
      <c r="C1922" s="1" t="n">
        <v>1</v>
      </c>
      <c r="D1922" s="1" t="s">
        <v>3851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3885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7" t="n">
        <v>46186</v>
      </c>
      <c r="C1923" s="1" t="n">
        <v>1</v>
      </c>
      <c r="D1923" s="1" t="s">
        <v>3851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3886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7" t="n">
        <v>46186</v>
      </c>
      <c r="C1924" s="1" t="n">
        <v>1</v>
      </c>
      <c r="D1924" s="1" t="s">
        <v>3851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4098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7" t="n">
        <v>46186</v>
      </c>
      <c r="C1925" s="1" t="n">
        <v>1</v>
      </c>
      <c r="D1925" s="1" t="s">
        <v>3851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4773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7" t="n">
        <v>46186</v>
      </c>
      <c r="C1926" s="1" t="n">
        <v>1</v>
      </c>
      <c r="D1926" s="1" t="s">
        <v>3851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4101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7" t="n">
        <v>46186</v>
      </c>
      <c r="C1927" s="1" t="n">
        <v>1</v>
      </c>
      <c r="D1927" s="1" t="s">
        <v>3851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4407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7" t="n">
        <v>46186</v>
      </c>
      <c r="C1928" s="1" t="n">
        <v>1</v>
      </c>
      <c r="D1928" s="1" t="s">
        <v>3851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4774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7" t="n">
        <v>46186</v>
      </c>
      <c r="C1929" s="1" t="n">
        <v>1</v>
      </c>
      <c r="D1929" s="1" t="s">
        <v>3851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4102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7" t="n">
        <v>46186</v>
      </c>
      <c r="C1930" s="1" t="n">
        <v>1</v>
      </c>
      <c r="D1930" s="1" t="s">
        <v>3851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4103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7" t="n">
        <v>46186</v>
      </c>
      <c r="C1931" s="1" t="n">
        <v>1</v>
      </c>
      <c r="D1931" s="1" t="s">
        <v>3851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4104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7" t="n">
        <v>46186</v>
      </c>
      <c r="C1932" s="1" t="n">
        <v>1</v>
      </c>
      <c r="D1932" s="1" t="s">
        <v>3851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4411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7" t="n">
        <v>46186</v>
      </c>
      <c r="C1933" s="1" t="n">
        <v>1</v>
      </c>
      <c r="D1933" s="1" t="s">
        <v>3851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4105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7" t="n">
        <v>46186</v>
      </c>
      <c r="C1934" s="1" t="n">
        <v>1</v>
      </c>
      <c r="D1934" s="1" t="s">
        <v>3851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4109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7" t="n">
        <v>46186</v>
      </c>
      <c r="C1935" s="1" t="n">
        <v>1</v>
      </c>
      <c r="D1935" s="1" t="s">
        <v>3851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4110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7" t="n">
        <v>46186</v>
      </c>
      <c r="C1936" s="1" t="n">
        <v>1</v>
      </c>
      <c r="D1936" s="1" t="s">
        <v>3851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4414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7" t="n">
        <v>46186</v>
      </c>
      <c r="C1937" s="1" t="n">
        <v>1</v>
      </c>
      <c r="D1937" s="1" t="s">
        <v>3851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4775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7" t="n">
        <v>46186</v>
      </c>
      <c r="C1938" s="1" t="n">
        <v>1</v>
      </c>
      <c r="D1938" s="1" t="s">
        <v>3851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4776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7" t="n">
        <v>46186</v>
      </c>
      <c r="C1939" s="1" t="n">
        <v>1</v>
      </c>
      <c r="D1939" s="1" t="s">
        <v>3851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3888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7" t="n">
        <v>46186</v>
      </c>
      <c r="C1940" s="1" t="n">
        <v>1</v>
      </c>
      <c r="D1940" s="1" t="s">
        <v>3851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3889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7" t="n">
        <v>46186</v>
      </c>
      <c r="C1941" s="1" t="n">
        <v>2</v>
      </c>
      <c r="D1941" s="1" t="s">
        <v>3895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4777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7" t="n">
        <v>46186</v>
      </c>
      <c r="C1942" s="1" t="n">
        <v>6</v>
      </c>
      <c r="D1942" s="1" t="s">
        <v>3914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4777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7" t="n">
        <v>46186</v>
      </c>
      <c r="C1943" s="1" t="n">
        <v>22</v>
      </c>
      <c r="D1943" s="1" t="s">
        <v>3920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3921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7" t="n">
        <v>46186</v>
      </c>
      <c r="C1944" s="1" t="n">
        <v>22</v>
      </c>
      <c r="D1944" s="1" t="s">
        <v>3920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4208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7" t="n">
        <v>46186</v>
      </c>
      <c r="C1945" s="1" t="n">
        <v>22</v>
      </c>
      <c r="D1945" s="1" t="s">
        <v>3920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3942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7" t="n">
        <v>46186</v>
      </c>
      <c r="C1946" s="1" t="n">
        <v>22</v>
      </c>
      <c r="D1946" s="1" t="s">
        <v>3920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3943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7" t="n">
        <v>46186</v>
      </c>
      <c r="C1947" s="1" t="n">
        <v>22</v>
      </c>
      <c r="D1947" s="1" t="s">
        <v>3920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3922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7" t="n">
        <v>46186</v>
      </c>
      <c r="C1948" s="1" t="n">
        <v>22</v>
      </c>
      <c r="D1948" s="1" t="s">
        <v>3920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3944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7" t="n">
        <v>46186</v>
      </c>
      <c r="C1949" s="1" t="n">
        <v>22</v>
      </c>
      <c r="D1949" s="1" t="s">
        <v>3920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3938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7" t="n">
        <v>46186</v>
      </c>
      <c r="C1950" s="1" t="n">
        <v>22</v>
      </c>
      <c r="D1950" s="1" t="s">
        <v>3920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3940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7" t="n">
        <v>46186</v>
      </c>
      <c r="C1951" s="1" t="n">
        <v>22</v>
      </c>
      <c r="D1951" s="1" t="s">
        <v>3920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3921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7" t="n">
        <v>46186</v>
      </c>
      <c r="C1952" s="1" t="n">
        <v>22</v>
      </c>
      <c r="D1952" s="1" t="s">
        <v>3920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3922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7" t="n">
        <v>46186</v>
      </c>
      <c r="C1953" s="1" t="n">
        <v>22</v>
      </c>
      <c r="D1953" s="1" t="s">
        <v>3920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3923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7" t="n">
        <v>46186</v>
      </c>
      <c r="C1954" s="1" t="n">
        <v>22</v>
      </c>
      <c r="D1954" s="1" t="s">
        <v>3920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3924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7" t="n">
        <v>46186</v>
      </c>
      <c r="C1955" s="1" t="n">
        <v>22</v>
      </c>
      <c r="D1955" s="1" t="s">
        <v>3920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3925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7" t="n">
        <v>46186</v>
      </c>
      <c r="C1956" s="1" t="n">
        <v>22</v>
      </c>
      <c r="D1956" s="1" t="s">
        <v>3920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3926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7" t="n">
        <v>46186</v>
      </c>
      <c r="C1957" s="1" t="n">
        <v>22</v>
      </c>
      <c r="D1957" s="1" t="s">
        <v>3920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3927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7" t="n">
        <v>46186</v>
      </c>
      <c r="C1958" s="1" t="n">
        <v>22</v>
      </c>
      <c r="D1958" s="1" t="s">
        <v>3920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3928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7" t="n">
        <v>46186</v>
      </c>
      <c r="C1959" s="1" t="n">
        <v>22</v>
      </c>
      <c r="D1959" s="1" t="s">
        <v>3920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3929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7" t="n">
        <v>46186</v>
      </c>
      <c r="C1960" s="1" t="n">
        <v>22</v>
      </c>
      <c r="D1960" s="1" t="s">
        <v>3920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3930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7" t="n">
        <v>46186</v>
      </c>
      <c r="C1961" s="1" t="n">
        <v>22</v>
      </c>
      <c r="D1961" s="1" t="s">
        <v>3920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3931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7" t="n">
        <v>46186</v>
      </c>
      <c r="C1962" s="1" t="n">
        <v>22</v>
      </c>
      <c r="D1962" s="1" t="s">
        <v>3920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3932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7" t="n">
        <v>46186</v>
      </c>
      <c r="C1963" s="1" t="n">
        <v>22</v>
      </c>
      <c r="D1963" s="1" t="s">
        <v>3920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3933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7" t="n">
        <v>46186</v>
      </c>
      <c r="C1964" s="1" t="n">
        <v>22</v>
      </c>
      <c r="D1964" s="1" t="s">
        <v>3920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3935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7" t="n">
        <v>46186</v>
      </c>
      <c r="C1965" s="1" t="n">
        <v>22</v>
      </c>
      <c r="D1965" s="1" t="s">
        <v>3920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3936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7" t="n">
        <v>46186</v>
      </c>
      <c r="C1966" s="1" t="n">
        <v>22</v>
      </c>
      <c r="D1966" s="1" t="s">
        <v>3920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3937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7" t="n">
        <v>46186</v>
      </c>
      <c r="C1967" s="1" t="n">
        <v>22</v>
      </c>
      <c r="D1967" s="1" t="s">
        <v>3920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3938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7" t="n">
        <v>46186</v>
      </c>
      <c r="C1968" s="1" t="n">
        <v>22</v>
      </c>
      <c r="D1968" s="1" t="s">
        <v>3920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3939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7" t="n">
        <v>46186</v>
      </c>
      <c r="C1969" s="1" t="n">
        <v>22</v>
      </c>
      <c r="D1969" s="1" t="s">
        <v>3920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3940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7" t="n">
        <v>46186</v>
      </c>
      <c r="C1970" s="1" t="n">
        <v>22</v>
      </c>
      <c r="D1970" s="1" t="s">
        <v>3920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3941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7" t="n">
        <v>46186</v>
      </c>
      <c r="C1971" s="1" t="n">
        <v>100</v>
      </c>
      <c r="D1971" s="1" t="s">
        <v>3947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3921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7" t="n">
        <v>46186</v>
      </c>
      <c r="C1972" s="1" t="n">
        <v>100</v>
      </c>
      <c r="D1972" s="1" t="s">
        <v>3947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4208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7" t="n">
        <v>46186</v>
      </c>
      <c r="C1973" s="1" t="n">
        <v>100</v>
      </c>
      <c r="D1973" s="1" t="s">
        <v>3947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3942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7" t="n">
        <v>46186</v>
      </c>
      <c r="C1974" s="1" t="n">
        <v>100</v>
      </c>
      <c r="D1974" s="1" t="s">
        <v>3947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3943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7" t="n">
        <v>46186</v>
      </c>
      <c r="C1975" s="1" t="n">
        <v>100</v>
      </c>
      <c r="D1975" s="1" t="s">
        <v>3947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3922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7" t="n">
        <v>46186</v>
      </c>
      <c r="C1976" s="1" t="n">
        <v>100</v>
      </c>
      <c r="D1976" s="1" t="s">
        <v>3947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3944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7" t="n">
        <v>46186</v>
      </c>
      <c r="C1977" s="1" t="n">
        <v>100</v>
      </c>
      <c r="D1977" s="1" t="s">
        <v>3947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3938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7" t="n">
        <v>46186</v>
      </c>
      <c r="C1978" s="1" t="n">
        <v>100</v>
      </c>
      <c r="D1978" s="1" t="s">
        <v>3947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3940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7" t="n">
        <v>46186</v>
      </c>
      <c r="C1979" s="1" t="n">
        <v>100</v>
      </c>
      <c r="D1979" s="1" t="s">
        <v>3947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3921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7" t="n">
        <v>46186</v>
      </c>
      <c r="C1980" s="1" t="n">
        <v>100</v>
      </c>
      <c r="D1980" s="1" t="s">
        <v>3947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3922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7" t="n">
        <v>46186</v>
      </c>
      <c r="C1981" s="1" t="n">
        <v>100</v>
      </c>
      <c r="D1981" s="1" t="s">
        <v>3947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3923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7" t="n">
        <v>46186</v>
      </c>
      <c r="C1982" s="1" t="n">
        <v>100</v>
      </c>
      <c r="D1982" s="1" t="s">
        <v>3947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3924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7" t="n">
        <v>46186</v>
      </c>
      <c r="C1983" s="1" t="n">
        <v>100</v>
      </c>
      <c r="D1983" s="1" t="s">
        <v>3947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3925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7" t="n">
        <v>46186</v>
      </c>
      <c r="C1984" s="1" t="n">
        <v>100</v>
      </c>
      <c r="D1984" s="1" t="s">
        <v>3947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3926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7" t="n">
        <v>46186</v>
      </c>
      <c r="C1985" s="1" t="n">
        <v>100</v>
      </c>
      <c r="D1985" s="1" t="s">
        <v>3947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3927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7" t="n">
        <v>46186</v>
      </c>
      <c r="C1986" s="1" t="n">
        <v>100</v>
      </c>
      <c r="D1986" s="1" t="s">
        <v>3947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3928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7" t="n">
        <v>46186</v>
      </c>
      <c r="C1987" s="1" t="n">
        <v>100</v>
      </c>
      <c r="D1987" s="1" t="s">
        <v>3947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3929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7" t="n">
        <v>46186</v>
      </c>
      <c r="C1988" s="1" t="n">
        <v>100</v>
      </c>
      <c r="D1988" s="1" t="s">
        <v>3947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3930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7" t="n">
        <v>46186</v>
      </c>
      <c r="C1989" s="1" t="n">
        <v>100</v>
      </c>
      <c r="D1989" s="1" t="s">
        <v>3947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3931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7" t="n">
        <v>46186</v>
      </c>
      <c r="C1990" s="1" t="n">
        <v>100</v>
      </c>
      <c r="D1990" s="1" t="s">
        <v>3947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3932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7" t="n">
        <v>46186</v>
      </c>
      <c r="C1991" s="1" t="n">
        <v>100</v>
      </c>
      <c r="D1991" s="1" t="s">
        <v>3947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3933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7" t="n">
        <v>46186</v>
      </c>
      <c r="C1992" s="1" t="n">
        <v>100</v>
      </c>
      <c r="D1992" s="1" t="s">
        <v>3947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3935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7" t="n">
        <v>46186</v>
      </c>
      <c r="C1993" s="1" t="n">
        <v>100</v>
      </c>
      <c r="D1993" s="1" t="s">
        <v>3947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3936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7" t="n">
        <v>46186</v>
      </c>
      <c r="C1994" s="1" t="n">
        <v>100</v>
      </c>
      <c r="D1994" s="1" t="s">
        <v>3947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3937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7" t="n">
        <v>46186</v>
      </c>
      <c r="C1995" s="1" t="n">
        <v>100</v>
      </c>
      <c r="D1995" s="1" t="s">
        <v>3947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3938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7" t="n">
        <v>46186</v>
      </c>
      <c r="C1996" s="1" t="n">
        <v>100</v>
      </c>
      <c r="D1996" s="1" t="s">
        <v>3947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3939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7" t="n">
        <v>46186</v>
      </c>
      <c r="C1997" s="1" t="n">
        <v>100</v>
      </c>
      <c r="D1997" s="1" t="s">
        <v>3947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3940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7" t="n">
        <v>46186</v>
      </c>
      <c r="C1998" s="1" t="n">
        <v>100</v>
      </c>
      <c r="D1998" s="1" t="s">
        <v>3947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3941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7" t="n">
        <v>46188</v>
      </c>
      <c r="C1999" s="1" t="n">
        <v>1</v>
      </c>
      <c r="D1999" s="1" t="s">
        <v>3851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3852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7" t="n">
        <v>46188</v>
      </c>
      <c r="C2000" s="1" t="n">
        <v>1</v>
      </c>
      <c r="D2000" s="1" t="s">
        <v>3851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3853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7" t="n">
        <v>46188</v>
      </c>
      <c r="C2001" s="1" t="n">
        <v>1</v>
      </c>
      <c r="D2001" s="1" t="s">
        <v>3851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3854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7" t="n">
        <v>46188</v>
      </c>
      <c r="C2002" s="1" t="n">
        <v>1</v>
      </c>
      <c r="D2002" s="1" t="s">
        <v>3851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3950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7" t="n">
        <v>46188</v>
      </c>
      <c r="C2003" s="1" t="n">
        <v>1</v>
      </c>
      <c r="D2003" s="1" t="s">
        <v>3851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4778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7" t="n">
        <v>46188</v>
      </c>
      <c r="C2004" s="1" t="n">
        <v>1</v>
      </c>
      <c r="D2004" s="1" t="s">
        <v>3851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4217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7" t="n">
        <v>46188</v>
      </c>
      <c r="C2005" s="1" t="n">
        <v>1</v>
      </c>
      <c r="D2005" s="1" t="s">
        <v>3851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4218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7" t="n">
        <v>46188</v>
      </c>
      <c r="C2006" s="1" t="n">
        <v>1</v>
      </c>
      <c r="D2006" s="1" t="s">
        <v>3851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4219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7" t="n">
        <v>46188</v>
      </c>
      <c r="C2007" s="1" t="n">
        <v>1</v>
      </c>
      <c r="D2007" s="1" t="s">
        <v>3851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3952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7" t="n">
        <v>46188</v>
      </c>
      <c r="C2008" s="1" t="n">
        <v>1</v>
      </c>
      <c r="D2008" s="1" t="s">
        <v>3851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3953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7" t="n">
        <v>46188</v>
      </c>
      <c r="C2009" s="1" t="n">
        <v>1</v>
      </c>
      <c r="D2009" s="1" t="s">
        <v>3851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4274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7" t="n">
        <v>46188</v>
      </c>
      <c r="C2010" s="1" t="n">
        <v>1</v>
      </c>
      <c r="D2010" s="1" t="s">
        <v>3851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3954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7" t="n">
        <v>46188</v>
      </c>
      <c r="C2011" s="1" t="n">
        <v>1</v>
      </c>
      <c r="D2011" s="1" t="s">
        <v>3851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3955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7" t="n">
        <v>46188</v>
      </c>
      <c r="C2012" s="1" t="n">
        <v>1</v>
      </c>
      <c r="D2012" s="1" t="s">
        <v>3851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3957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7" t="n">
        <v>46188</v>
      </c>
      <c r="C2013" s="1" t="n">
        <v>1</v>
      </c>
      <c r="D2013" s="1" t="s">
        <v>3851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3956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7" t="n">
        <v>46188</v>
      </c>
      <c r="C2014" s="1" t="n">
        <v>1</v>
      </c>
      <c r="D2014" s="1" t="s">
        <v>3851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4779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7" t="n">
        <v>46188</v>
      </c>
      <c r="C2015" s="1" t="n">
        <v>1</v>
      </c>
      <c r="D2015" s="1" t="s">
        <v>3851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4780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7" t="n">
        <v>46188</v>
      </c>
      <c r="C2016" s="1" t="n">
        <v>1</v>
      </c>
      <c r="D2016" s="1" t="s">
        <v>3851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4781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7" t="n">
        <v>46188</v>
      </c>
      <c r="C2017" s="1" t="n">
        <v>1</v>
      </c>
      <c r="D2017" s="1" t="s">
        <v>3851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4782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7" t="n">
        <v>46188</v>
      </c>
      <c r="C2018" s="1" t="n">
        <v>1</v>
      </c>
      <c r="D2018" s="1" t="s">
        <v>3851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4783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7" t="n">
        <v>46188</v>
      </c>
      <c r="C2019" s="1" t="n">
        <v>1</v>
      </c>
      <c r="D2019" s="1" t="s">
        <v>3851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4784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7" t="n">
        <v>46188</v>
      </c>
      <c r="C2020" s="1" t="n">
        <v>1</v>
      </c>
      <c r="D2020" s="1" t="s">
        <v>3851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4785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7" t="n">
        <v>46188</v>
      </c>
      <c r="C2021" s="1" t="n">
        <v>1</v>
      </c>
      <c r="D2021" s="1" t="s">
        <v>3851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4786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7" t="n">
        <v>46188</v>
      </c>
      <c r="C2022" s="1" t="n">
        <v>1</v>
      </c>
      <c r="D2022" s="1" t="s">
        <v>3851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4787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7" t="n">
        <v>46188</v>
      </c>
      <c r="C2023" s="1" t="n">
        <v>1</v>
      </c>
      <c r="D2023" s="1" t="s">
        <v>3851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4405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7" t="n">
        <v>46188</v>
      </c>
      <c r="C2024" s="1" t="n">
        <v>1</v>
      </c>
      <c r="D2024" s="1" t="s">
        <v>3851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4403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7" t="n">
        <v>46188</v>
      </c>
      <c r="C2025" s="1" t="n">
        <v>1</v>
      </c>
      <c r="D2025" s="1" t="s">
        <v>3851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3990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7" t="n">
        <v>46188</v>
      </c>
      <c r="C2026" s="1" t="n">
        <v>1</v>
      </c>
      <c r="D2026" s="1" t="s">
        <v>3851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3991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7" t="n">
        <v>46188</v>
      </c>
      <c r="C2027" s="1" t="n">
        <v>1</v>
      </c>
      <c r="D2027" s="1" t="s">
        <v>3851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3992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7" t="n">
        <v>46188</v>
      </c>
      <c r="C2028" s="1" t="n">
        <v>1</v>
      </c>
      <c r="D2028" s="1" t="s">
        <v>3851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3993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7" t="n">
        <v>46188</v>
      </c>
      <c r="C2029" s="1" t="n">
        <v>1</v>
      </c>
      <c r="D2029" s="1" t="s">
        <v>3851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4467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7" t="n">
        <v>46188</v>
      </c>
      <c r="C2030" s="1" t="n">
        <v>1</v>
      </c>
      <c r="D2030" s="1" t="s">
        <v>3851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3994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7" t="n">
        <v>46188</v>
      </c>
      <c r="C2031" s="1" t="n">
        <v>1</v>
      </c>
      <c r="D2031" s="1" t="s">
        <v>3851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4222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7" t="n">
        <v>46188</v>
      </c>
      <c r="C2032" s="1" t="n">
        <v>1</v>
      </c>
      <c r="D2032" s="1" t="s">
        <v>3851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4098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7" t="n">
        <v>46188</v>
      </c>
      <c r="C2033" s="1" t="n">
        <v>1</v>
      </c>
      <c r="D2033" s="1" t="s">
        <v>3851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4101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7" t="n">
        <v>46188</v>
      </c>
      <c r="C2034" s="1" t="n">
        <v>1</v>
      </c>
      <c r="D2034" s="1" t="s">
        <v>3851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4407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7" t="n">
        <v>46188</v>
      </c>
      <c r="C2035" s="1" t="n">
        <v>1</v>
      </c>
      <c r="D2035" s="1" t="s">
        <v>3851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4408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7" t="n">
        <v>46188</v>
      </c>
      <c r="C2036" s="1" t="n">
        <v>1</v>
      </c>
      <c r="D2036" s="1" t="s">
        <v>3851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4102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7" t="n">
        <v>46188</v>
      </c>
      <c r="C2037" s="1" t="n">
        <v>1</v>
      </c>
      <c r="D2037" s="1" t="s">
        <v>3851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4103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7" t="n">
        <v>46188</v>
      </c>
      <c r="C2038" s="1" t="n">
        <v>1</v>
      </c>
      <c r="D2038" s="1" t="s">
        <v>3851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4410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7" t="n">
        <v>46188</v>
      </c>
      <c r="C2039" s="1" t="n">
        <v>1</v>
      </c>
      <c r="D2039" s="1" t="s">
        <v>3851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4104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7" t="n">
        <v>46188</v>
      </c>
      <c r="C2040" s="1" t="n">
        <v>1</v>
      </c>
      <c r="D2040" s="1" t="s">
        <v>3851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4411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7" t="n">
        <v>46188</v>
      </c>
      <c r="C2041" s="1" t="n">
        <v>1</v>
      </c>
      <c r="D2041" s="1" t="s">
        <v>3851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4105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7" t="n">
        <v>46188</v>
      </c>
      <c r="C2042" s="1" t="n">
        <v>1</v>
      </c>
      <c r="D2042" s="1" t="s">
        <v>3851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4107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7" t="n">
        <v>46188</v>
      </c>
      <c r="C2043" s="1" t="n">
        <v>1</v>
      </c>
      <c r="D2043" s="1" t="s">
        <v>3851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4788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7" t="n">
        <v>46188</v>
      </c>
      <c r="C2044" s="1" t="n">
        <v>1</v>
      </c>
      <c r="D2044" s="1" t="s">
        <v>3851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4789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7" t="n">
        <v>46188</v>
      </c>
      <c r="C2045" s="1" t="n">
        <v>1</v>
      </c>
      <c r="D2045" s="1" t="s">
        <v>3851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4109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7" t="n">
        <v>46188</v>
      </c>
      <c r="C2046" s="1" t="n">
        <v>1</v>
      </c>
      <c r="D2046" s="1" t="s">
        <v>3851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4413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7" t="n">
        <v>46188</v>
      </c>
      <c r="C2047" s="1" t="n">
        <v>1</v>
      </c>
      <c r="D2047" s="1" t="s">
        <v>3851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4414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7" t="n">
        <v>46188</v>
      </c>
      <c r="C2048" s="1" t="n">
        <v>1</v>
      </c>
      <c r="D2048" s="1" t="s">
        <v>3851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3888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7" t="n">
        <v>46188</v>
      </c>
      <c r="C2049" s="1" t="n">
        <v>1</v>
      </c>
      <c r="D2049" s="1" t="s">
        <v>3851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3888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7" t="n">
        <v>46188</v>
      </c>
      <c r="C2050" s="1" t="n">
        <v>1</v>
      </c>
      <c r="D2050" s="1" t="s">
        <v>3851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3889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7" t="n">
        <v>46188</v>
      </c>
      <c r="C2051" s="1" t="n">
        <v>1</v>
      </c>
      <c r="D2051" s="1" t="s">
        <v>3851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4301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7" t="n">
        <v>46188</v>
      </c>
      <c r="C2052" s="1" t="n">
        <v>1</v>
      </c>
      <c r="D2052" s="1" t="s">
        <v>3851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4302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7" t="n">
        <v>46188</v>
      </c>
      <c r="C2053" s="1" t="n">
        <v>1</v>
      </c>
      <c r="D2053" s="1" t="s">
        <v>3851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4790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7" t="n">
        <v>46188</v>
      </c>
      <c r="C2054" s="1" t="n">
        <v>1</v>
      </c>
      <c r="D2054" s="1" t="s">
        <v>3851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3888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7" t="n">
        <v>46188</v>
      </c>
      <c r="C2055" s="1" t="n">
        <v>1</v>
      </c>
      <c r="D2055" s="1" t="s">
        <v>3851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3889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7" t="n">
        <v>46188</v>
      </c>
      <c r="C2056" s="1" t="n">
        <v>1</v>
      </c>
      <c r="D2056" s="1" t="s">
        <v>3851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4304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7" t="n">
        <v>46188</v>
      </c>
      <c r="C2057" s="1" t="n">
        <v>1</v>
      </c>
      <c r="D2057" s="1" t="s">
        <v>3851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4305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7" t="n">
        <v>46188</v>
      </c>
      <c r="C2058" s="1" t="n">
        <v>1</v>
      </c>
      <c r="D2058" s="1" t="s">
        <v>3851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4306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7" t="n">
        <v>46188</v>
      </c>
      <c r="C2059" s="1" t="n">
        <v>1</v>
      </c>
      <c r="D2059" s="1" t="s">
        <v>3851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4307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7" t="n">
        <v>46188</v>
      </c>
      <c r="C2060" s="1" t="n">
        <v>1</v>
      </c>
      <c r="D2060" s="1" t="s">
        <v>3851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4308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7" t="n">
        <v>46188</v>
      </c>
      <c r="C2061" s="1" t="n">
        <v>1</v>
      </c>
      <c r="D2061" s="1" t="s">
        <v>3851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4791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7" t="n">
        <v>46188</v>
      </c>
      <c r="C2062" s="1" t="n">
        <v>1</v>
      </c>
      <c r="D2062" s="1" t="s">
        <v>3851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4474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7" t="n">
        <v>46188</v>
      </c>
      <c r="C2063" s="1" t="n">
        <v>1</v>
      </c>
      <c r="D2063" s="1" t="s">
        <v>3851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4317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7" t="n">
        <v>46188</v>
      </c>
      <c r="C2064" s="1" t="n">
        <v>1</v>
      </c>
      <c r="D2064" s="1" t="s">
        <v>3851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4318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7" t="n">
        <v>46188</v>
      </c>
      <c r="C2065" s="1" t="n">
        <v>1</v>
      </c>
      <c r="D2065" s="1" t="s">
        <v>3851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4625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7" t="n">
        <v>46188</v>
      </c>
      <c r="C2066" s="1" t="n">
        <v>1</v>
      </c>
      <c r="D2066" s="1" t="s">
        <v>3851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4321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7" t="n">
        <v>46188</v>
      </c>
      <c r="C2067" s="1" t="n">
        <v>1</v>
      </c>
      <c r="D2067" s="1" t="s">
        <v>3851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4792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7" t="n">
        <v>46188</v>
      </c>
      <c r="C2068" s="1" t="n">
        <v>1</v>
      </c>
      <c r="D2068" s="1" t="s">
        <v>3851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4793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7" t="n">
        <v>46188</v>
      </c>
      <c r="C2069" s="1" t="n">
        <v>1</v>
      </c>
      <c r="D2069" s="1" t="s">
        <v>3851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4322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7" t="n">
        <v>46188</v>
      </c>
      <c r="C2070" s="1" t="n">
        <v>1</v>
      </c>
      <c r="D2070" s="1" t="s">
        <v>3851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4323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7" t="n">
        <v>46188</v>
      </c>
      <c r="C2071" s="1" t="n">
        <v>1</v>
      </c>
      <c r="D2071" s="1" t="s">
        <v>3851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4324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7" t="n">
        <v>46188</v>
      </c>
      <c r="C2072" s="1" t="n">
        <v>1</v>
      </c>
      <c r="D2072" s="1" t="s">
        <v>3851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4222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7" t="n">
        <v>46188</v>
      </c>
      <c r="C2073" s="1" t="n">
        <v>1</v>
      </c>
      <c r="D2073" s="1" t="s">
        <v>3851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3888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7" t="n">
        <v>46188</v>
      </c>
      <c r="C2074" s="1" t="n">
        <v>1</v>
      </c>
      <c r="D2074" s="1" t="s">
        <v>3851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3889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7" t="n">
        <v>46188</v>
      </c>
      <c r="C2075" s="1" t="n">
        <v>1</v>
      </c>
      <c r="D2075" s="1" t="s">
        <v>3851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4794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7" t="n">
        <v>46188</v>
      </c>
      <c r="C2076" s="1" t="n">
        <v>1</v>
      </c>
      <c r="D2076" s="1" t="s">
        <v>3851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4795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7" t="n">
        <v>46188</v>
      </c>
      <c r="C2077" s="1" t="n">
        <v>1</v>
      </c>
      <c r="D2077" s="1" t="s">
        <v>3851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4796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7" t="n">
        <v>46188</v>
      </c>
      <c r="C2078" s="1" t="n">
        <v>1</v>
      </c>
      <c r="D2078" s="1" t="s">
        <v>3851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4797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7" t="n">
        <v>46188</v>
      </c>
      <c r="C2079" s="1" t="n">
        <v>1</v>
      </c>
      <c r="D2079" s="1" t="s">
        <v>3851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4798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7" t="n">
        <v>46188</v>
      </c>
      <c r="C2080" s="1" t="n">
        <v>1</v>
      </c>
      <c r="D2080" s="1" t="s">
        <v>3851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4799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7" t="n">
        <v>46188</v>
      </c>
      <c r="C2081" s="1" t="n">
        <v>1</v>
      </c>
      <c r="D2081" s="1" t="s">
        <v>3851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4800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7" t="n">
        <v>46188</v>
      </c>
      <c r="C2082" s="1" t="n">
        <v>1</v>
      </c>
      <c r="D2082" s="1" t="s">
        <v>3851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4121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7" t="n">
        <v>46188</v>
      </c>
      <c r="C2083" s="1" t="n">
        <v>1</v>
      </c>
      <c r="D2083" s="1" t="s">
        <v>3851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4801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7" t="n">
        <v>46188</v>
      </c>
      <c r="C2084" s="1" t="n">
        <v>1</v>
      </c>
      <c r="D2084" s="1" t="s">
        <v>3851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4802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7" t="n">
        <v>46188</v>
      </c>
      <c r="C2085" s="1" t="n">
        <v>1</v>
      </c>
      <c r="D2085" s="1" t="s">
        <v>3851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4122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7" t="n">
        <v>46188</v>
      </c>
      <c r="C2086" s="1" t="n">
        <v>1</v>
      </c>
      <c r="D2086" s="1" t="s">
        <v>3851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4803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7" t="n">
        <v>46188</v>
      </c>
      <c r="C2087" s="1" t="n">
        <v>1</v>
      </c>
      <c r="D2087" s="1" t="s">
        <v>3851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4804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7" t="n">
        <v>46188</v>
      </c>
      <c r="C2088" s="1" t="n">
        <v>1</v>
      </c>
      <c r="D2088" s="1" t="s">
        <v>3851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4805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7" t="n">
        <v>46188</v>
      </c>
      <c r="C2089" s="1" t="n">
        <v>1</v>
      </c>
      <c r="D2089" s="1" t="s">
        <v>3851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4806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7" t="n">
        <v>46188</v>
      </c>
      <c r="C2090" s="1" t="n">
        <v>1</v>
      </c>
      <c r="D2090" s="1" t="s">
        <v>3851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4807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7" t="n">
        <v>46188</v>
      </c>
      <c r="C2091" s="1" t="n">
        <v>1</v>
      </c>
      <c r="D2091" s="1" t="s">
        <v>3851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4808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7" t="n">
        <v>46188</v>
      </c>
      <c r="C2092" s="1" t="n">
        <v>1</v>
      </c>
      <c r="D2092" s="1" t="s">
        <v>3851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4809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7" t="n">
        <v>46188</v>
      </c>
      <c r="C2093" s="1" t="n">
        <v>1</v>
      </c>
      <c r="D2093" s="1" t="s">
        <v>3851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4810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7" t="n">
        <v>46188</v>
      </c>
      <c r="C2094" s="1" t="n">
        <v>1</v>
      </c>
      <c r="D2094" s="1" t="s">
        <v>3851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4811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7" t="n">
        <v>46188</v>
      </c>
      <c r="C2095" s="1" t="n">
        <v>1</v>
      </c>
      <c r="D2095" s="1" t="s">
        <v>3851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4812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7" t="n">
        <v>46188</v>
      </c>
      <c r="C2096" s="1" t="n">
        <v>1</v>
      </c>
      <c r="D2096" s="1" t="s">
        <v>3851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4813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7" t="n">
        <v>46188</v>
      </c>
      <c r="C2097" s="1" t="n">
        <v>1</v>
      </c>
      <c r="D2097" s="1" t="s">
        <v>3851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4814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7" t="n">
        <v>46188</v>
      </c>
      <c r="C2098" s="1" t="n">
        <v>1</v>
      </c>
      <c r="D2098" s="1" t="s">
        <v>3851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4528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7" t="n">
        <v>46188</v>
      </c>
      <c r="C2099" s="1" t="n">
        <v>1</v>
      </c>
      <c r="D2099" s="1" t="s">
        <v>3851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4530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7" t="n">
        <v>46188</v>
      </c>
      <c r="C2100" s="1" t="n">
        <v>1</v>
      </c>
      <c r="D2100" s="1" t="s">
        <v>3851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4532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7" t="n">
        <v>46188</v>
      </c>
      <c r="C2101" s="1" t="n">
        <v>1</v>
      </c>
      <c r="D2101" s="1" t="s">
        <v>3851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4533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7" t="n">
        <v>46188</v>
      </c>
      <c r="C2102" s="1" t="n">
        <v>1</v>
      </c>
      <c r="D2102" s="1" t="s">
        <v>3851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4534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7" t="n">
        <v>46188</v>
      </c>
      <c r="C2103" s="1" t="n">
        <v>1</v>
      </c>
      <c r="D2103" s="1" t="s">
        <v>3851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4535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7" t="n">
        <v>46188</v>
      </c>
      <c r="C2104" s="1" t="n">
        <v>1</v>
      </c>
      <c r="D2104" s="1" t="s">
        <v>3851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4536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7" t="n">
        <v>46188</v>
      </c>
      <c r="C2105" s="1" t="n">
        <v>1</v>
      </c>
      <c r="D2105" s="1" t="s">
        <v>3851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4537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7" t="n">
        <v>46188</v>
      </c>
      <c r="C2106" s="1" t="n">
        <v>1</v>
      </c>
      <c r="D2106" s="1" t="s">
        <v>3851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4538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7" t="n">
        <v>46188</v>
      </c>
      <c r="C2107" s="1" t="n">
        <v>1</v>
      </c>
      <c r="D2107" s="1" t="s">
        <v>3851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4539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7" t="n">
        <v>46188</v>
      </c>
      <c r="C2108" s="1" t="n">
        <v>1</v>
      </c>
      <c r="D2108" s="1" t="s">
        <v>3851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4815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7" t="n">
        <v>46188</v>
      </c>
      <c r="C2109" s="1" t="n">
        <v>1</v>
      </c>
      <c r="D2109" s="1" t="s">
        <v>3851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4816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7" t="n">
        <v>46188</v>
      </c>
      <c r="C2110" s="1" t="n">
        <v>1</v>
      </c>
      <c r="D2110" s="1" t="s">
        <v>3851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4817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7" t="n">
        <v>46188</v>
      </c>
      <c r="C2111" s="1" t="n">
        <v>1</v>
      </c>
      <c r="D2111" s="1" t="s">
        <v>3851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4818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7" t="n">
        <v>46188</v>
      </c>
      <c r="C2112" s="1" t="n">
        <v>1</v>
      </c>
      <c r="D2112" s="1" t="s">
        <v>3851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4819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7" t="n">
        <v>46188</v>
      </c>
      <c r="C2113" s="1" t="n">
        <v>1</v>
      </c>
      <c r="D2113" s="1" t="s">
        <v>3851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4820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7" t="n">
        <v>46188</v>
      </c>
      <c r="C2114" s="1" t="n">
        <v>1</v>
      </c>
      <c r="D2114" s="1" t="s">
        <v>3851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4821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7" t="n">
        <v>46188</v>
      </c>
      <c r="C2115" s="1" t="n">
        <v>1</v>
      </c>
      <c r="D2115" s="1" t="s">
        <v>3851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4822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7" t="n">
        <v>46188</v>
      </c>
      <c r="C2116" s="1" t="n">
        <v>1</v>
      </c>
      <c r="D2116" s="1" t="s">
        <v>3851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4823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7" t="n">
        <v>46188</v>
      </c>
      <c r="C2117" s="1" t="n">
        <v>1</v>
      </c>
      <c r="D2117" s="1" t="s">
        <v>3851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4824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7" t="n">
        <v>46188</v>
      </c>
      <c r="C2118" s="1" t="n">
        <v>1</v>
      </c>
      <c r="D2118" s="1" t="s">
        <v>3851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4825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7" t="n">
        <v>46188</v>
      </c>
      <c r="C2119" s="1" t="n">
        <v>1</v>
      </c>
      <c r="D2119" s="1" t="s">
        <v>3851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4826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7" t="n">
        <v>46188</v>
      </c>
      <c r="C2120" s="1" t="n">
        <v>1</v>
      </c>
      <c r="D2120" s="1" t="s">
        <v>3851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4827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7" t="n">
        <v>46188</v>
      </c>
      <c r="C2121" s="1" t="n">
        <v>1</v>
      </c>
      <c r="D2121" s="1" t="s">
        <v>3851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4828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7" t="n">
        <v>46188</v>
      </c>
      <c r="C2122" s="1" t="n">
        <v>1</v>
      </c>
      <c r="D2122" s="1" t="s">
        <v>3851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4829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7" t="n">
        <v>46188</v>
      </c>
      <c r="C2123" s="1" t="n">
        <v>1</v>
      </c>
      <c r="D2123" s="1" t="s">
        <v>3851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4830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7" t="n">
        <v>46188</v>
      </c>
      <c r="C2124" s="1" t="n">
        <v>1</v>
      </c>
      <c r="D2124" s="1" t="s">
        <v>3851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4831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7" t="n">
        <v>46188</v>
      </c>
      <c r="C2125" s="1" t="n">
        <v>1</v>
      </c>
      <c r="D2125" s="1" t="s">
        <v>3851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4832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7" t="n">
        <v>46188</v>
      </c>
      <c r="C2126" s="1" t="n">
        <v>1</v>
      </c>
      <c r="D2126" s="1" t="s">
        <v>3851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4833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7" t="n">
        <v>46188</v>
      </c>
      <c r="C2127" s="1" t="n">
        <v>1</v>
      </c>
      <c r="D2127" s="1" t="s">
        <v>3851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4834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7" t="n">
        <v>46188</v>
      </c>
      <c r="C2128" s="1" t="n">
        <v>1</v>
      </c>
      <c r="D2128" s="1" t="s">
        <v>3851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4835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7" t="n">
        <v>46188</v>
      </c>
      <c r="C2129" s="1" t="n">
        <v>1</v>
      </c>
      <c r="D2129" s="1" t="s">
        <v>3851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4836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7" t="n">
        <v>46188</v>
      </c>
      <c r="C2130" s="1" t="n">
        <v>1</v>
      </c>
      <c r="D2130" s="1" t="s">
        <v>3851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4837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7" t="n">
        <v>46188</v>
      </c>
      <c r="C2131" s="1" t="n">
        <v>1</v>
      </c>
      <c r="D2131" s="1" t="s">
        <v>3851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4437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7" t="n">
        <v>46188</v>
      </c>
      <c r="C2132" s="1" t="n">
        <v>1</v>
      </c>
      <c r="D2132" s="1" t="s">
        <v>3851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4439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7" t="n">
        <v>46188</v>
      </c>
      <c r="C2133" s="1" t="n">
        <v>1</v>
      </c>
      <c r="D2133" s="1" t="s">
        <v>3851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4440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7" t="n">
        <v>46188</v>
      </c>
      <c r="C2134" s="1" t="n">
        <v>1</v>
      </c>
      <c r="D2134" s="1" t="s">
        <v>3851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4441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7" t="n">
        <v>46188</v>
      </c>
      <c r="C2135" s="1" t="n">
        <v>1</v>
      </c>
      <c r="D2135" s="1" t="s">
        <v>3851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4838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7" t="n">
        <v>46188</v>
      </c>
      <c r="C2136" s="1" t="n">
        <v>1</v>
      </c>
      <c r="D2136" s="1" t="s">
        <v>3851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4839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7" t="n">
        <v>46188</v>
      </c>
      <c r="C2137" s="1" t="n">
        <v>1</v>
      </c>
      <c r="D2137" s="1" t="s">
        <v>3851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4840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7" t="n">
        <v>46188</v>
      </c>
      <c r="C2138" s="1" t="n">
        <v>1</v>
      </c>
      <c r="D2138" s="1" t="s">
        <v>3851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4841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7" t="n">
        <v>46188</v>
      </c>
      <c r="C2139" s="1" t="n">
        <v>1</v>
      </c>
      <c r="D2139" s="1" t="s">
        <v>3851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4841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7" t="n">
        <v>46188</v>
      </c>
      <c r="C2140" s="1" t="n">
        <v>1</v>
      </c>
      <c r="D2140" s="1" t="s">
        <v>3851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4842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7" t="n">
        <v>46188</v>
      </c>
      <c r="C2141" s="1" t="n">
        <v>1</v>
      </c>
      <c r="D2141" s="1" t="s">
        <v>3851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4842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7" t="n">
        <v>46188</v>
      </c>
      <c r="C2142" s="1" t="n">
        <v>1</v>
      </c>
      <c r="D2142" s="1" t="s">
        <v>3851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4843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7" t="n">
        <v>46188</v>
      </c>
      <c r="C2143" s="1" t="n">
        <v>1</v>
      </c>
      <c r="D2143" s="1" t="s">
        <v>3851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4442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7" t="n">
        <v>46188</v>
      </c>
      <c r="C2144" s="1" t="n">
        <v>1</v>
      </c>
      <c r="D2144" s="1" t="s">
        <v>3851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4844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7" t="n">
        <v>46188</v>
      </c>
      <c r="C2145" s="1" t="n">
        <v>1</v>
      </c>
      <c r="D2145" s="1" t="s">
        <v>3851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4845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7" t="n">
        <v>46188</v>
      </c>
      <c r="C2146" s="1" t="n">
        <v>1</v>
      </c>
      <c r="D2146" s="1" t="s">
        <v>3851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4846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7" t="n">
        <v>46188</v>
      </c>
      <c r="C2147" s="1" t="n">
        <v>1</v>
      </c>
      <c r="D2147" s="1" t="s">
        <v>3851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4847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7" t="n">
        <v>46188</v>
      </c>
      <c r="C2148" s="1" t="n">
        <v>1</v>
      </c>
      <c r="D2148" s="1" t="s">
        <v>3851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4848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7" t="n">
        <v>46188</v>
      </c>
      <c r="C2149" s="1" t="n">
        <v>1</v>
      </c>
      <c r="D2149" s="1" t="s">
        <v>3851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4849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7" t="n">
        <v>46188</v>
      </c>
      <c r="C2150" s="1" t="n">
        <v>1</v>
      </c>
      <c r="D2150" s="1" t="s">
        <v>3851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4443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7" t="n">
        <v>46188</v>
      </c>
      <c r="C2151" s="1" t="n">
        <v>1</v>
      </c>
      <c r="D2151" s="1" t="s">
        <v>3851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4850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7" t="n">
        <v>46188</v>
      </c>
      <c r="C2152" s="1" t="n">
        <v>1</v>
      </c>
      <c r="D2152" s="1" t="s">
        <v>3851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4851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7" t="n">
        <v>46188</v>
      </c>
      <c r="C2153" s="1" t="n">
        <v>1</v>
      </c>
      <c r="D2153" s="1" t="s">
        <v>3851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4852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7" t="n">
        <v>46188</v>
      </c>
      <c r="C2154" s="1" t="n">
        <v>1</v>
      </c>
      <c r="D2154" s="1" t="s">
        <v>3851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4853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7" t="n">
        <v>46188</v>
      </c>
      <c r="C2155" s="1" t="n">
        <v>1</v>
      </c>
      <c r="D2155" s="1" t="s">
        <v>3851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4854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7" t="n">
        <v>46188</v>
      </c>
      <c r="C2156" s="1" t="n">
        <v>1</v>
      </c>
      <c r="D2156" s="1" t="s">
        <v>3851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4446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7" t="n">
        <v>46188</v>
      </c>
      <c r="C2157" s="1" t="n">
        <v>1</v>
      </c>
      <c r="D2157" s="1" t="s">
        <v>3851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4855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7" t="n">
        <v>46188</v>
      </c>
      <c r="C2158" s="1" t="n">
        <v>1</v>
      </c>
      <c r="D2158" s="1" t="s">
        <v>3851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4447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7" t="n">
        <v>46188</v>
      </c>
      <c r="C2159" s="1" t="n">
        <v>1</v>
      </c>
      <c r="D2159" s="1" t="s">
        <v>3851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4449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7" t="n">
        <v>46188</v>
      </c>
      <c r="C2160" s="1" t="n">
        <v>1</v>
      </c>
      <c r="D2160" s="1" t="s">
        <v>3851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4856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7" t="n">
        <v>46188</v>
      </c>
      <c r="C2161" s="1" t="n">
        <v>1</v>
      </c>
      <c r="D2161" s="1" t="s">
        <v>3851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4450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7" t="n">
        <v>46188</v>
      </c>
      <c r="C2162" s="1" t="n">
        <v>1</v>
      </c>
      <c r="D2162" s="1" t="s">
        <v>3851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4857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7" t="n">
        <v>46188</v>
      </c>
      <c r="C2163" s="1" t="n">
        <v>1</v>
      </c>
      <c r="D2163" s="1" t="s">
        <v>3851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4858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7" t="n">
        <v>46188</v>
      </c>
      <c r="C2164" s="1" t="n">
        <v>1</v>
      </c>
      <c r="D2164" s="1" t="s">
        <v>3851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4859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7" t="n">
        <v>46188</v>
      </c>
      <c r="C2165" s="1" t="n">
        <v>1</v>
      </c>
      <c r="D2165" s="1" t="s">
        <v>3851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4860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7" t="n">
        <v>46188</v>
      </c>
      <c r="C2166" s="1" t="n">
        <v>1</v>
      </c>
      <c r="D2166" s="1" t="s">
        <v>3851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4325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7" t="n">
        <v>46188</v>
      </c>
      <c r="C2167" s="1" t="n">
        <v>1</v>
      </c>
      <c r="D2167" s="1" t="s">
        <v>3851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4861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7" t="n">
        <v>46188</v>
      </c>
      <c r="C2168" s="1" t="n">
        <v>1</v>
      </c>
      <c r="D2168" s="1" t="s">
        <v>3851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4862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7" t="n">
        <v>46188</v>
      </c>
      <c r="C2169" s="1" t="n">
        <v>1</v>
      </c>
      <c r="D2169" s="1" t="s">
        <v>3851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4326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7" t="n">
        <v>46188</v>
      </c>
      <c r="C2170" s="1" t="n">
        <v>1</v>
      </c>
      <c r="D2170" s="1" t="s">
        <v>3851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4613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7" t="n">
        <v>46188</v>
      </c>
      <c r="C2171" s="1" t="n">
        <v>1</v>
      </c>
      <c r="D2171" s="1" t="s">
        <v>3851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4863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7" t="n">
        <v>46188</v>
      </c>
      <c r="C2172" s="1" t="n">
        <v>1</v>
      </c>
      <c r="D2172" s="1" t="s">
        <v>3851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4864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7" t="n">
        <v>46188</v>
      </c>
      <c r="C2173" s="1" t="n">
        <v>1</v>
      </c>
      <c r="D2173" s="1" t="s">
        <v>3851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4327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7" t="n">
        <v>46188</v>
      </c>
      <c r="C2174" s="1" t="n">
        <v>1</v>
      </c>
      <c r="D2174" s="1" t="s">
        <v>3851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4328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7" t="n">
        <v>46188</v>
      </c>
      <c r="C2175" s="1" t="n">
        <v>1</v>
      </c>
      <c r="D2175" s="1" t="s">
        <v>3851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4329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7" t="n">
        <v>46188</v>
      </c>
      <c r="C2176" s="1" t="n">
        <v>1</v>
      </c>
      <c r="D2176" s="1" t="s">
        <v>3851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4140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17" t="n">
        <v>46188</v>
      </c>
      <c r="C2177" s="1" t="n">
        <v>1</v>
      </c>
      <c r="D2177" s="1" t="s">
        <v>3851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4865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17" t="n">
        <v>46188</v>
      </c>
      <c r="C2178" s="1" t="n">
        <v>1</v>
      </c>
      <c r="D2178" s="1" t="s">
        <v>3851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4331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17" t="n">
        <v>46188</v>
      </c>
      <c r="C2179" s="1" t="n">
        <v>1</v>
      </c>
      <c r="D2179" s="1" t="s">
        <v>3851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4335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17" t="n">
        <v>46188</v>
      </c>
      <c r="C2180" s="1" t="n">
        <v>1</v>
      </c>
      <c r="D2180" s="1" t="s">
        <v>3851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4866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17" t="n">
        <v>46188</v>
      </c>
      <c r="C2181" s="1" t="n">
        <v>1</v>
      </c>
      <c r="D2181" s="1" t="s">
        <v>3851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4867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17" t="n">
        <v>46188</v>
      </c>
      <c r="C2182" s="1" t="n">
        <v>1</v>
      </c>
      <c r="D2182" s="1" t="s">
        <v>3851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4336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7" t="n">
        <v>46188</v>
      </c>
      <c r="C2183" s="1" t="n">
        <v>1</v>
      </c>
      <c r="D2183" s="1" t="s">
        <v>3851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4868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7" t="n">
        <v>46188</v>
      </c>
      <c r="C2184" s="1" t="n">
        <v>1</v>
      </c>
      <c r="D2184" s="1" t="s">
        <v>3851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4869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7" t="n">
        <v>46188</v>
      </c>
      <c r="C2185" s="1" t="n">
        <v>1</v>
      </c>
      <c r="D2185" s="1" t="s">
        <v>3851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4338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7" t="n">
        <v>46188</v>
      </c>
      <c r="C2186" s="1" t="n">
        <v>1</v>
      </c>
      <c r="D2186" s="1" t="s">
        <v>3851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4870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7" t="n">
        <v>46188</v>
      </c>
      <c r="C2187" s="1" t="n">
        <v>1</v>
      </c>
      <c r="D2187" s="1" t="s">
        <v>3851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4339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7" t="n">
        <v>46188</v>
      </c>
      <c r="C2188" s="1" t="n">
        <v>1</v>
      </c>
      <c r="D2188" s="1" t="s">
        <v>3851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4871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7" t="n">
        <v>46188</v>
      </c>
      <c r="C2189" s="1" t="n">
        <v>1</v>
      </c>
      <c r="D2189" s="1" t="s">
        <v>3851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4340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7" t="n">
        <v>46188</v>
      </c>
      <c r="C2190" s="1" t="n">
        <v>1</v>
      </c>
      <c r="D2190" s="1" t="s">
        <v>3851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4341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7" t="n">
        <v>46188</v>
      </c>
      <c r="C2191" s="1" t="n">
        <v>1</v>
      </c>
      <c r="D2191" s="1" t="s">
        <v>3851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4342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7" t="n">
        <v>46188</v>
      </c>
      <c r="C2192" s="1" t="n">
        <v>1</v>
      </c>
      <c r="D2192" s="1" t="s">
        <v>3851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4344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7" t="n">
        <v>46188</v>
      </c>
      <c r="C2193" s="1" t="n">
        <v>1</v>
      </c>
      <c r="D2193" s="1" t="s">
        <v>3851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4872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7" t="n">
        <v>46188</v>
      </c>
      <c r="C2194" s="1" t="n">
        <v>1</v>
      </c>
      <c r="D2194" s="1" t="s">
        <v>3851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4873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7" t="n">
        <v>46188</v>
      </c>
      <c r="C2195" s="1" t="n">
        <v>1</v>
      </c>
      <c r="D2195" s="1" t="s">
        <v>3851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4874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7" t="n">
        <v>46188</v>
      </c>
      <c r="C2196" s="1" t="n">
        <v>1</v>
      </c>
      <c r="D2196" s="1" t="s">
        <v>3851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4346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7" t="n">
        <v>46188</v>
      </c>
      <c r="C2197" s="1" t="n">
        <v>1</v>
      </c>
      <c r="D2197" s="1" t="s">
        <v>3851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4349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7" t="n">
        <v>46188</v>
      </c>
      <c r="C2198" s="1" t="n">
        <v>1</v>
      </c>
      <c r="D2198" s="1" t="s">
        <v>3851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4351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7" t="n">
        <v>46188</v>
      </c>
      <c r="C2199" s="1" t="n">
        <v>1</v>
      </c>
      <c r="D2199" s="1" t="s">
        <v>3851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4616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7" t="n">
        <v>46188</v>
      </c>
      <c r="C2200" s="1" t="n">
        <v>1</v>
      </c>
      <c r="D2200" s="1" t="s">
        <v>3851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4875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7" t="n">
        <v>46188</v>
      </c>
      <c r="C2201" s="1" t="n">
        <v>1</v>
      </c>
      <c r="D2201" s="1" t="s">
        <v>3851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4876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7" t="n">
        <v>46188</v>
      </c>
      <c r="C2202" s="1" t="n">
        <v>1</v>
      </c>
      <c r="D2202" s="1" t="s">
        <v>3851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4877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7" t="n">
        <v>46188</v>
      </c>
      <c r="C2203" s="1" t="n">
        <v>1</v>
      </c>
      <c r="D2203" s="1" t="s">
        <v>3851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4878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7" t="n">
        <v>46188</v>
      </c>
      <c r="C2204" s="1" t="n">
        <v>1</v>
      </c>
      <c r="D2204" s="1" t="s">
        <v>3851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4879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7" t="n">
        <v>46188</v>
      </c>
      <c r="C2205" s="1" t="n">
        <v>1</v>
      </c>
      <c r="D2205" s="1" t="s">
        <v>3851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4880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7" t="n">
        <v>46188</v>
      </c>
      <c r="C2206" s="1" t="n">
        <v>1</v>
      </c>
      <c r="D2206" s="1" t="s">
        <v>3851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4881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7" t="n">
        <v>46188</v>
      </c>
      <c r="C2207" s="1" t="n">
        <v>1</v>
      </c>
      <c r="D2207" s="1" t="s">
        <v>3851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4882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7" t="n">
        <v>46188</v>
      </c>
      <c r="C2208" s="1" t="n">
        <v>1</v>
      </c>
      <c r="D2208" s="1" t="s">
        <v>3851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4883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7" t="n">
        <v>46188</v>
      </c>
      <c r="C2209" s="1" t="n">
        <v>1</v>
      </c>
      <c r="D2209" s="1" t="s">
        <v>3851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4884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7" t="n">
        <v>46188</v>
      </c>
      <c r="C2210" s="1" t="n">
        <v>1</v>
      </c>
      <c r="D2210" s="1" t="s">
        <v>3851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4885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7" t="n">
        <v>46188</v>
      </c>
      <c r="C2211" s="1" t="n">
        <v>1</v>
      </c>
      <c r="D2211" s="1" t="s">
        <v>3851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4886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7" t="n">
        <v>46188</v>
      </c>
      <c r="C2212" s="1" t="n">
        <v>1</v>
      </c>
      <c r="D2212" s="1" t="s">
        <v>3851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4887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7" t="n">
        <v>46188</v>
      </c>
      <c r="C2213" s="1" t="n">
        <v>1</v>
      </c>
      <c r="D2213" s="1" t="s">
        <v>3851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4888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7" t="n">
        <v>46188</v>
      </c>
      <c r="C2214" s="1" t="n">
        <v>1</v>
      </c>
      <c r="D2214" s="1" t="s">
        <v>3851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4889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7" t="n">
        <v>46188</v>
      </c>
      <c r="C2215" s="1" t="n">
        <v>1</v>
      </c>
      <c r="D2215" s="1" t="s">
        <v>3851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4890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7" t="n">
        <v>46188</v>
      </c>
      <c r="C2216" s="1" t="n">
        <v>1</v>
      </c>
      <c r="D2216" s="1" t="s">
        <v>3851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4891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7" t="n">
        <v>46188</v>
      </c>
      <c r="C2217" s="1" t="n">
        <v>1</v>
      </c>
      <c r="D2217" s="1" t="s">
        <v>3851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4892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7" t="n">
        <v>46188</v>
      </c>
      <c r="C2218" s="1" t="n">
        <v>1</v>
      </c>
      <c r="D2218" s="1" t="s">
        <v>3851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4893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7" t="n">
        <v>46188</v>
      </c>
      <c r="C2219" s="1" t="n">
        <v>1</v>
      </c>
      <c r="D2219" s="1" t="s">
        <v>3851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4894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7" t="n">
        <v>46188</v>
      </c>
      <c r="C2220" s="1" t="n">
        <v>1</v>
      </c>
      <c r="D2220" s="1" t="s">
        <v>3851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3894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7" t="n">
        <v>46188</v>
      </c>
      <c r="C2221" s="1" t="n">
        <v>1</v>
      </c>
      <c r="D2221" s="1" t="s">
        <v>3851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3894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7" t="n">
        <v>46188</v>
      </c>
      <c r="C2222" s="1" t="n">
        <v>1</v>
      </c>
      <c r="D2222" s="1" t="s">
        <v>3851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4894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7" t="n">
        <v>46188</v>
      </c>
      <c r="C2223" s="1" t="n">
        <v>1</v>
      </c>
      <c r="D2223" s="1" t="s">
        <v>3851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3894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7" t="n">
        <v>46188</v>
      </c>
      <c r="C2224" s="1" t="n">
        <v>1</v>
      </c>
      <c r="D2224" s="1" t="s">
        <v>3851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4894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7" t="n">
        <v>46188</v>
      </c>
      <c r="C2225" s="1" t="n">
        <v>1</v>
      </c>
      <c r="D2225" s="1" t="s">
        <v>3851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3894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7" t="n">
        <v>46188</v>
      </c>
      <c r="C2226" s="1" t="n">
        <v>1</v>
      </c>
      <c r="D2226" s="1" t="s">
        <v>3851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3894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7" t="n">
        <v>46188</v>
      </c>
      <c r="C2227" s="1" t="n">
        <v>1</v>
      </c>
      <c r="D2227" s="1" t="s">
        <v>3851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4894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7" t="n">
        <v>46188</v>
      </c>
      <c r="C2228" s="1" t="n">
        <v>1</v>
      </c>
      <c r="D2228" s="1" t="s">
        <v>3851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3894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7" t="n">
        <v>46188</v>
      </c>
      <c r="C2229" s="1" t="n">
        <v>1</v>
      </c>
      <c r="D2229" s="1" t="s">
        <v>3851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4894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7" t="n">
        <v>46188</v>
      </c>
      <c r="C2230" s="1" t="n">
        <v>1</v>
      </c>
      <c r="D2230" s="1" t="s">
        <v>3851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3894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7" t="n">
        <v>46188</v>
      </c>
      <c r="C2231" s="1" t="n">
        <v>1</v>
      </c>
      <c r="D2231" s="1" t="s">
        <v>3851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4894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7" t="n">
        <v>46188</v>
      </c>
      <c r="C2232" s="1" t="n">
        <v>1</v>
      </c>
      <c r="D2232" s="1" t="s">
        <v>3851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3894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7" t="n">
        <v>46188</v>
      </c>
      <c r="C2233" s="1" t="n">
        <v>1</v>
      </c>
      <c r="D2233" s="1" t="s">
        <v>3851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4895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7" t="n">
        <v>46188</v>
      </c>
      <c r="C2234" s="1" t="n">
        <v>1</v>
      </c>
      <c r="D2234" s="1" t="s">
        <v>3851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4896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7" t="n">
        <v>46188</v>
      </c>
      <c r="C2235" s="1" t="n">
        <v>1</v>
      </c>
      <c r="D2235" s="1" t="s">
        <v>3851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4245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7" t="n">
        <v>46188</v>
      </c>
      <c r="C2236" s="1" t="n">
        <v>1</v>
      </c>
      <c r="D2236" s="1" t="s">
        <v>3851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4897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7" t="n">
        <v>46188</v>
      </c>
      <c r="C2237" s="1" t="n">
        <v>1</v>
      </c>
      <c r="D2237" s="1" t="s">
        <v>3851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4898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7" t="n">
        <v>46188</v>
      </c>
      <c r="C2238" s="1" t="n">
        <v>1</v>
      </c>
      <c r="D2238" s="1" t="s">
        <v>3851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4899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7" t="n">
        <v>46188</v>
      </c>
      <c r="C2239" s="1" t="n">
        <v>1</v>
      </c>
      <c r="D2239" s="1" t="s">
        <v>3851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4900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7" t="n">
        <v>46188</v>
      </c>
      <c r="C2240" s="1" t="n">
        <v>1</v>
      </c>
      <c r="D2240" s="1" t="s">
        <v>3851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4248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7" t="n">
        <v>46188</v>
      </c>
      <c r="C2241" s="1" t="n">
        <v>1</v>
      </c>
      <c r="D2241" s="1" t="s">
        <v>3851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4901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7" t="n">
        <v>46188</v>
      </c>
      <c r="C2242" s="1" t="n">
        <v>1</v>
      </c>
      <c r="D2242" s="1" t="s">
        <v>3851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4249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7" t="n">
        <v>46188</v>
      </c>
      <c r="C2243" s="1" t="n">
        <v>1</v>
      </c>
      <c r="D2243" s="1" t="s">
        <v>3851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4251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7" t="n">
        <v>46188</v>
      </c>
      <c r="C2244" s="1" t="n">
        <v>1</v>
      </c>
      <c r="D2244" s="1" t="s">
        <v>3851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4902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7" t="n">
        <v>46188</v>
      </c>
      <c r="C2245" s="1" t="n">
        <v>1</v>
      </c>
      <c r="D2245" s="1" t="s">
        <v>3851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4255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7" t="n">
        <v>46188</v>
      </c>
      <c r="C2246" s="1" t="n">
        <v>1</v>
      </c>
      <c r="D2246" s="1" t="s">
        <v>3851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4903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7" t="n">
        <v>46188</v>
      </c>
      <c r="C2247" s="1" t="n">
        <v>1</v>
      </c>
      <c r="D2247" s="1" t="s">
        <v>3851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4904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7" t="n">
        <v>46188</v>
      </c>
      <c r="C2248" s="1" t="n">
        <v>1</v>
      </c>
      <c r="D2248" s="1" t="s">
        <v>3851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4256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7" t="n">
        <v>46188</v>
      </c>
      <c r="C2249" s="1" t="n">
        <v>1</v>
      </c>
      <c r="D2249" s="1" t="s">
        <v>3851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4257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7" t="n">
        <v>46188</v>
      </c>
      <c r="C2250" s="1" t="n">
        <v>1</v>
      </c>
      <c r="D2250" s="1" t="s">
        <v>3851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4905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7" t="n">
        <v>46188</v>
      </c>
      <c r="C2251" s="1" t="n">
        <v>1</v>
      </c>
      <c r="D2251" s="1" t="s">
        <v>3851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4906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7" t="n">
        <v>46188</v>
      </c>
      <c r="C2252" s="1" t="n">
        <v>1</v>
      </c>
      <c r="D2252" s="1" t="s">
        <v>3851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4907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7" t="n">
        <v>46188</v>
      </c>
      <c r="C2253" s="1" t="n">
        <v>1</v>
      </c>
      <c r="D2253" s="1" t="s">
        <v>3851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4908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7" t="n">
        <v>46188</v>
      </c>
      <c r="C2254" s="1" t="n">
        <v>1</v>
      </c>
      <c r="D2254" s="1" t="s">
        <v>3851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4263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7" t="n">
        <v>46188</v>
      </c>
      <c r="C2255" s="1" t="n">
        <v>1</v>
      </c>
      <c r="D2255" s="1" t="s">
        <v>3851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4909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7" t="n">
        <v>46188</v>
      </c>
      <c r="C2256" s="1" t="n">
        <v>1</v>
      </c>
      <c r="D2256" s="1" t="s">
        <v>3851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4550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7" t="n">
        <v>46188</v>
      </c>
      <c r="C2257" s="1" t="n">
        <v>1</v>
      </c>
      <c r="D2257" s="1" t="s">
        <v>3851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4619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7" t="n">
        <v>46188</v>
      </c>
      <c r="C2258" s="1" t="n">
        <v>1</v>
      </c>
      <c r="D2258" s="1" t="s">
        <v>3851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4117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7" t="n">
        <v>46188</v>
      </c>
      <c r="C2259" s="1" t="n">
        <v>1</v>
      </c>
      <c r="D2259" s="1" t="s">
        <v>3851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4910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7" t="n">
        <v>46188</v>
      </c>
      <c r="C2260" s="1" t="n">
        <v>1</v>
      </c>
      <c r="D2260" s="1" t="s">
        <v>3851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4911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7" t="n">
        <v>46188</v>
      </c>
      <c r="C2261" s="1" t="n">
        <v>1</v>
      </c>
      <c r="D2261" s="1" t="s">
        <v>3851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4671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7" t="n">
        <v>46188</v>
      </c>
      <c r="C2262" s="1" t="n">
        <v>1</v>
      </c>
      <c r="D2262" s="1" t="s">
        <v>3851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4912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7" t="n">
        <v>46188</v>
      </c>
      <c r="C2263" s="1" t="n">
        <v>1</v>
      </c>
      <c r="D2263" s="1" t="s">
        <v>3851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4913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7" t="n">
        <v>46188</v>
      </c>
      <c r="C2264" s="1" t="n">
        <v>1</v>
      </c>
      <c r="D2264" s="1" t="s">
        <v>3851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4914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7" t="n">
        <v>46188</v>
      </c>
      <c r="C2265" s="1" t="n">
        <v>1</v>
      </c>
      <c r="D2265" s="1" t="s">
        <v>3851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4915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7" t="n">
        <v>46188</v>
      </c>
      <c r="C2266" s="1" t="n">
        <v>1</v>
      </c>
      <c r="D2266" s="1" t="s">
        <v>3851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4916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7" t="n">
        <v>46188</v>
      </c>
      <c r="C2267" s="1" t="n">
        <v>1</v>
      </c>
      <c r="D2267" s="1" t="s">
        <v>3851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4917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7" t="n">
        <v>46188</v>
      </c>
      <c r="C2268" s="1" t="n">
        <v>1</v>
      </c>
      <c r="D2268" s="1" t="s">
        <v>3851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4918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7" t="n">
        <v>46188</v>
      </c>
      <c r="C2269" s="1" t="n">
        <v>1</v>
      </c>
      <c r="D2269" s="1" t="s">
        <v>3851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4919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7" t="n">
        <v>46188</v>
      </c>
      <c r="C2270" s="1" t="n">
        <v>1</v>
      </c>
      <c r="D2270" s="1" t="s">
        <v>3851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4920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7" t="n">
        <v>46188</v>
      </c>
      <c r="C2271" s="1" t="n">
        <v>1</v>
      </c>
      <c r="D2271" s="1" t="s">
        <v>3851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4921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7" t="n">
        <v>46188</v>
      </c>
      <c r="C2272" s="1" t="n">
        <v>1</v>
      </c>
      <c r="D2272" s="1" t="s">
        <v>3851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4922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7" t="n">
        <v>46188</v>
      </c>
      <c r="C2273" s="1" t="n">
        <v>1</v>
      </c>
      <c r="D2273" s="1" t="s">
        <v>3851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4923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7" t="n">
        <v>46188</v>
      </c>
      <c r="C2274" s="1" t="n">
        <v>1</v>
      </c>
      <c r="D2274" s="1" t="s">
        <v>3851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4915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7" t="n">
        <v>46188</v>
      </c>
      <c r="C2275" s="1" t="n">
        <v>1</v>
      </c>
      <c r="D2275" s="1" t="s">
        <v>3851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4924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7" t="n">
        <v>46188</v>
      </c>
      <c r="C2276" s="1" t="n">
        <v>1</v>
      </c>
      <c r="D2276" s="1" t="s">
        <v>3851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4925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7" t="n">
        <v>46188</v>
      </c>
      <c r="C2277" s="1" t="n">
        <v>1</v>
      </c>
      <c r="D2277" s="1" t="s">
        <v>3851</v>
      </c>
      <c r="E2277" s="1" t="n">
        <v>1636</v>
      </c>
      <c r="F2277" s="1" t="s">
        <v>91</v>
      </c>
      <c r="I2277" s="1" t="n">
        <v>3201285</v>
      </c>
      <c r="J2277" s="1" t="n">
        <v>54680</v>
      </c>
      <c r="K2277" s="1" t="n">
        <v>7891331018146</v>
      </c>
      <c r="L2277" s="1" t="s">
        <v>4926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7" t="n">
        <v>46188</v>
      </c>
      <c r="C2278" s="1" t="n">
        <v>1</v>
      </c>
      <c r="D2278" s="1" t="s">
        <v>3851</v>
      </c>
      <c r="E2278" s="1" t="n">
        <v>1636</v>
      </c>
      <c r="F2278" s="1" t="s">
        <v>91</v>
      </c>
      <c r="I2278" s="1" t="n">
        <v>3201285</v>
      </c>
      <c r="J2278" s="1" t="n">
        <v>55508</v>
      </c>
      <c r="K2278" s="1" t="n">
        <v>7891331018054</v>
      </c>
      <c r="L2278" s="1" t="s">
        <v>4927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7" t="n">
        <v>46188</v>
      </c>
      <c r="C2279" s="1" t="n">
        <v>1</v>
      </c>
      <c r="D2279" s="1" t="s">
        <v>3851</v>
      </c>
      <c r="E2279" s="1" t="n">
        <v>1636</v>
      </c>
      <c r="F2279" s="1" t="s">
        <v>91</v>
      </c>
      <c r="I2279" s="1" t="n">
        <v>3201285</v>
      </c>
      <c r="J2279" s="1" t="n">
        <v>55509</v>
      </c>
      <c r="K2279" s="1" t="n">
        <v>7891331018122</v>
      </c>
      <c r="L2279" s="1" t="s">
        <v>4928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7" t="n">
        <v>46188</v>
      </c>
      <c r="C2280" s="1" t="n">
        <v>3</v>
      </c>
      <c r="D2280" s="1" t="s">
        <v>3896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4404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7" t="n">
        <v>46188</v>
      </c>
      <c r="C2281" s="1" t="n">
        <v>3</v>
      </c>
      <c r="D2281" s="1" t="s">
        <v>3896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4929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7" t="n">
        <v>46188</v>
      </c>
      <c r="C2282" s="1" t="n">
        <v>22</v>
      </c>
      <c r="D2282" s="1" t="s">
        <v>3920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3921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7" t="n">
        <v>46188</v>
      </c>
      <c r="C2283" s="1" t="n">
        <v>22</v>
      </c>
      <c r="D2283" s="1" t="s">
        <v>3920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4208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7" t="n">
        <v>46188</v>
      </c>
      <c r="C2284" s="1" t="n">
        <v>22</v>
      </c>
      <c r="D2284" s="1" t="s">
        <v>3920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3942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7" t="n">
        <v>46188</v>
      </c>
      <c r="C2285" s="1" t="n">
        <v>22</v>
      </c>
      <c r="D2285" s="1" t="s">
        <v>3920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3943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7" t="n">
        <v>46188</v>
      </c>
      <c r="C2286" s="1" t="n">
        <v>22</v>
      </c>
      <c r="D2286" s="1" t="s">
        <v>3920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3922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7" t="n">
        <v>46188</v>
      </c>
      <c r="C2287" s="1" t="n">
        <v>22</v>
      </c>
      <c r="D2287" s="1" t="s">
        <v>3920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3944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7" t="n">
        <v>46188</v>
      </c>
      <c r="C2288" s="1" t="n">
        <v>22</v>
      </c>
      <c r="D2288" s="1" t="s">
        <v>3920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3938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7" t="n">
        <v>46188</v>
      </c>
      <c r="C2289" s="1" t="n">
        <v>22</v>
      </c>
      <c r="D2289" s="1" t="s">
        <v>3920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3940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7" t="n">
        <v>46188</v>
      </c>
      <c r="C2290" s="1" t="n">
        <v>22</v>
      </c>
      <c r="D2290" s="1" t="s">
        <v>3920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3921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7" t="n">
        <v>46188</v>
      </c>
      <c r="C2291" s="1" t="n">
        <v>22</v>
      </c>
      <c r="D2291" s="1" t="s">
        <v>3920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3922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7" t="n">
        <v>46188</v>
      </c>
      <c r="C2292" s="1" t="n">
        <v>22</v>
      </c>
      <c r="D2292" s="1" t="s">
        <v>3920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3923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7" t="n">
        <v>46188</v>
      </c>
      <c r="C2293" s="1" t="n">
        <v>22</v>
      </c>
      <c r="D2293" s="1" t="s">
        <v>3920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3924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7" t="n">
        <v>46188</v>
      </c>
      <c r="C2294" s="1" t="n">
        <v>22</v>
      </c>
      <c r="D2294" s="1" t="s">
        <v>3920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3925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7" t="n">
        <v>46188</v>
      </c>
      <c r="C2295" s="1" t="n">
        <v>22</v>
      </c>
      <c r="D2295" s="1" t="s">
        <v>3920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3926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7" t="n">
        <v>46188</v>
      </c>
      <c r="C2296" s="1" t="n">
        <v>22</v>
      </c>
      <c r="D2296" s="1" t="s">
        <v>3920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3927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7" t="n">
        <v>46188</v>
      </c>
      <c r="C2297" s="1" t="n">
        <v>22</v>
      </c>
      <c r="D2297" s="1" t="s">
        <v>3920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3928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7" t="n">
        <v>46188</v>
      </c>
      <c r="C2298" s="1" t="n">
        <v>22</v>
      </c>
      <c r="D2298" s="1" t="s">
        <v>3920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3929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7" t="n">
        <v>46188</v>
      </c>
      <c r="C2299" s="1" t="n">
        <v>22</v>
      </c>
      <c r="D2299" s="1" t="s">
        <v>3920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3930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7" t="n">
        <v>46188</v>
      </c>
      <c r="C2300" s="1" t="n">
        <v>22</v>
      </c>
      <c r="D2300" s="1" t="s">
        <v>3920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3931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7" t="n">
        <v>46188</v>
      </c>
      <c r="C2301" s="1" t="n">
        <v>22</v>
      </c>
      <c r="D2301" s="1" t="s">
        <v>3920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3932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7" t="n">
        <v>46188</v>
      </c>
      <c r="C2302" s="1" t="n">
        <v>22</v>
      </c>
      <c r="D2302" s="1" t="s">
        <v>3920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3933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7" t="n">
        <v>46188</v>
      </c>
      <c r="C2303" s="1" t="n">
        <v>22</v>
      </c>
      <c r="D2303" s="1" t="s">
        <v>3920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3935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7" t="n">
        <v>46188</v>
      </c>
      <c r="C2304" s="1" t="n">
        <v>22</v>
      </c>
      <c r="D2304" s="1" t="s">
        <v>3920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3936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7" t="n">
        <v>46188</v>
      </c>
      <c r="C2305" s="1" t="n">
        <v>22</v>
      </c>
      <c r="D2305" s="1" t="s">
        <v>3920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3937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7" t="n">
        <v>46188</v>
      </c>
      <c r="C2306" s="1" t="n">
        <v>22</v>
      </c>
      <c r="D2306" s="1" t="s">
        <v>3920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3938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7" t="n">
        <v>46188</v>
      </c>
      <c r="C2307" s="1" t="n">
        <v>22</v>
      </c>
      <c r="D2307" s="1" t="s">
        <v>3920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3939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7" t="n">
        <v>46188</v>
      </c>
      <c r="C2308" s="1" t="n">
        <v>22</v>
      </c>
      <c r="D2308" s="1" t="s">
        <v>3920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3940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7" t="n">
        <v>46188</v>
      </c>
      <c r="C2309" s="1" t="n">
        <v>22</v>
      </c>
      <c r="D2309" s="1" t="s">
        <v>3920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3941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7" t="n">
        <v>46188</v>
      </c>
      <c r="C2310" s="1" t="n">
        <v>22</v>
      </c>
      <c r="D2310" s="1" t="s">
        <v>3920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3921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7" t="n">
        <v>46188</v>
      </c>
      <c r="C2311" s="1" t="n">
        <v>22</v>
      </c>
      <c r="D2311" s="1" t="s">
        <v>3920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3923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7" t="n">
        <v>46188</v>
      </c>
      <c r="C2312" s="1" t="n">
        <v>22</v>
      </c>
      <c r="D2312" s="1" t="s">
        <v>3920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3924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7" t="n">
        <v>46188</v>
      </c>
      <c r="C2313" s="1" t="n">
        <v>22</v>
      </c>
      <c r="D2313" s="1" t="s">
        <v>3920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3925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7" t="n">
        <v>46188</v>
      </c>
      <c r="C2314" s="1" t="n">
        <v>22</v>
      </c>
      <c r="D2314" s="1" t="s">
        <v>3920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3926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7" t="n">
        <v>46188</v>
      </c>
      <c r="C2315" s="1" t="n">
        <v>22</v>
      </c>
      <c r="D2315" s="1" t="s">
        <v>3920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3927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7" t="n">
        <v>46188</v>
      </c>
      <c r="C2316" s="1" t="n">
        <v>22</v>
      </c>
      <c r="D2316" s="1" t="s">
        <v>3920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3928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7" t="n">
        <v>46188</v>
      </c>
      <c r="C2317" s="1" t="n">
        <v>22</v>
      </c>
      <c r="D2317" s="1" t="s">
        <v>3920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3929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7" t="n">
        <v>46188</v>
      </c>
      <c r="C2318" s="1" t="n">
        <v>22</v>
      </c>
      <c r="D2318" s="1" t="s">
        <v>3920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3930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7" t="n">
        <v>46188</v>
      </c>
      <c r="C2319" s="1" t="n">
        <v>22</v>
      </c>
      <c r="D2319" s="1" t="s">
        <v>3920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3931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7" t="n">
        <v>46188</v>
      </c>
      <c r="C2320" s="1" t="n">
        <v>22</v>
      </c>
      <c r="D2320" s="1" t="s">
        <v>3920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3932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7" t="n">
        <v>46188</v>
      </c>
      <c r="C2321" s="1" t="n">
        <v>22</v>
      </c>
      <c r="D2321" s="1" t="s">
        <v>3920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3933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7" t="n">
        <v>46188</v>
      </c>
      <c r="C2322" s="1" t="n">
        <v>22</v>
      </c>
      <c r="D2322" s="1" t="s">
        <v>3920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3934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7" t="n">
        <v>46188</v>
      </c>
      <c r="C2323" s="1" t="n">
        <v>22</v>
      </c>
      <c r="D2323" s="1" t="s">
        <v>3920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3936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7" t="n">
        <v>46188</v>
      </c>
      <c r="C2324" s="1" t="n">
        <v>22</v>
      </c>
      <c r="D2324" s="1" t="s">
        <v>3920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3937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7" t="n">
        <v>46188</v>
      </c>
      <c r="C2325" s="1" t="n">
        <v>22</v>
      </c>
      <c r="D2325" s="1" t="s">
        <v>3920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3938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7" t="n">
        <v>46188</v>
      </c>
      <c r="C2326" s="1" t="n">
        <v>22</v>
      </c>
      <c r="D2326" s="1" t="s">
        <v>3920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3939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7" t="n">
        <v>46188</v>
      </c>
      <c r="C2327" s="1" t="n">
        <v>22</v>
      </c>
      <c r="D2327" s="1" t="s">
        <v>3920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3940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7" t="n">
        <v>46188</v>
      </c>
      <c r="C2328" s="1" t="n">
        <v>22</v>
      </c>
      <c r="D2328" s="1" t="s">
        <v>3920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3921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7" t="n">
        <v>46188</v>
      </c>
      <c r="C2329" s="1" t="n">
        <v>22</v>
      </c>
      <c r="D2329" s="1" t="s">
        <v>3920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4208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7" t="n">
        <v>46188</v>
      </c>
      <c r="C2330" s="1" t="n">
        <v>22</v>
      </c>
      <c r="D2330" s="1" t="s">
        <v>3920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3942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7" t="n">
        <v>46188</v>
      </c>
      <c r="C2331" s="1" t="n">
        <v>22</v>
      </c>
      <c r="D2331" s="1" t="s">
        <v>3920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3943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7" t="n">
        <v>46188</v>
      </c>
      <c r="C2332" s="1" t="n">
        <v>22</v>
      </c>
      <c r="D2332" s="1" t="s">
        <v>3920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3922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7" t="n">
        <v>46188</v>
      </c>
      <c r="C2333" s="1" t="n">
        <v>22</v>
      </c>
      <c r="D2333" s="1" t="s">
        <v>3920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3938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7" t="n">
        <v>46188</v>
      </c>
      <c r="C2334" s="1" t="n">
        <v>22</v>
      </c>
      <c r="D2334" s="1" t="s">
        <v>3920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3940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7" t="n">
        <v>46188</v>
      </c>
      <c r="C2335" s="1" t="n">
        <v>22</v>
      </c>
      <c r="D2335" s="1" t="s">
        <v>3920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3921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7" t="n">
        <v>46188</v>
      </c>
      <c r="C2336" s="1" t="n">
        <v>22</v>
      </c>
      <c r="D2336" s="1" t="s">
        <v>3920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4208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7" t="n">
        <v>46188</v>
      </c>
      <c r="C2337" s="1" t="n">
        <v>22</v>
      </c>
      <c r="D2337" s="1" t="s">
        <v>3920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3942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7" t="n">
        <v>46188</v>
      </c>
      <c r="C2338" s="1" t="n">
        <v>22</v>
      </c>
      <c r="D2338" s="1" t="s">
        <v>3920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3943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7" t="n">
        <v>46188</v>
      </c>
      <c r="C2339" s="1" t="n">
        <v>22</v>
      </c>
      <c r="D2339" s="1" t="s">
        <v>3920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3922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7" t="n">
        <v>46188</v>
      </c>
      <c r="C2340" s="1" t="n">
        <v>22</v>
      </c>
      <c r="D2340" s="1" t="s">
        <v>3920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3938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7" t="n">
        <v>46188</v>
      </c>
      <c r="C2341" s="1" t="n">
        <v>22</v>
      </c>
      <c r="D2341" s="1" t="s">
        <v>3920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3940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7" t="n">
        <v>46188</v>
      </c>
      <c r="C2342" s="1" t="n">
        <v>22</v>
      </c>
      <c r="D2342" s="1" t="s">
        <v>3920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3921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7" t="n">
        <v>46188</v>
      </c>
      <c r="C2343" s="1" t="n">
        <v>22</v>
      </c>
      <c r="D2343" s="1" t="s">
        <v>3920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3923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7" t="n">
        <v>46188</v>
      </c>
      <c r="C2344" s="1" t="n">
        <v>22</v>
      </c>
      <c r="D2344" s="1" t="s">
        <v>3920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3924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7" t="n">
        <v>46188</v>
      </c>
      <c r="C2345" s="1" t="n">
        <v>22</v>
      </c>
      <c r="D2345" s="1" t="s">
        <v>3920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3925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7" t="n">
        <v>46188</v>
      </c>
      <c r="C2346" s="1" t="n">
        <v>22</v>
      </c>
      <c r="D2346" s="1" t="s">
        <v>3920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3926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7" t="n">
        <v>46188</v>
      </c>
      <c r="C2347" s="1" t="n">
        <v>22</v>
      </c>
      <c r="D2347" s="1" t="s">
        <v>3920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3927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7" t="n">
        <v>46188</v>
      </c>
      <c r="C2348" s="1" t="n">
        <v>22</v>
      </c>
      <c r="D2348" s="1" t="s">
        <v>3920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3928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7" t="n">
        <v>46188</v>
      </c>
      <c r="C2349" s="1" t="n">
        <v>22</v>
      </c>
      <c r="D2349" s="1" t="s">
        <v>3920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3929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7" t="n">
        <v>46188</v>
      </c>
      <c r="C2350" s="1" t="n">
        <v>22</v>
      </c>
      <c r="D2350" s="1" t="s">
        <v>3920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3930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7" t="n">
        <v>46188</v>
      </c>
      <c r="C2351" s="1" t="n">
        <v>22</v>
      </c>
      <c r="D2351" s="1" t="s">
        <v>3920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3931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7" t="n">
        <v>46188</v>
      </c>
      <c r="C2352" s="1" t="n">
        <v>22</v>
      </c>
      <c r="D2352" s="1" t="s">
        <v>3920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3932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7" t="n">
        <v>46188</v>
      </c>
      <c r="C2353" s="1" t="n">
        <v>22</v>
      </c>
      <c r="D2353" s="1" t="s">
        <v>3920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3933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7" t="n">
        <v>46188</v>
      </c>
      <c r="C2354" s="1" t="n">
        <v>22</v>
      </c>
      <c r="D2354" s="1" t="s">
        <v>3920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3934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7" t="n">
        <v>46188</v>
      </c>
      <c r="C2355" s="1" t="n">
        <v>22</v>
      </c>
      <c r="D2355" s="1" t="s">
        <v>3920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3936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7" t="n">
        <v>46188</v>
      </c>
      <c r="C2356" s="1" t="n">
        <v>22</v>
      </c>
      <c r="D2356" s="1" t="s">
        <v>3920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3937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7" t="n">
        <v>46188</v>
      </c>
      <c r="C2357" s="1" t="n">
        <v>22</v>
      </c>
      <c r="D2357" s="1" t="s">
        <v>3920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3938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7" t="n">
        <v>46188</v>
      </c>
      <c r="C2358" s="1" t="n">
        <v>22</v>
      </c>
      <c r="D2358" s="1" t="s">
        <v>3920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3939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7" t="n">
        <v>46188</v>
      </c>
      <c r="C2359" s="1" t="n">
        <v>22</v>
      </c>
      <c r="D2359" s="1" t="s">
        <v>3920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3940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7" t="n">
        <v>46188</v>
      </c>
      <c r="C2360" s="1" t="n">
        <v>30</v>
      </c>
      <c r="D2360" s="1" t="s">
        <v>4930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3932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7" t="n">
        <v>46188</v>
      </c>
      <c r="C2361" s="1" t="n">
        <v>100</v>
      </c>
      <c r="D2361" s="1" t="s">
        <v>3947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3921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7" t="n">
        <v>46188</v>
      </c>
      <c r="C2362" s="1" t="n">
        <v>100</v>
      </c>
      <c r="D2362" s="1" t="s">
        <v>3947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4208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7" t="n">
        <v>46188</v>
      </c>
      <c r="C2363" s="1" t="n">
        <v>100</v>
      </c>
      <c r="D2363" s="1" t="s">
        <v>3947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3942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7" t="n">
        <v>46188</v>
      </c>
      <c r="C2364" s="1" t="n">
        <v>100</v>
      </c>
      <c r="D2364" s="1" t="s">
        <v>3947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3943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7" t="n">
        <v>46188</v>
      </c>
      <c r="C2365" s="1" t="n">
        <v>100</v>
      </c>
      <c r="D2365" s="1" t="s">
        <v>3947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3922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7" t="n">
        <v>46188</v>
      </c>
      <c r="C2366" s="1" t="n">
        <v>100</v>
      </c>
      <c r="D2366" s="1" t="s">
        <v>3947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3944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7" t="n">
        <v>46188</v>
      </c>
      <c r="C2367" s="1" t="n">
        <v>100</v>
      </c>
      <c r="D2367" s="1" t="s">
        <v>3947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3938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7" t="n">
        <v>46188</v>
      </c>
      <c r="C2368" s="1" t="n">
        <v>100</v>
      </c>
      <c r="D2368" s="1" t="s">
        <v>3947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3940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7" t="n">
        <v>46188</v>
      </c>
      <c r="C2369" s="1" t="n">
        <v>100</v>
      </c>
      <c r="D2369" s="1" t="s">
        <v>3947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3921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7" t="n">
        <v>46188</v>
      </c>
      <c r="C2370" s="1" t="n">
        <v>100</v>
      </c>
      <c r="D2370" s="1" t="s">
        <v>3947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3922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7" t="n">
        <v>46188</v>
      </c>
      <c r="C2371" s="1" t="n">
        <v>100</v>
      </c>
      <c r="D2371" s="1" t="s">
        <v>3947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3923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7" t="n">
        <v>46188</v>
      </c>
      <c r="C2372" s="1" t="n">
        <v>100</v>
      </c>
      <c r="D2372" s="1" t="s">
        <v>3947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3924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7" t="n">
        <v>46188</v>
      </c>
      <c r="C2373" s="1" t="n">
        <v>100</v>
      </c>
      <c r="D2373" s="1" t="s">
        <v>3947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3925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7" t="n">
        <v>46188</v>
      </c>
      <c r="C2374" s="1" t="n">
        <v>100</v>
      </c>
      <c r="D2374" s="1" t="s">
        <v>3947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3926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7" t="n">
        <v>46188</v>
      </c>
      <c r="C2375" s="1" t="n">
        <v>100</v>
      </c>
      <c r="D2375" s="1" t="s">
        <v>3947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3927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7" t="n">
        <v>46188</v>
      </c>
      <c r="C2376" s="1" t="n">
        <v>100</v>
      </c>
      <c r="D2376" s="1" t="s">
        <v>3947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3928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7" t="n">
        <v>46188</v>
      </c>
      <c r="C2377" s="1" t="n">
        <v>100</v>
      </c>
      <c r="D2377" s="1" t="s">
        <v>3947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3929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7" t="n">
        <v>46188</v>
      </c>
      <c r="C2378" s="1" t="n">
        <v>100</v>
      </c>
      <c r="D2378" s="1" t="s">
        <v>3947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3930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7" t="n">
        <v>46188</v>
      </c>
      <c r="C2379" s="1" t="n">
        <v>100</v>
      </c>
      <c r="D2379" s="1" t="s">
        <v>3947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3931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7" t="n">
        <v>46188</v>
      </c>
      <c r="C2380" s="1" t="n">
        <v>100</v>
      </c>
      <c r="D2380" s="1" t="s">
        <v>3947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3932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7" t="n">
        <v>46188</v>
      </c>
      <c r="C2381" s="1" t="n">
        <v>100</v>
      </c>
      <c r="D2381" s="1" t="s">
        <v>3947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3933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7" t="n">
        <v>46188</v>
      </c>
      <c r="C2382" s="1" t="n">
        <v>100</v>
      </c>
      <c r="D2382" s="1" t="s">
        <v>3947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3935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7" t="n">
        <v>46188</v>
      </c>
      <c r="C2383" s="1" t="n">
        <v>100</v>
      </c>
      <c r="D2383" s="1" t="s">
        <v>3947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3936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7" t="n">
        <v>46188</v>
      </c>
      <c r="C2384" s="1" t="n">
        <v>100</v>
      </c>
      <c r="D2384" s="1" t="s">
        <v>3947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3937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7" t="n">
        <v>46188</v>
      </c>
      <c r="C2385" s="1" t="n">
        <v>100</v>
      </c>
      <c r="D2385" s="1" t="s">
        <v>3947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3938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7" t="n">
        <v>46188</v>
      </c>
      <c r="C2386" s="1" t="n">
        <v>100</v>
      </c>
      <c r="D2386" s="1" t="s">
        <v>3947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3939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7" t="n">
        <v>46188</v>
      </c>
      <c r="C2387" s="1" t="n">
        <v>100</v>
      </c>
      <c r="D2387" s="1" t="s">
        <v>3947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3940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7" t="n">
        <v>46188</v>
      </c>
      <c r="C2388" s="1" t="n">
        <v>100</v>
      </c>
      <c r="D2388" s="1" t="s">
        <v>3947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3941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7" t="n">
        <v>46188</v>
      </c>
      <c r="C2389" s="1" t="n">
        <v>100</v>
      </c>
      <c r="D2389" s="1" t="s">
        <v>3947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3921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7" t="n">
        <v>46188</v>
      </c>
      <c r="C2390" s="1" t="n">
        <v>100</v>
      </c>
      <c r="D2390" s="1" t="s">
        <v>3947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3923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7" t="n">
        <v>46188</v>
      </c>
      <c r="C2391" s="1" t="n">
        <v>100</v>
      </c>
      <c r="D2391" s="1" t="s">
        <v>3947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3924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7" t="n">
        <v>46188</v>
      </c>
      <c r="C2392" s="1" t="n">
        <v>100</v>
      </c>
      <c r="D2392" s="1" t="s">
        <v>3947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3925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7" t="n">
        <v>46188</v>
      </c>
      <c r="C2393" s="1" t="n">
        <v>100</v>
      </c>
      <c r="D2393" s="1" t="s">
        <v>3947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3926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7" t="n">
        <v>46188</v>
      </c>
      <c r="C2394" s="1" t="n">
        <v>100</v>
      </c>
      <c r="D2394" s="1" t="s">
        <v>3947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3927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7" t="n">
        <v>46188</v>
      </c>
      <c r="C2395" s="1" t="n">
        <v>100</v>
      </c>
      <c r="D2395" s="1" t="s">
        <v>3947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3928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7" t="n">
        <v>46188</v>
      </c>
      <c r="C2396" s="1" t="n">
        <v>100</v>
      </c>
      <c r="D2396" s="1" t="s">
        <v>3947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3929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7" t="n">
        <v>46188</v>
      </c>
      <c r="C2397" s="1" t="n">
        <v>100</v>
      </c>
      <c r="D2397" s="1" t="s">
        <v>3947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3930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7" t="n">
        <v>46188</v>
      </c>
      <c r="C2398" s="1" t="n">
        <v>100</v>
      </c>
      <c r="D2398" s="1" t="s">
        <v>3947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3931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7" t="n">
        <v>46188</v>
      </c>
      <c r="C2399" s="1" t="n">
        <v>100</v>
      </c>
      <c r="D2399" s="1" t="s">
        <v>3947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3932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7" t="n">
        <v>46188</v>
      </c>
      <c r="C2400" s="1" t="n">
        <v>100</v>
      </c>
      <c r="D2400" s="1" t="s">
        <v>3947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3933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7" t="n">
        <v>46188</v>
      </c>
      <c r="C2401" s="1" t="n">
        <v>100</v>
      </c>
      <c r="D2401" s="1" t="s">
        <v>3947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3934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7" t="n">
        <v>46188</v>
      </c>
      <c r="C2402" s="1" t="n">
        <v>100</v>
      </c>
      <c r="D2402" s="1" t="s">
        <v>3947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3936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7" t="n">
        <v>46188</v>
      </c>
      <c r="C2403" s="1" t="n">
        <v>100</v>
      </c>
      <c r="D2403" s="1" t="s">
        <v>3947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3937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7" t="n">
        <v>46188</v>
      </c>
      <c r="C2404" s="1" t="n">
        <v>100</v>
      </c>
      <c r="D2404" s="1" t="s">
        <v>3947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3938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7" t="n">
        <v>46188</v>
      </c>
      <c r="C2405" s="1" t="n">
        <v>100</v>
      </c>
      <c r="D2405" s="1" t="s">
        <v>3947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3939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7" t="n">
        <v>46188</v>
      </c>
      <c r="C2406" s="1" t="n">
        <v>100</v>
      </c>
      <c r="D2406" s="1" t="s">
        <v>3947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3940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7" t="n">
        <v>46188</v>
      </c>
      <c r="C2407" s="1" t="n">
        <v>100</v>
      </c>
      <c r="D2407" s="1" t="s">
        <v>3947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3921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7" t="n">
        <v>46188</v>
      </c>
      <c r="C2408" s="1" t="n">
        <v>100</v>
      </c>
      <c r="D2408" s="1" t="s">
        <v>3947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3923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7" t="n">
        <v>46188</v>
      </c>
      <c r="C2409" s="1" t="n">
        <v>100</v>
      </c>
      <c r="D2409" s="1" t="s">
        <v>3947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3924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7" t="n">
        <v>46188</v>
      </c>
      <c r="C2410" s="1" t="n">
        <v>100</v>
      </c>
      <c r="D2410" s="1" t="s">
        <v>3947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3925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7" t="n">
        <v>46188</v>
      </c>
      <c r="C2411" s="1" t="n">
        <v>100</v>
      </c>
      <c r="D2411" s="1" t="s">
        <v>3947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3926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7" t="n">
        <v>46188</v>
      </c>
      <c r="C2412" s="1" t="n">
        <v>100</v>
      </c>
      <c r="D2412" s="1" t="s">
        <v>3947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3927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7" t="n">
        <v>46188</v>
      </c>
      <c r="C2413" s="1" t="n">
        <v>100</v>
      </c>
      <c r="D2413" s="1" t="s">
        <v>3947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3928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7" t="n">
        <v>46188</v>
      </c>
      <c r="C2414" s="1" t="n">
        <v>100</v>
      </c>
      <c r="D2414" s="1" t="s">
        <v>3947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3929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7" t="n">
        <v>46188</v>
      </c>
      <c r="C2415" s="1" t="n">
        <v>100</v>
      </c>
      <c r="D2415" s="1" t="s">
        <v>3947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3930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7" t="n">
        <v>46188</v>
      </c>
      <c r="C2416" s="1" t="n">
        <v>100</v>
      </c>
      <c r="D2416" s="1" t="s">
        <v>3947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3931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7" t="n">
        <v>46188</v>
      </c>
      <c r="C2417" s="1" t="n">
        <v>100</v>
      </c>
      <c r="D2417" s="1" t="s">
        <v>3947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3932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7" t="n">
        <v>46188</v>
      </c>
      <c r="C2418" s="1" t="n">
        <v>100</v>
      </c>
      <c r="D2418" s="1" t="s">
        <v>3947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3933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7" t="n">
        <v>46188</v>
      </c>
      <c r="C2419" s="1" t="n">
        <v>100</v>
      </c>
      <c r="D2419" s="1" t="s">
        <v>3947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3934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7" t="n">
        <v>46188</v>
      </c>
      <c r="C2420" s="1" t="n">
        <v>100</v>
      </c>
      <c r="D2420" s="1" t="s">
        <v>3947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3936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7" t="n">
        <v>46188</v>
      </c>
      <c r="C2421" s="1" t="n">
        <v>100</v>
      </c>
      <c r="D2421" s="1" t="s">
        <v>3947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3937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7" t="n">
        <v>46188</v>
      </c>
      <c r="C2422" s="1" t="n">
        <v>100</v>
      </c>
      <c r="D2422" s="1" t="s">
        <v>3947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3938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7" t="n">
        <v>46188</v>
      </c>
      <c r="C2423" s="1" t="n">
        <v>100</v>
      </c>
      <c r="D2423" s="1" t="s">
        <v>3947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3939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7" t="n">
        <v>46188</v>
      </c>
      <c r="C2424" s="1" t="n">
        <v>100</v>
      </c>
      <c r="D2424" s="1" t="s">
        <v>3947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3940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7" t="n">
        <v>46188</v>
      </c>
      <c r="C2425" s="1" t="n">
        <v>100</v>
      </c>
      <c r="D2425" s="1" t="s">
        <v>3947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3921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7" t="n">
        <v>46188</v>
      </c>
      <c r="C2426" s="1" t="n">
        <v>100</v>
      </c>
      <c r="D2426" s="1" t="s">
        <v>3947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4208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7" t="n">
        <v>46188</v>
      </c>
      <c r="C2427" s="1" t="n">
        <v>100</v>
      </c>
      <c r="D2427" s="1" t="s">
        <v>3947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3942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7" t="n">
        <v>46188</v>
      </c>
      <c r="C2428" s="1" t="n">
        <v>100</v>
      </c>
      <c r="D2428" s="1" t="s">
        <v>3947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3943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7" t="n">
        <v>46188</v>
      </c>
      <c r="C2429" s="1" t="n">
        <v>100</v>
      </c>
      <c r="D2429" s="1" t="s">
        <v>3947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3922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7" t="n">
        <v>46188</v>
      </c>
      <c r="C2430" s="1" t="n">
        <v>100</v>
      </c>
      <c r="D2430" s="1" t="s">
        <v>3947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3938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7" t="n">
        <v>46188</v>
      </c>
      <c r="C2431" s="1" t="n">
        <v>100</v>
      </c>
      <c r="D2431" s="1" t="s">
        <v>3947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3940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7" t="n">
        <v>46188</v>
      </c>
      <c r="C2432" s="1" t="n">
        <v>100</v>
      </c>
      <c r="D2432" s="1" t="s">
        <v>3947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3921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7" t="n">
        <v>46188</v>
      </c>
      <c r="C2433" s="1" t="n">
        <v>100</v>
      </c>
      <c r="D2433" s="1" t="s">
        <v>3947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4208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7" t="n">
        <v>46188</v>
      </c>
      <c r="C2434" s="1" t="n">
        <v>100</v>
      </c>
      <c r="D2434" s="1" t="s">
        <v>3947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3942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7" t="n">
        <v>46188</v>
      </c>
      <c r="C2435" s="1" t="n">
        <v>100</v>
      </c>
      <c r="D2435" s="1" t="s">
        <v>3947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3943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7" t="n">
        <v>46188</v>
      </c>
      <c r="C2436" s="1" t="n">
        <v>100</v>
      </c>
      <c r="D2436" s="1" t="s">
        <v>3947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3922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7" t="n">
        <v>46188</v>
      </c>
      <c r="C2437" s="1" t="n">
        <v>100</v>
      </c>
      <c r="D2437" s="1" t="s">
        <v>3947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3938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7" t="n">
        <v>46188</v>
      </c>
      <c r="C2438" s="1" t="n">
        <v>100</v>
      </c>
      <c r="D2438" s="1" t="s">
        <v>3947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3940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7" t="n">
        <v>46188</v>
      </c>
      <c r="C2439" s="1" t="n">
        <v>100</v>
      </c>
      <c r="D2439" s="1" t="s">
        <v>3947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3921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7" t="n">
        <v>46188</v>
      </c>
      <c r="C2440" s="1" t="n">
        <v>100</v>
      </c>
      <c r="D2440" s="1" t="s">
        <v>3947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3923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7" t="n">
        <v>46188</v>
      </c>
      <c r="C2441" s="1" t="n">
        <v>100</v>
      </c>
      <c r="D2441" s="1" t="s">
        <v>3947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3924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7" t="n">
        <v>46188</v>
      </c>
      <c r="C2442" s="1" t="n">
        <v>100</v>
      </c>
      <c r="D2442" s="1" t="s">
        <v>3947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3925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7" t="n">
        <v>46188</v>
      </c>
      <c r="C2443" s="1" t="n">
        <v>100</v>
      </c>
      <c r="D2443" s="1" t="s">
        <v>3947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3926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7" t="n">
        <v>46188</v>
      </c>
      <c r="C2444" s="1" t="n">
        <v>100</v>
      </c>
      <c r="D2444" s="1" t="s">
        <v>3947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3927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7" t="n">
        <v>46188</v>
      </c>
      <c r="C2445" s="1" t="n">
        <v>100</v>
      </c>
      <c r="D2445" s="1" t="s">
        <v>3947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3928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7" t="n">
        <v>46188</v>
      </c>
      <c r="C2446" s="1" t="n">
        <v>100</v>
      </c>
      <c r="D2446" s="1" t="s">
        <v>3947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3929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7" t="n">
        <v>46188</v>
      </c>
      <c r="C2447" s="1" t="n">
        <v>100</v>
      </c>
      <c r="D2447" s="1" t="s">
        <v>3947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3930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7" t="n">
        <v>46188</v>
      </c>
      <c r="C2448" s="1" t="n">
        <v>100</v>
      </c>
      <c r="D2448" s="1" t="s">
        <v>3947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3931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7" t="n">
        <v>46188</v>
      </c>
      <c r="C2449" s="1" t="n">
        <v>100</v>
      </c>
      <c r="D2449" s="1" t="s">
        <v>3947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3932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7" t="n">
        <v>46188</v>
      </c>
      <c r="C2450" s="1" t="n">
        <v>100</v>
      </c>
      <c r="D2450" s="1" t="s">
        <v>3947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3933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7" t="n">
        <v>46188</v>
      </c>
      <c r="C2451" s="1" t="n">
        <v>100</v>
      </c>
      <c r="D2451" s="1" t="s">
        <v>3947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3934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7" t="n">
        <v>46188</v>
      </c>
      <c r="C2452" s="1" t="n">
        <v>100</v>
      </c>
      <c r="D2452" s="1" t="s">
        <v>3947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3936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7" t="n">
        <v>46188</v>
      </c>
      <c r="C2453" s="1" t="n">
        <v>100</v>
      </c>
      <c r="D2453" s="1" t="s">
        <v>3947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3937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7" t="n">
        <v>46188</v>
      </c>
      <c r="C2454" s="1" t="n">
        <v>100</v>
      </c>
      <c r="D2454" s="1" t="s">
        <v>3947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3938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7" t="n">
        <v>46188</v>
      </c>
      <c r="C2455" s="1" t="n">
        <v>100</v>
      </c>
      <c r="D2455" s="1" t="s">
        <v>3947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3939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7" t="n">
        <v>46188</v>
      </c>
      <c r="C2456" s="1" t="n">
        <v>100</v>
      </c>
      <c r="D2456" s="1" t="s">
        <v>3947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3940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7" t="n">
        <v>46188</v>
      </c>
      <c r="C2457" s="1" t="n">
        <v>171</v>
      </c>
      <c r="D2457" s="1" t="s">
        <v>3948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4613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7" t="n">
        <v>46188</v>
      </c>
      <c r="C2458" s="1" t="n">
        <v>171</v>
      </c>
      <c r="D2458" s="1" t="s">
        <v>3948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4931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7" t="n">
        <v>46188</v>
      </c>
      <c r="C2459" s="1" t="n">
        <v>171</v>
      </c>
      <c r="D2459" s="1" t="s">
        <v>3948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4932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7" t="n">
        <v>46189</v>
      </c>
      <c r="C2460" s="1" t="n">
        <v>1</v>
      </c>
      <c r="D2460" s="1" t="s">
        <v>3851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3951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7" t="n">
        <v>46189</v>
      </c>
      <c r="C2461" s="1" t="n">
        <v>1</v>
      </c>
      <c r="D2461" s="1" t="s">
        <v>3851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4933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7" t="n">
        <v>46189</v>
      </c>
      <c r="C2462" s="1" t="n">
        <v>1</v>
      </c>
      <c r="D2462" s="1" t="s">
        <v>3851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4934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7" t="n">
        <v>46189</v>
      </c>
      <c r="C2463" s="1" t="n">
        <v>1</v>
      </c>
      <c r="D2463" s="1" t="s">
        <v>3851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4935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7" t="n">
        <v>46189</v>
      </c>
      <c r="C2464" s="1" t="n">
        <v>1</v>
      </c>
      <c r="D2464" s="1" t="s">
        <v>3851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4936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7" t="n">
        <v>46189</v>
      </c>
      <c r="C2465" s="1" t="n">
        <v>1</v>
      </c>
      <c r="D2465" s="1" t="s">
        <v>3851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4937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7" t="n">
        <v>46189</v>
      </c>
      <c r="C2466" s="1" t="n">
        <v>1</v>
      </c>
      <c r="D2466" s="1" t="s">
        <v>3851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4938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7" t="n">
        <v>46189</v>
      </c>
      <c r="C2467" s="1" t="n">
        <v>1</v>
      </c>
      <c r="D2467" s="1" t="s">
        <v>3851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4939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7" t="n">
        <v>46189</v>
      </c>
      <c r="C2468" s="1" t="n">
        <v>1</v>
      </c>
      <c r="D2468" s="1" t="s">
        <v>3851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4940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7" t="n">
        <v>46189</v>
      </c>
      <c r="C2469" s="1" t="n">
        <v>1</v>
      </c>
      <c r="D2469" s="1" t="s">
        <v>3851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4941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7" t="n">
        <v>46189</v>
      </c>
      <c r="C2470" s="1" t="n">
        <v>1</v>
      </c>
      <c r="D2470" s="1" t="s">
        <v>3851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4942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7" t="n">
        <v>46189</v>
      </c>
      <c r="C2471" s="1" t="n">
        <v>1</v>
      </c>
      <c r="D2471" s="1" t="s">
        <v>3851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4018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7" t="n">
        <v>46189</v>
      </c>
      <c r="C2472" s="1" t="n">
        <v>1</v>
      </c>
      <c r="D2472" s="1" t="s">
        <v>3851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4019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7" t="n">
        <v>46189</v>
      </c>
      <c r="C2473" s="1" t="n">
        <v>1</v>
      </c>
      <c r="D2473" s="1" t="s">
        <v>3851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4943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7" t="n">
        <v>46189</v>
      </c>
      <c r="C2474" s="1" t="n">
        <v>1</v>
      </c>
      <c r="D2474" s="1" t="s">
        <v>3851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4024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7" t="n">
        <v>46189</v>
      </c>
      <c r="C2475" s="1" t="n">
        <v>1</v>
      </c>
      <c r="D2475" s="1" t="s">
        <v>3851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4025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7" t="n">
        <v>46189</v>
      </c>
      <c r="C2476" s="1" t="n">
        <v>1</v>
      </c>
      <c r="D2476" s="1" t="s">
        <v>3851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4944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7" t="n">
        <v>46189</v>
      </c>
      <c r="C2477" s="1" t="n">
        <v>1</v>
      </c>
      <c r="D2477" s="1" t="s">
        <v>3851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4945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7" t="n">
        <v>46189</v>
      </c>
      <c r="C2478" s="1" t="n">
        <v>1</v>
      </c>
      <c r="D2478" s="1" t="s">
        <v>3851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4030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7" t="n">
        <v>46189</v>
      </c>
      <c r="C2479" s="1" t="n">
        <v>1</v>
      </c>
      <c r="D2479" s="1" t="s">
        <v>3851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4044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7" t="n">
        <v>46189</v>
      </c>
      <c r="C2480" s="1" t="n">
        <v>1</v>
      </c>
      <c r="D2480" s="1" t="s">
        <v>3851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4946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7" t="n">
        <v>46189</v>
      </c>
      <c r="C2481" s="1" t="n">
        <v>1</v>
      </c>
      <c r="D2481" s="1" t="s">
        <v>3851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4947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7" t="n">
        <v>46189</v>
      </c>
      <c r="C2482" s="1" t="n">
        <v>1</v>
      </c>
      <c r="D2482" s="1" t="s">
        <v>3851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4948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7" t="n">
        <v>46189</v>
      </c>
      <c r="C2483" s="1" t="n">
        <v>1</v>
      </c>
      <c r="D2483" s="1" t="s">
        <v>3851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4949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7" t="n">
        <v>46189</v>
      </c>
      <c r="C2484" s="1" t="n">
        <v>1</v>
      </c>
      <c r="D2484" s="1" t="s">
        <v>3851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4950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7" t="n">
        <v>46189</v>
      </c>
      <c r="C2485" s="1" t="n">
        <v>1</v>
      </c>
      <c r="D2485" s="1" t="s">
        <v>3851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4951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7" t="n">
        <v>46189</v>
      </c>
      <c r="C2486" s="1" t="n">
        <v>1</v>
      </c>
      <c r="D2486" s="1" t="s">
        <v>3851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4952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7" t="n">
        <v>46189</v>
      </c>
      <c r="C2487" s="1" t="n">
        <v>1</v>
      </c>
      <c r="D2487" s="1" t="s">
        <v>3851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4953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7" t="n">
        <v>46189</v>
      </c>
      <c r="C2488" s="1" t="n">
        <v>1</v>
      </c>
      <c r="D2488" s="1" t="s">
        <v>3851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4954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7" t="n">
        <v>46189</v>
      </c>
      <c r="C2489" s="1" t="n">
        <v>1</v>
      </c>
      <c r="D2489" s="1" t="s">
        <v>3851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4955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7" t="n">
        <v>46189</v>
      </c>
      <c r="C2490" s="1" t="n">
        <v>1</v>
      </c>
      <c r="D2490" s="1" t="s">
        <v>3851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4223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7" t="n">
        <v>46189</v>
      </c>
      <c r="C2491" s="1" t="n">
        <v>1</v>
      </c>
      <c r="D2491" s="1" t="s">
        <v>3851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4224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7" t="n">
        <v>46189</v>
      </c>
      <c r="C2492" s="1" t="n">
        <v>1</v>
      </c>
      <c r="D2492" s="1" t="s">
        <v>3851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4112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7" t="n">
        <v>46189</v>
      </c>
      <c r="C2493" s="1" t="n">
        <v>1</v>
      </c>
      <c r="D2493" s="1" t="s">
        <v>3851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4113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7" t="n">
        <v>46189</v>
      </c>
      <c r="C2494" s="1" t="n">
        <v>1</v>
      </c>
      <c r="D2494" s="1" t="s">
        <v>3851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4956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7" t="n">
        <v>46189</v>
      </c>
      <c r="C2495" s="1" t="n">
        <v>1</v>
      </c>
      <c r="D2495" s="1" t="s">
        <v>3851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4957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7" t="n">
        <v>46189</v>
      </c>
      <c r="C2496" s="1" t="n">
        <v>1</v>
      </c>
      <c r="D2496" s="1" t="s">
        <v>3851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4958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7" t="n">
        <v>46189</v>
      </c>
      <c r="C2497" s="1" t="n">
        <v>1</v>
      </c>
      <c r="D2497" s="1" t="s">
        <v>3851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4959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7" t="n">
        <v>46189</v>
      </c>
      <c r="C2498" s="1" t="n">
        <v>1</v>
      </c>
      <c r="D2498" s="1" t="s">
        <v>3851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4960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7" t="n">
        <v>46189</v>
      </c>
      <c r="C2499" s="1" t="n">
        <v>1</v>
      </c>
      <c r="D2499" s="1" t="s">
        <v>3851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4961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7" t="n">
        <v>46189</v>
      </c>
      <c r="C2500" s="1" t="n">
        <v>1</v>
      </c>
      <c r="D2500" s="1" t="s">
        <v>3851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4962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7" t="n">
        <v>46189</v>
      </c>
      <c r="C2501" s="1" t="n">
        <v>1</v>
      </c>
      <c r="D2501" s="1" t="s">
        <v>3851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4963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7" t="n">
        <v>46189</v>
      </c>
      <c r="C2502" s="1" t="n">
        <v>1</v>
      </c>
      <c r="D2502" s="1" t="s">
        <v>3851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4964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7" t="n">
        <v>46189</v>
      </c>
      <c r="C2503" s="1" t="n">
        <v>1</v>
      </c>
      <c r="D2503" s="1" t="s">
        <v>3851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4965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7" t="n">
        <v>46189</v>
      </c>
      <c r="C2504" s="1" t="n">
        <v>1</v>
      </c>
      <c r="D2504" s="1" t="s">
        <v>3851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4966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7" t="n">
        <v>46189</v>
      </c>
      <c r="C2505" s="1" t="n">
        <v>1</v>
      </c>
      <c r="D2505" s="1" t="s">
        <v>3851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4967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7" t="n">
        <v>46189</v>
      </c>
      <c r="C2506" s="1" t="n">
        <v>1</v>
      </c>
      <c r="D2506" s="1" t="s">
        <v>3851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4968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7" t="n">
        <v>46189</v>
      </c>
      <c r="C2507" s="1" t="n">
        <v>1</v>
      </c>
      <c r="D2507" s="1" t="s">
        <v>3851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4969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7" t="n">
        <v>46189</v>
      </c>
      <c r="C2508" s="1" t="n">
        <v>1</v>
      </c>
      <c r="D2508" s="1" t="s">
        <v>3851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4970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7" t="n">
        <v>46189</v>
      </c>
      <c r="C2509" s="1" t="n">
        <v>1</v>
      </c>
      <c r="D2509" s="1" t="s">
        <v>3851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4971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7" t="n">
        <v>46189</v>
      </c>
      <c r="C2510" s="1" t="n">
        <v>1</v>
      </c>
      <c r="D2510" s="1" t="s">
        <v>3851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4972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7" t="n">
        <v>46189</v>
      </c>
      <c r="C2511" s="1" t="n">
        <v>1</v>
      </c>
      <c r="D2511" s="1" t="s">
        <v>3851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4973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7" t="n">
        <v>46189</v>
      </c>
      <c r="C2512" s="1" t="n">
        <v>1</v>
      </c>
      <c r="D2512" s="1" t="s">
        <v>3851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4974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7" t="n">
        <v>46189</v>
      </c>
      <c r="C2513" s="1" t="n">
        <v>1</v>
      </c>
      <c r="D2513" s="1" t="s">
        <v>3851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4975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7" t="n">
        <v>46189</v>
      </c>
      <c r="C2514" s="1" t="n">
        <v>1</v>
      </c>
      <c r="D2514" s="1" t="s">
        <v>3851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4976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7" t="n">
        <v>46189</v>
      </c>
      <c r="C2515" s="1" t="n">
        <v>1</v>
      </c>
      <c r="D2515" s="1" t="s">
        <v>3851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4977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7" t="n">
        <v>46189</v>
      </c>
      <c r="C2516" s="1" t="n">
        <v>1</v>
      </c>
      <c r="D2516" s="1" t="s">
        <v>3851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4978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7" t="n">
        <v>46189</v>
      </c>
      <c r="C2517" s="1" t="n">
        <v>1</v>
      </c>
      <c r="D2517" s="1" t="s">
        <v>3851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4979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7" t="n">
        <v>46189</v>
      </c>
      <c r="C2518" s="1" t="n">
        <v>1</v>
      </c>
      <c r="D2518" s="1" t="s">
        <v>3851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4980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7" t="n">
        <v>46189</v>
      </c>
      <c r="C2519" s="1" t="n">
        <v>1</v>
      </c>
      <c r="D2519" s="1" t="s">
        <v>3851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4981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7" t="n">
        <v>46189</v>
      </c>
      <c r="C2520" s="1" t="n">
        <v>1</v>
      </c>
      <c r="D2520" s="1" t="s">
        <v>3851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4982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7" t="n">
        <v>46189</v>
      </c>
      <c r="C2521" s="1" t="n">
        <v>1</v>
      </c>
      <c r="D2521" s="1" t="s">
        <v>3851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4983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7" t="n">
        <v>46189</v>
      </c>
      <c r="C2522" s="1" t="n">
        <v>1</v>
      </c>
      <c r="D2522" s="1" t="s">
        <v>3851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4984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7" t="n">
        <v>46189</v>
      </c>
      <c r="C2523" s="1" t="n">
        <v>1</v>
      </c>
      <c r="D2523" s="1" t="s">
        <v>3851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4985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7" t="n">
        <v>46189</v>
      </c>
      <c r="C2524" s="1" t="n">
        <v>1</v>
      </c>
      <c r="D2524" s="1" t="s">
        <v>3851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4986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7" t="n">
        <v>46189</v>
      </c>
      <c r="C2525" s="1" t="n">
        <v>1</v>
      </c>
      <c r="D2525" s="1" t="s">
        <v>3851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4987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7" t="n">
        <v>46189</v>
      </c>
      <c r="C2526" s="1" t="n">
        <v>1</v>
      </c>
      <c r="D2526" s="1" t="s">
        <v>3851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4988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7" t="n">
        <v>46189</v>
      </c>
      <c r="C2527" s="1" t="n">
        <v>1</v>
      </c>
      <c r="D2527" s="1" t="s">
        <v>3851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4989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7" t="n">
        <v>46189</v>
      </c>
      <c r="C2528" s="1" t="n">
        <v>1</v>
      </c>
      <c r="D2528" s="1" t="s">
        <v>3851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4766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7" t="n">
        <v>46189</v>
      </c>
      <c r="C2529" s="1" t="n">
        <v>1</v>
      </c>
      <c r="D2529" s="1" t="s">
        <v>3851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4482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7" t="n">
        <v>46189</v>
      </c>
      <c r="C2530" s="1" t="n">
        <v>1</v>
      </c>
      <c r="D2530" s="1" t="s">
        <v>3851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4484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7" t="n">
        <v>46189</v>
      </c>
      <c r="C2531" s="1" t="n">
        <v>1</v>
      </c>
      <c r="D2531" s="1" t="s">
        <v>3851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4486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7" t="n">
        <v>46189</v>
      </c>
      <c r="C2532" s="1" t="n">
        <v>1</v>
      </c>
      <c r="D2532" s="1" t="s">
        <v>3851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4990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7" t="n">
        <v>46189</v>
      </c>
      <c r="C2533" s="1" t="n">
        <v>1</v>
      </c>
      <c r="D2533" s="1" t="s">
        <v>3851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4991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7" t="n">
        <v>46189</v>
      </c>
      <c r="C2534" s="1" t="n">
        <v>1</v>
      </c>
      <c r="D2534" s="1" t="s">
        <v>3851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4488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7" t="n">
        <v>46189</v>
      </c>
      <c r="C2535" s="1" t="n">
        <v>1</v>
      </c>
      <c r="D2535" s="1" t="s">
        <v>3851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4992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7" t="n">
        <v>46189</v>
      </c>
      <c r="C2536" s="1" t="n">
        <v>1</v>
      </c>
      <c r="D2536" s="1" t="s">
        <v>3851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4357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7" t="n">
        <v>46189</v>
      </c>
      <c r="C2537" s="1" t="n">
        <v>1</v>
      </c>
      <c r="D2537" s="1" t="s">
        <v>3851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4993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7" t="n">
        <v>46189</v>
      </c>
      <c r="C2538" s="1" t="n">
        <v>1</v>
      </c>
      <c r="D2538" s="1" t="s">
        <v>3851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4994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7" t="n">
        <v>46189</v>
      </c>
      <c r="C2539" s="1" t="n">
        <v>1</v>
      </c>
      <c r="D2539" s="1" t="s">
        <v>3851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4995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7" t="n">
        <v>46189</v>
      </c>
      <c r="C2540" s="1" t="n">
        <v>1</v>
      </c>
      <c r="D2540" s="1" t="s">
        <v>3851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3888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7" t="n">
        <v>46189</v>
      </c>
      <c r="C2541" s="1" t="n">
        <v>1</v>
      </c>
      <c r="D2541" s="1" t="s">
        <v>3851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3889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7" t="n">
        <v>46189</v>
      </c>
      <c r="C2542" s="1" t="n">
        <v>1</v>
      </c>
      <c r="D2542" s="1" t="s">
        <v>3851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3888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7" t="n">
        <v>46189</v>
      </c>
      <c r="C2543" s="1" t="n">
        <v>1</v>
      </c>
      <c r="D2543" s="1" t="s">
        <v>3851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3889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7" t="n">
        <v>46189</v>
      </c>
      <c r="C2544" s="1" t="n">
        <v>1</v>
      </c>
      <c r="D2544" s="1" t="s">
        <v>3851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4996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7" t="n">
        <v>46189</v>
      </c>
      <c r="C2545" s="1" t="n">
        <v>1</v>
      </c>
      <c r="D2545" s="1" t="s">
        <v>3851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4997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7" t="n">
        <v>46189</v>
      </c>
      <c r="C2546" s="1" t="n">
        <v>1</v>
      </c>
      <c r="D2546" s="1" t="s">
        <v>3851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4525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7" t="n">
        <v>46189</v>
      </c>
      <c r="C2547" s="1" t="n">
        <v>1</v>
      </c>
      <c r="D2547" s="1" t="s">
        <v>3851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4998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7" t="n">
        <v>46189</v>
      </c>
      <c r="C2548" s="1" t="n">
        <v>1</v>
      </c>
      <c r="D2548" s="1" t="s">
        <v>3851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4999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7" t="n">
        <v>46189</v>
      </c>
      <c r="C2549" s="1" t="n">
        <v>1</v>
      </c>
      <c r="D2549" s="1" t="s">
        <v>3851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5000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7" t="n">
        <v>46189</v>
      </c>
      <c r="C2550" s="1" t="n">
        <v>1</v>
      </c>
      <c r="D2550" s="1" t="s">
        <v>3851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5001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7" t="n">
        <v>46189</v>
      </c>
      <c r="C2551" s="1" t="n">
        <v>1</v>
      </c>
      <c r="D2551" s="1" t="s">
        <v>3851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4419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7" t="n">
        <v>46189</v>
      </c>
      <c r="C2552" s="1" t="n">
        <v>1</v>
      </c>
      <c r="D2552" s="1" t="s">
        <v>3851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4420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7" t="n">
        <v>46189</v>
      </c>
      <c r="C2553" s="1" t="n">
        <v>1</v>
      </c>
      <c r="D2553" s="1" t="s">
        <v>3851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5002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7" t="n">
        <v>46189</v>
      </c>
      <c r="C2554" s="1" t="n">
        <v>1</v>
      </c>
      <c r="D2554" s="1" t="s">
        <v>3851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5003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7" t="n">
        <v>46189</v>
      </c>
      <c r="C2555" s="1" t="n">
        <v>1</v>
      </c>
      <c r="D2555" s="1" t="s">
        <v>3851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4425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7" t="n">
        <v>46189</v>
      </c>
      <c r="C2556" s="1" t="n">
        <v>1</v>
      </c>
      <c r="D2556" s="1" t="s">
        <v>3851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4454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7" t="n">
        <v>46189</v>
      </c>
      <c r="C2557" s="1" t="n">
        <v>1</v>
      </c>
      <c r="D2557" s="1" t="s">
        <v>3851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5004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7" t="n">
        <v>46189</v>
      </c>
      <c r="C2558" s="1" t="n">
        <v>1</v>
      </c>
      <c r="D2558" s="1" t="s">
        <v>3851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5005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7" t="n">
        <v>46189</v>
      </c>
      <c r="C2559" s="1" t="n">
        <v>1</v>
      </c>
      <c r="D2559" s="1" t="s">
        <v>3851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5005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7" t="n">
        <v>46189</v>
      </c>
      <c r="C2560" s="1" t="n">
        <v>1</v>
      </c>
      <c r="D2560" s="1" t="s">
        <v>3851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5006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7" t="n">
        <v>46189</v>
      </c>
      <c r="C2561" s="1" t="n">
        <v>1</v>
      </c>
      <c r="D2561" s="1" t="s">
        <v>3851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5007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7" t="n">
        <v>46189</v>
      </c>
      <c r="C2562" s="1" t="n">
        <v>1</v>
      </c>
      <c r="D2562" s="1" t="s">
        <v>3851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5007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7" t="n">
        <v>46189</v>
      </c>
      <c r="C2563" s="1" t="n">
        <v>1</v>
      </c>
      <c r="D2563" s="1" t="s">
        <v>3851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5008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7" t="n">
        <v>46189</v>
      </c>
      <c r="C2564" s="1" t="n">
        <v>1</v>
      </c>
      <c r="D2564" s="1" t="s">
        <v>3851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5009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7" t="n">
        <v>46189</v>
      </c>
      <c r="C2565" s="1" t="n">
        <v>1</v>
      </c>
      <c r="D2565" s="1" t="s">
        <v>3851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5010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7" t="n">
        <v>46189</v>
      </c>
      <c r="C2566" s="1" t="n">
        <v>1</v>
      </c>
      <c r="D2566" s="1" t="s">
        <v>3851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4621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7" t="n">
        <v>46189</v>
      </c>
      <c r="C2567" s="1" t="n">
        <v>1</v>
      </c>
      <c r="D2567" s="1" t="s">
        <v>3851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5011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7" t="n">
        <v>46189</v>
      </c>
      <c r="C2568" s="1" t="n">
        <v>1</v>
      </c>
      <c r="D2568" s="1" t="s">
        <v>3851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5012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7" t="n">
        <v>46189</v>
      </c>
      <c r="C2569" s="1" t="n">
        <v>1</v>
      </c>
      <c r="D2569" s="1" t="s">
        <v>3851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5013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7" t="n">
        <v>46189</v>
      </c>
      <c r="C2570" s="1" t="n">
        <v>1</v>
      </c>
      <c r="D2570" s="1" t="s">
        <v>3851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5014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7" t="n">
        <v>46189</v>
      </c>
      <c r="C2571" s="1" t="n">
        <v>1</v>
      </c>
      <c r="D2571" s="1" t="s">
        <v>3851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5015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7" t="n">
        <v>46189</v>
      </c>
      <c r="C2572" s="1" t="n">
        <v>1</v>
      </c>
      <c r="D2572" s="1" t="s">
        <v>3851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5016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7" t="n">
        <v>46189</v>
      </c>
      <c r="C2573" s="1" t="n">
        <v>1</v>
      </c>
      <c r="D2573" s="1" t="s">
        <v>3851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5017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7" t="n">
        <v>46189</v>
      </c>
      <c r="C2574" s="1" t="n">
        <v>1</v>
      </c>
      <c r="D2574" s="1" t="s">
        <v>3851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5018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7" t="n">
        <v>46189</v>
      </c>
      <c r="C2575" s="1" t="n">
        <v>1</v>
      </c>
      <c r="D2575" s="1" t="s">
        <v>3851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5019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7" t="n">
        <v>46189</v>
      </c>
      <c r="C2576" s="1" t="n">
        <v>1</v>
      </c>
      <c r="D2576" s="1" t="s">
        <v>3851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5020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7" t="n">
        <v>46189</v>
      </c>
      <c r="C2577" s="1" t="n">
        <v>1</v>
      </c>
      <c r="D2577" s="1" t="s">
        <v>3851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5021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7" t="n">
        <v>46189</v>
      </c>
      <c r="C2578" s="1" t="n">
        <v>1</v>
      </c>
      <c r="D2578" s="1" t="s">
        <v>3851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5022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7" t="n">
        <v>46189</v>
      </c>
      <c r="C2579" s="1" t="n">
        <v>1</v>
      </c>
      <c r="D2579" s="1" t="s">
        <v>3851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5023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7" t="n">
        <v>46189</v>
      </c>
      <c r="C2580" s="1" t="n">
        <v>1</v>
      </c>
      <c r="D2580" s="1" t="s">
        <v>3851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5024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7" t="n">
        <v>46189</v>
      </c>
      <c r="C2581" s="1" t="n">
        <v>1</v>
      </c>
      <c r="D2581" s="1" t="s">
        <v>3851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5025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7" t="n">
        <v>46189</v>
      </c>
      <c r="C2582" s="1" t="n">
        <v>1</v>
      </c>
      <c r="D2582" s="1" t="s">
        <v>3851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5026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7" t="n">
        <v>46189</v>
      </c>
      <c r="C2583" s="1" t="n">
        <v>1</v>
      </c>
      <c r="D2583" s="1" t="s">
        <v>3851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5027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7" t="n">
        <v>46189</v>
      </c>
      <c r="C2584" s="1" t="n">
        <v>1</v>
      </c>
      <c r="D2584" s="1" t="s">
        <v>3851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5028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7" t="n">
        <v>46189</v>
      </c>
      <c r="C2585" s="1" t="n">
        <v>1</v>
      </c>
      <c r="D2585" s="1" t="s">
        <v>3851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5029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7" t="n">
        <v>46189</v>
      </c>
      <c r="C2586" s="1" t="n">
        <v>1</v>
      </c>
      <c r="D2586" s="1" t="s">
        <v>3851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5030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7" t="n">
        <v>46189</v>
      </c>
      <c r="C2587" s="1" t="n">
        <v>1</v>
      </c>
      <c r="D2587" s="1" t="s">
        <v>3851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5031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7" t="n">
        <v>46189</v>
      </c>
      <c r="C2588" s="1" t="n">
        <v>1</v>
      </c>
      <c r="D2588" s="1" t="s">
        <v>3851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5032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7" t="n">
        <v>46189</v>
      </c>
      <c r="C2589" s="1" t="n">
        <v>1</v>
      </c>
      <c r="D2589" s="1" t="s">
        <v>3851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5033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7" t="n">
        <v>46189</v>
      </c>
      <c r="C2590" s="1" t="n">
        <v>1</v>
      </c>
      <c r="D2590" s="1" t="s">
        <v>3851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5034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7" t="n">
        <v>46189</v>
      </c>
      <c r="C2591" s="1" t="n">
        <v>1</v>
      </c>
      <c r="D2591" s="1" t="s">
        <v>3851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5035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7" t="n">
        <v>46189</v>
      </c>
      <c r="C2592" s="1" t="n">
        <v>1</v>
      </c>
      <c r="D2592" s="1" t="s">
        <v>3851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5036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7" t="n">
        <v>46189</v>
      </c>
      <c r="C2593" s="1" t="n">
        <v>1</v>
      </c>
      <c r="D2593" s="1" t="s">
        <v>3851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5037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7" t="n">
        <v>46189</v>
      </c>
      <c r="C2594" s="1" t="n">
        <v>1</v>
      </c>
      <c r="D2594" s="1" t="s">
        <v>3851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5038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7" t="n">
        <v>46189</v>
      </c>
      <c r="C2595" s="1" t="n">
        <v>1</v>
      </c>
      <c r="D2595" s="1" t="s">
        <v>3851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5039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7" t="n">
        <v>46189</v>
      </c>
      <c r="C2596" s="1" t="n">
        <v>1</v>
      </c>
      <c r="D2596" s="1" t="s">
        <v>3851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5040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7" t="n">
        <v>46189</v>
      </c>
      <c r="C2597" s="1" t="n">
        <v>1</v>
      </c>
      <c r="D2597" s="1" t="s">
        <v>3851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5041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7" t="n">
        <v>46189</v>
      </c>
      <c r="C2598" s="1" t="n">
        <v>1</v>
      </c>
      <c r="D2598" s="1" t="s">
        <v>3851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5041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7" t="n">
        <v>46189</v>
      </c>
      <c r="C2599" s="1" t="n">
        <v>1</v>
      </c>
      <c r="D2599" s="1" t="s">
        <v>3851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5042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7" t="n">
        <v>46189</v>
      </c>
      <c r="C2600" s="1" t="n">
        <v>1</v>
      </c>
      <c r="D2600" s="1" t="s">
        <v>3851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5043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7" t="n">
        <v>46189</v>
      </c>
      <c r="C2601" s="1" t="n">
        <v>1</v>
      </c>
      <c r="D2601" s="1" t="s">
        <v>3851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5044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7" t="n">
        <v>46189</v>
      </c>
      <c r="C2602" s="1" t="n">
        <v>1</v>
      </c>
      <c r="D2602" s="1" t="s">
        <v>3851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5045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7" t="n">
        <v>46189</v>
      </c>
      <c r="C2603" s="1" t="n">
        <v>1</v>
      </c>
      <c r="D2603" s="1" t="s">
        <v>3851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5046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7" t="n">
        <v>46189</v>
      </c>
      <c r="C2604" s="1" t="n">
        <v>1</v>
      </c>
      <c r="D2604" s="1" t="s">
        <v>3851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5047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7" t="n">
        <v>46189</v>
      </c>
      <c r="C2605" s="1" t="n">
        <v>1</v>
      </c>
      <c r="D2605" s="1" t="s">
        <v>3851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5048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7" t="n">
        <v>46189</v>
      </c>
      <c r="C2606" s="1" t="n">
        <v>1</v>
      </c>
      <c r="D2606" s="1" t="s">
        <v>3851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5049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7" t="n">
        <v>46189</v>
      </c>
      <c r="C2607" s="1" t="n">
        <v>1</v>
      </c>
      <c r="D2607" s="1" t="s">
        <v>3851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5050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7" t="n">
        <v>46189</v>
      </c>
      <c r="C2608" s="1" t="n">
        <v>1</v>
      </c>
      <c r="D2608" s="1" t="s">
        <v>3851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5051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7" t="n">
        <v>46189</v>
      </c>
      <c r="C2609" s="1" t="n">
        <v>1</v>
      </c>
      <c r="D2609" s="1" t="s">
        <v>3851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5052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7" t="n">
        <v>46189</v>
      </c>
      <c r="C2610" s="1" t="n">
        <v>1</v>
      </c>
      <c r="D2610" s="1" t="s">
        <v>3851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5053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7" t="n">
        <v>46189</v>
      </c>
      <c r="C2611" s="1" t="n">
        <v>1</v>
      </c>
      <c r="D2611" s="1" t="s">
        <v>3851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5054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7" t="n">
        <v>46189</v>
      </c>
      <c r="C2612" s="1" t="n">
        <v>1</v>
      </c>
      <c r="D2612" s="1" t="s">
        <v>3851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5055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7" t="n">
        <v>46189</v>
      </c>
      <c r="C2613" s="1" t="n">
        <v>1</v>
      </c>
      <c r="D2613" s="1" t="s">
        <v>3851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5056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7" t="n">
        <v>46189</v>
      </c>
      <c r="C2614" s="1" t="n">
        <v>1</v>
      </c>
      <c r="D2614" s="1" t="s">
        <v>3851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5057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7" t="n">
        <v>46189</v>
      </c>
      <c r="C2615" s="1" t="n">
        <v>1</v>
      </c>
      <c r="D2615" s="1" t="s">
        <v>3851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5058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7" t="n">
        <v>46189</v>
      </c>
      <c r="C2616" s="1" t="n">
        <v>1</v>
      </c>
      <c r="D2616" s="1" t="s">
        <v>3851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5059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7" t="n">
        <v>46189</v>
      </c>
      <c r="C2617" s="1" t="n">
        <v>1</v>
      </c>
      <c r="D2617" s="1" t="s">
        <v>3851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5060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7" t="n">
        <v>46189</v>
      </c>
      <c r="C2618" s="1" t="n">
        <v>1</v>
      </c>
      <c r="D2618" s="1" t="s">
        <v>3851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5061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7" t="n">
        <v>46189</v>
      </c>
      <c r="C2619" s="1" t="n">
        <v>1</v>
      </c>
      <c r="D2619" s="1" t="s">
        <v>3851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5062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7" t="n">
        <v>46189</v>
      </c>
      <c r="C2620" s="1" t="n">
        <v>1</v>
      </c>
      <c r="D2620" s="1" t="s">
        <v>3851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5063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7" t="n">
        <v>46189</v>
      </c>
      <c r="C2621" s="1" t="n">
        <v>1</v>
      </c>
      <c r="D2621" s="1" t="s">
        <v>3851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5064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7" t="n">
        <v>46189</v>
      </c>
      <c r="C2622" s="1" t="n">
        <v>1</v>
      </c>
      <c r="D2622" s="1" t="s">
        <v>3851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5065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7" t="n">
        <v>46189</v>
      </c>
      <c r="C2623" s="1" t="n">
        <v>1</v>
      </c>
      <c r="D2623" s="1" t="s">
        <v>3851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5066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7" t="n">
        <v>46189</v>
      </c>
      <c r="C2624" s="1" t="n">
        <v>1</v>
      </c>
      <c r="D2624" s="1" t="s">
        <v>3851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5067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7" t="n">
        <v>46189</v>
      </c>
      <c r="C2625" s="1" t="n">
        <v>1</v>
      </c>
      <c r="D2625" s="1" t="s">
        <v>3851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5068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7" t="n">
        <v>46189</v>
      </c>
      <c r="C2626" s="1" t="n">
        <v>1</v>
      </c>
      <c r="D2626" s="1" t="s">
        <v>3851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5069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7" t="n">
        <v>46189</v>
      </c>
      <c r="C2627" s="1" t="n">
        <v>1</v>
      </c>
      <c r="D2627" s="1" t="s">
        <v>3851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5070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7" t="n">
        <v>46189</v>
      </c>
      <c r="C2628" s="1" t="n">
        <v>1</v>
      </c>
      <c r="D2628" s="1" t="s">
        <v>3851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5071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7" t="n">
        <v>46189</v>
      </c>
      <c r="C2629" s="1" t="n">
        <v>1</v>
      </c>
      <c r="D2629" s="1" t="s">
        <v>3851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5072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7" t="n">
        <v>46189</v>
      </c>
      <c r="C2630" s="1" t="n">
        <v>1</v>
      </c>
      <c r="D2630" s="1" t="s">
        <v>3851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5073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7" t="n">
        <v>46189</v>
      </c>
      <c r="C2631" s="1" t="n">
        <v>1</v>
      </c>
      <c r="D2631" s="1" t="s">
        <v>3851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5074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7" t="n">
        <v>46189</v>
      </c>
      <c r="C2632" s="1" t="n">
        <v>1</v>
      </c>
      <c r="D2632" s="1" t="s">
        <v>3851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5075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7" t="n">
        <v>46189</v>
      </c>
      <c r="C2633" s="1" t="n">
        <v>1</v>
      </c>
      <c r="D2633" s="1" t="s">
        <v>3851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5076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7" t="n">
        <v>46189</v>
      </c>
      <c r="C2634" s="1" t="n">
        <v>1</v>
      </c>
      <c r="D2634" s="1" t="s">
        <v>3851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5077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7" t="n">
        <v>46189</v>
      </c>
      <c r="C2635" s="1" t="n">
        <v>1</v>
      </c>
      <c r="D2635" s="1" t="s">
        <v>3851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5078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7" t="n">
        <v>46189</v>
      </c>
      <c r="C2636" s="1" t="n">
        <v>1</v>
      </c>
      <c r="D2636" s="1" t="s">
        <v>3851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5079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7" t="n">
        <v>46189</v>
      </c>
      <c r="C2637" s="1" t="n">
        <v>1</v>
      </c>
      <c r="D2637" s="1" t="s">
        <v>3851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5080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7" t="n">
        <v>46189</v>
      </c>
      <c r="C2638" s="1" t="n">
        <v>1</v>
      </c>
      <c r="D2638" s="1" t="s">
        <v>3851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5081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7" t="n">
        <v>46189</v>
      </c>
      <c r="C2639" s="1" t="n">
        <v>1</v>
      </c>
      <c r="D2639" s="1" t="s">
        <v>3851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5082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7" t="n">
        <v>46189</v>
      </c>
      <c r="C2640" s="1" t="n">
        <v>1</v>
      </c>
      <c r="D2640" s="1" t="s">
        <v>3851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5083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7" t="n">
        <v>46189</v>
      </c>
      <c r="C2641" s="1" t="n">
        <v>1</v>
      </c>
      <c r="D2641" s="1" t="s">
        <v>3851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5084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7" t="n">
        <v>46189</v>
      </c>
      <c r="C2642" s="1" t="n">
        <v>1</v>
      </c>
      <c r="D2642" s="1" t="s">
        <v>3851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5051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7" t="n">
        <v>46189</v>
      </c>
      <c r="C2643" s="1" t="n">
        <v>1</v>
      </c>
      <c r="D2643" s="1" t="s">
        <v>3851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5085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7" t="n">
        <v>46189</v>
      </c>
      <c r="C2644" s="1" t="n">
        <v>1</v>
      </c>
      <c r="D2644" s="1" t="s">
        <v>3851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5086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7" t="n">
        <v>46189</v>
      </c>
      <c r="C2645" s="1" t="n">
        <v>1</v>
      </c>
      <c r="D2645" s="1" t="s">
        <v>3851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5087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7" t="n">
        <v>46189</v>
      </c>
      <c r="C2646" s="1" t="n">
        <v>1</v>
      </c>
      <c r="D2646" s="1" t="s">
        <v>3851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5088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7" t="n">
        <v>46189</v>
      </c>
      <c r="C2647" s="1" t="n">
        <v>1</v>
      </c>
      <c r="D2647" s="1" t="s">
        <v>3851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5089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7" t="n">
        <v>46189</v>
      </c>
      <c r="C2648" s="1" t="n">
        <v>1</v>
      </c>
      <c r="D2648" s="1" t="s">
        <v>3851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5090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7" t="n">
        <v>46189</v>
      </c>
      <c r="C2649" s="1" t="n">
        <v>1</v>
      </c>
      <c r="D2649" s="1" t="s">
        <v>3851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5091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7" t="n">
        <v>46189</v>
      </c>
      <c r="C2650" s="1" t="n">
        <v>1</v>
      </c>
      <c r="D2650" s="1" t="s">
        <v>3851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5092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7" t="n">
        <v>46189</v>
      </c>
      <c r="C2651" s="1" t="n">
        <v>1</v>
      </c>
      <c r="D2651" s="1" t="s">
        <v>3851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5092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7" t="n">
        <v>46189</v>
      </c>
      <c r="C2652" s="1" t="n">
        <v>1</v>
      </c>
      <c r="D2652" s="1" t="s">
        <v>3851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5093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7" t="n">
        <v>46189</v>
      </c>
      <c r="C2653" s="1" t="n">
        <v>1</v>
      </c>
      <c r="D2653" s="1" t="s">
        <v>3851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5094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7" t="n">
        <v>46189</v>
      </c>
      <c r="C2654" s="1" t="n">
        <v>1</v>
      </c>
      <c r="D2654" s="1" t="s">
        <v>3851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5095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7" t="n">
        <v>46189</v>
      </c>
      <c r="C2655" s="1" t="n">
        <v>1</v>
      </c>
      <c r="D2655" s="1" t="s">
        <v>3851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5088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17" t="n">
        <v>46189</v>
      </c>
      <c r="C2656" s="1" t="n">
        <v>1</v>
      </c>
      <c r="D2656" s="1" t="s">
        <v>3851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5096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17" t="n">
        <v>46189</v>
      </c>
      <c r="C2657" s="1" t="n">
        <v>1</v>
      </c>
      <c r="D2657" s="1" t="s">
        <v>3851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5097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17" t="n">
        <v>46189</v>
      </c>
      <c r="C2658" s="1" t="n">
        <v>1</v>
      </c>
      <c r="D2658" s="1" t="s">
        <v>3851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5098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17" t="n">
        <v>46189</v>
      </c>
      <c r="C2659" s="1" t="n">
        <v>1</v>
      </c>
      <c r="D2659" s="1" t="s">
        <v>3851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5099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17" t="n">
        <v>46189</v>
      </c>
      <c r="C2660" s="1" t="n">
        <v>1</v>
      </c>
      <c r="D2660" s="1" t="s">
        <v>3851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5099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17" t="n">
        <v>46189</v>
      </c>
      <c r="C2661" s="1" t="n">
        <v>1</v>
      </c>
      <c r="D2661" s="1" t="s">
        <v>3851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5100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17" t="n">
        <v>46189</v>
      </c>
      <c r="C2662" s="1" t="n">
        <v>1</v>
      </c>
      <c r="D2662" s="1" t="s">
        <v>3851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5101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7" t="n">
        <v>46189</v>
      </c>
      <c r="C2663" s="1" t="n">
        <v>1</v>
      </c>
      <c r="D2663" s="1" t="s">
        <v>3851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5102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7" t="n">
        <v>46189</v>
      </c>
      <c r="C2664" s="1" t="n">
        <v>1</v>
      </c>
      <c r="D2664" s="1" t="s">
        <v>3851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5102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7" t="n">
        <v>46189</v>
      </c>
      <c r="C2665" s="1" t="n">
        <v>1</v>
      </c>
      <c r="D2665" s="1" t="s">
        <v>3851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5103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17" t="n">
        <v>46189</v>
      </c>
      <c r="C2666" s="1" t="n">
        <v>1</v>
      </c>
      <c r="D2666" s="1" t="s">
        <v>3851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5104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7" t="n">
        <v>46189</v>
      </c>
      <c r="C2667" s="1" t="n">
        <v>1</v>
      </c>
      <c r="D2667" s="1" t="s">
        <v>3851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5105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17" t="n">
        <v>46189</v>
      </c>
      <c r="C2668" s="1" t="n">
        <v>1</v>
      </c>
      <c r="D2668" s="1" t="s">
        <v>3851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5106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7" t="n">
        <v>46189</v>
      </c>
      <c r="C2669" s="1" t="n">
        <v>1</v>
      </c>
      <c r="D2669" s="1" t="s">
        <v>3851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5107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7" t="n">
        <v>46189</v>
      </c>
      <c r="C2670" s="1" t="n">
        <v>1</v>
      </c>
      <c r="D2670" s="1" t="s">
        <v>3851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5108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7" t="n">
        <v>46189</v>
      </c>
      <c r="C2671" s="1" t="n">
        <v>1</v>
      </c>
      <c r="D2671" s="1" t="s">
        <v>3851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5109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7" t="n">
        <v>46189</v>
      </c>
      <c r="C2672" s="1" t="n">
        <v>1</v>
      </c>
      <c r="D2672" s="1" t="s">
        <v>3851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5110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7" t="n">
        <v>46189</v>
      </c>
      <c r="C2673" s="1" t="n">
        <v>1</v>
      </c>
      <c r="D2673" s="1" t="s">
        <v>3851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5111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7" t="n">
        <v>46189</v>
      </c>
      <c r="C2674" s="1" t="n">
        <v>1</v>
      </c>
      <c r="D2674" s="1" t="s">
        <v>3851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5112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7" t="n">
        <v>46189</v>
      </c>
      <c r="C2675" s="1" t="n">
        <v>1</v>
      </c>
      <c r="D2675" s="1" t="s">
        <v>3851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5095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7" t="n">
        <v>46189</v>
      </c>
      <c r="C2676" s="1" t="n">
        <v>1</v>
      </c>
      <c r="D2676" s="1" t="s">
        <v>3851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5095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7" t="n">
        <v>46189</v>
      </c>
      <c r="C2677" s="1" t="n">
        <v>1</v>
      </c>
      <c r="D2677" s="1" t="s">
        <v>3851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5113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7" t="n">
        <v>46189</v>
      </c>
      <c r="C2678" s="1" t="n">
        <v>1</v>
      </c>
      <c r="D2678" s="1" t="s">
        <v>3851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5114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7" t="n">
        <v>46189</v>
      </c>
      <c r="C2679" s="1" t="n">
        <v>1</v>
      </c>
      <c r="D2679" s="1" t="s">
        <v>3851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5115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7" t="n">
        <v>46189</v>
      </c>
      <c r="C2680" s="1" t="n">
        <v>1</v>
      </c>
      <c r="D2680" s="1" t="s">
        <v>3851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5116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7" t="n">
        <v>46189</v>
      </c>
      <c r="C2681" s="1" t="n">
        <v>1</v>
      </c>
      <c r="D2681" s="1" t="s">
        <v>3851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5117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7" t="n">
        <v>46189</v>
      </c>
      <c r="C2682" s="1" t="n">
        <v>1</v>
      </c>
      <c r="D2682" s="1" t="s">
        <v>3851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5118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7" t="n">
        <v>46189</v>
      </c>
      <c r="C2683" s="1" t="n">
        <v>1</v>
      </c>
      <c r="D2683" s="1" t="s">
        <v>3851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5119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7" t="n">
        <v>46189</v>
      </c>
      <c r="C2684" s="1" t="n">
        <v>1</v>
      </c>
      <c r="D2684" s="1" t="s">
        <v>3851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5120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7" t="n">
        <v>46189</v>
      </c>
      <c r="C2685" s="1" t="n">
        <v>1</v>
      </c>
      <c r="D2685" s="1" t="s">
        <v>3851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5121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7" t="n">
        <v>46189</v>
      </c>
      <c r="C2686" s="1" t="n">
        <v>1</v>
      </c>
      <c r="D2686" s="1" t="s">
        <v>3851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5122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7" t="n">
        <v>46189</v>
      </c>
      <c r="C2687" s="1" t="n">
        <v>1</v>
      </c>
      <c r="D2687" s="1" t="s">
        <v>3851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5123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7" t="n">
        <v>46189</v>
      </c>
      <c r="C2688" s="1" t="n">
        <v>1</v>
      </c>
      <c r="D2688" s="1" t="s">
        <v>3851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5124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7" t="n">
        <v>46189</v>
      </c>
      <c r="C2689" s="1" t="n">
        <v>1</v>
      </c>
      <c r="D2689" s="1" t="s">
        <v>3851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5125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7" t="n">
        <v>46189</v>
      </c>
      <c r="C2690" s="1" t="n">
        <v>1</v>
      </c>
      <c r="D2690" s="1" t="s">
        <v>3851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5120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7" t="n">
        <v>46189</v>
      </c>
      <c r="C2691" s="1" t="n">
        <v>1</v>
      </c>
      <c r="D2691" s="1" t="s">
        <v>3851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5126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7" t="n">
        <v>46189</v>
      </c>
      <c r="C2692" s="1" t="n">
        <v>1</v>
      </c>
      <c r="D2692" s="1" t="s">
        <v>3851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5127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7" t="n">
        <v>46189</v>
      </c>
      <c r="C2693" s="1" t="n">
        <v>1</v>
      </c>
      <c r="D2693" s="1" t="s">
        <v>3851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5128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7" t="n">
        <v>46189</v>
      </c>
      <c r="C2694" s="1" t="n">
        <v>1</v>
      </c>
      <c r="D2694" s="1" t="s">
        <v>3851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5129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7" t="n">
        <v>46189</v>
      </c>
      <c r="C2695" s="1" t="n">
        <v>1</v>
      </c>
      <c r="D2695" s="1" t="s">
        <v>3851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5130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7" t="n">
        <v>46189</v>
      </c>
      <c r="C2696" s="1" t="n">
        <v>1</v>
      </c>
      <c r="D2696" s="1" t="s">
        <v>3851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5131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7" t="n">
        <v>46189</v>
      </c>
      <c r="C2697" s="1" t="n">
        <v>1</v>
      </c>
      <c r="D2697" s="1" t="s">
        <v>3851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5132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7" t="n">
        <v>46189</v>
      </c>
      <c r="C2698" s="1" t="n">
        <v>1</v>
      </c>
      <c r="D2698" s="1" t="s">
        <v>3851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5133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7" t="n">
        <v>46189</v>
      </c>
      <c r="C2699" s="1" t="n">
        <v>1</v>
      </c>
      <c r="D2699" s="1" t="s">
        <v>3851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5134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7" t="n">
        <v>46189</v>
      </c>
      <c r="C2700" s="1" t="n">
        <v>1</v>
      </c>
      <c r="D2700" s="1" t="s">
        <v>3851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5134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7" t="n">
        <v>46189</v>
      </c>
      <c r="C2701" s="1" t="n">
        <v>1</v>
      </c>
      <c r="D2701" s="1" t="s">
        <v>3851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5135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7" t="n">
        <v>46189</v>
      </c>
      <c r="C2702" s="1" t="n">
        <v>1</v>
      </c>
      <c r="D2702" s="1" t="s">
        <v>3851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5136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7" t="n">
        <v>46189</v>
      </c>
      <c r="C2703" s="1" t="n">
        <v>1</v>
      </c>
      <c r="D2703" s="1" t="s">
        <v>3851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5137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7" t="n">
        <v>46189</v>
      </c>
      <c r="C2704" s="1" t="n">
        <v>1</v>
      </c>
      <c r="D2704" s="1" t="s">
        <v>3851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5138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7" t="n">
        <v>46189</v>
      </c>
      <c r="C2705" s="1" t="n">
        <v>1</v>
      </c>
      <c r="D2705" s="1" t="s">
        <v>3851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5139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7" t="n">
        <v>46189</v>
      </c>
      <c r="C2706" s="1" t="n">
        <v>1</v>
      </c>
      <c r="D2706" s="1" t="s">
        <v>3851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5140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7" t="n">
        <v>46189</v>
      </c>
      <c r="C2707" s="1" t="n">
        <v>1</v>
      </c>
      <c r="D2707" s="1" t="s">
        <v>3851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5141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7" t="n">
        <v>46189</v>
      </c>
      <c r="C2708" s="1" t="n">
        <v>1</v>
      </c>
      <c r="D2708" s="1" t="s">
        <v>3851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5142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7" t="n">
        <v>46189</v>
      </c>
      <c r="C2709" s="1" t="n">
        <v>1</v>
      </c>
      <c r="D2709" s="1" t="s">
        <v>3851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5143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7" t="n">
        <v>46189</v>
      </c>
      <c r="C2710" s="1" t="n">
        <v>1</v>
      </c>
      <c r="D2710" s="1" t="s">
        <v>3851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5143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7" t="n">
        <v>46189</v>
      </c>
      <c r="C2711" s="1" t="n">
        <v>1</v>
      </c>
      <c r="D2711" s="1" t="s">
        <v>3851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5144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7" t="n">
        <v>46189</v>
      </c>
      <c r="C2712" s="1" t="n">
        <v>1</v>
      </c>
      <c r="D2712" s="1" t="s">
        <v>3851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5145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7" t="n">
        <v>46189</v>
      </c>
      <c r="C2713" s="1" t="n">
        <v>1</v>
      </c>
      <c r="D2713" s="1" t="s">
        <v>3851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5145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7" t="n">
        <v>46189</v>
      </c>
      <c r="C2714" s="1" t="n">
        <v>1</v>
      </c>
      <c r="D2714" s="1" t="s">
        <v>3851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5146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7" t="n">
        <v>46189</v>
      </c>
      <c r="C2715" s="1" t="n">
        <v>1</v>
      </c>
      <c r="D2715" s="1" t="s">
        <v>3851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5147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7" t="n">
        <v>46189</v>
      </c>
      <c r="C2716" s="1" t="n">
        <v>1</v>
      </c>
      <c r="D2716" s="1" t="s">
        <v>3851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5148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7" t="n">
        <v>46189</v>
      </c>
      <c r="C2717" s="1" t="n">
        <v>1</v>
      </c>
      <c r="D2717" s="1" t="s">
        <v>3851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5148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7" t="n">
        <v>46189</v>
      </c>
      <c r="C2718" s="1" t="n">
        <v>1</v>
      </c>
      <c r="D2718" s="1" t="s">
        <v>3851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5149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7" t="n">
        <v>46189</v>
      </c>
      <c r="C2719" s="1" t="n">
        <v>1</v>
      </c>
      <c r="D2719" s="1" t="s">
        <v>3851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5147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7" t="n">
        <v>46189</v>
      </c>
      <c r="C2720" s="1" t="n">
        <v>1</v>
      </c>
      <c r="D2720" s="1" t="s">
        <v>3851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5150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7" t="n">
        <v>46189</v>
      </c>
      <c r="C2721" s="1" t="n">
        <v>1</v>
      </c>
      <c r="D2721" s="1" t="s">
        <v>3851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5151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7" t="n">
        <v>46189</v>
      </c>
      <c r="C2722" s="1" t="n">
        <v>1</v>
      </c>
      <c r="D2722" s="1" t="s">
        <v>3851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5152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7" t="n">
        <v>46189</v>
      </c>
      <c r="C2723" s="1" t="n">
        <v>1</v>
      </c>
      <c r="D2723" s="1" t="s">
        <v>3851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5153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7" t="n">
        <v>46189</v>
      </c>
      <c r="C2724" s="1" t="n">
        <v>1</v>
      </c>
      <c r="D2724" s="1" t="s">
        <v>3851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5154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7" t="n">
        <v>46189</v>
      </c>
      <c r="C2725" s="1" t="n">
        <v>1</v>
      </c>
      <c r="D2725" s="1" t="s">
        <v>3851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5155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7" t="n">
        <v>46189</v>
      </c>
      <c r="C2726" s="1" t="n">
        <v>1</v>
      </c>
      <c r="D2726" s="1" t="s">
        <v>3851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5156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7" t="n">
        <v>46189</v>
      </c>
      <c r="C2727" s="1" t="n">
        <v>1</v>
      </c>
      <c r="D2727" s="1" t="s">
        <v>3851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5157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7" t="n">
        <v>46189</v>
      </c>
      <c r="C2728" s="1" t="n">
        <v>1</v>
      </c>
      <c r="D2728" s="1" t="s">
        <v>3851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5158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7" t="n">
        <v>46189</v>
      </c>
      <c r="C2729" s="1" t="n">
        <v>1</v>
      </c>
      <c r="D2729" s="1" t="s">
        <v>3851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5159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7" t="n">
        <v>46189</v>
      </c>
      <c r="C2730" s="1" t="n">
        <v>1</v>
      </c>
      <c r="D2730" s="1" t="s">
        <v>3851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5160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7" t="n">
        <v>46189</v>
      </c>
      <c r="C2731" s="1" t="n">
        <v>1</v>
      </c>
      <c r="D2731" s="1" t="s">
        <v>3851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5161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7" t="n">
        <v>46189</v>
      </c>
      <c r="C2732" s="1" t="n">
        <v>1</v>
      </c>
      <c r="D2732" s="1" t="s">
        <v>3851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5162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7" t="n">
        <v>46189</v>
      </c>
      <c r="C2733" s="1" t="n">
        <v>1</v>
      </c>
      <c r="D2733" s="1" t="s">
        <v>3851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5163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7" t="n">
        <v>46189</v>
      </c>
      <c r="C2734" s="1" t="n">
        <v>1</v>
      </c>
      <c r="D2734" s="1" t="s">
        <v>3851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5164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7" t="n">
        <v>46189</v>
      </c>
      <c r="C2735" s="1" t="n">
        <v>1</v>
      </c>
      <c r="D2735" s="1" t="s">
        <v>3851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5165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7" t="n">
        <v>46189</v>
      </c>
      <c r="C2736" s="1" t="n">
        <v>1</v>
      </c>
      <c r="D2736" s="1" t="s">
        <v>3851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5166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7" t="n">
        <v>46189</v>
      </c>
      <c r="C2737" s="1" t="n">
        <v>1</v>
      </c>
      <c r="D2737" s="1" t="s">
        <v>3851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5167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7" t="n">
        <v>46189</v>
      </c>
      <c r="C2738" s="1" t="n">
        <v>1</v>
      </c>
      <c r="D2738" s="1" t="s">
        <v>3851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5168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7" t="n">
        <v>46189</v>
      </c>
      <c r="C2739" s="1" t="n">
        <v>1</v>
      </c>
      <c r="D2739" s="1" t="s">
        <v>3851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5168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7" t="n">
        <v>46189</v>
      </c>
      <c r="C2740" s="1" t="n">
        <v>1</v>
      </c>
      <c r="D2740" s="1" t="s">
        <v>3851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5168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7" t="n">
        <v>46189</v>
      </c>
      <c r="C2741" s="1" t="n">
        <v>1</v>
      </c>
      <c r="D2741" s="1" t="s">
        <v>3851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5168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7" t="n">
        <v>46189</v>
      </c>
      <c r="C2742" s="1" t="n">
        <v>1</v>
      </c>
      <c r="D2742" s="1" t="s">
        <v>3851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5169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7" t="n">
        <v>46189</v>
      </c>
      <c r="C2743" s="1" t="n">
        <v>1</v>
      </c>
      <c r="D2743" s="1" t="s">
        <v>3851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5170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7" t="n">
        <v>46189</v>
      </c>
      <c r="C2744" s="1" t="n">
        <v>1</v>
      </c>
      <c r="D2744" s="1" t="s">
        <v>3851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5171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7" t="n">
        <v>46189</v>
      </c>
      <c r="C2745" s="1" t="n">
        <v>1</v>
      </c>
      <c r="D2745" s="1" t="s">
        <v>3851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5172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7" t="n">
        <v>46189</v>
      </c>
      <c r="C2746" s="1" t="n">
        <v>1</v>
      </c>
      <c r="D2746" s="1" t="s">
        <v>3851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5173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7" t="n">
        <v>46189</v>
      </c>
      <c r="C2747" s="1" t="n">
        <v>1</v>
      </c>
      <c r="D2747" s="1" t="s">
        <v>3851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5174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7" t="n">
        <v>46189</v>
      </c>
      <c r="C2748" s="1" t="n">
        <v>1</v>
      </c>
      <c r="D2748" s="1" t="s">
        <v>3851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5175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7" t="n">
        <v>46189</v>
      </c>
      <c r="C2749" s="1" t="n">
        <v>1</v>
      </c>
      <c r="D2749" s="1" t="s">
        <v>3851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5164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7" t="n">
        <v>46189</v>
      </c>
      <c r="C2750" s="1" t="n">
        <v>1</v>
      </c>
      <c r="D2750" s="1" t="s">
        <v>3851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5176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7" t="n">
        <v>46189</v>
      </c>
      <c r="C2751" s="1" t="n">
        <v>1</v>
      </c>
      <c r="D2751" s="1" t="s">
        <v>3851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5176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7" t="n">
        <v>46189</v>
      </c>
      <c r="C2752" s="1" t="n">
        <v>1</v>
      </c>
      <c r="D2752" s="1" t="s">
        <v>3851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5176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7" t="n">
        <v>46189</v>
      </c>
      <c r="C2753" s="1" t="n">
        <v>1</v>
      </c>
      <c r="D2753" s="1" t="s">
        <v>3851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5176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7" t="n">
        <v>46189</v>
      </c>
      <c r="C2754" s="1" t="n">
        <v>1</v>
      </c>
      <c r="D2754" s="1" t="s">
        <v>3851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5176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7" t="n">
        <v>46189</v>
      </c>
      <c r="C2755" s="1" t="n">
        <v>1</v>
      </c>
      <c r="D2755" s="1" t="s">
        <v>3851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5177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7" t="n">
        <v>46189</v>
      </c>
      <c r="C2756" s="1" t="n">
        <v>1</v>
      </c>
      <c r="D2756" s="1" t="s">
        <v>3851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5131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7" t="n">
        <v>46189</v>
      </c>
      <c r="C2757" s="1" t="n">
        <v>1</v>
      </c>
      <c r="D2757" s="1" t="s">
        <v>3851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5178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17" t="n">
        <v>46189</v>
      </c>
      <c r="C2758" s="1" t="n">
        <v>1</v>
      </c>
      <c r="D2758" s="1" t="s">
        <v>3851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5179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17" t="n">
        <v>46189</v>
      </c>
      <c r="C2759" s="1" t="n">
        <v>1</v>
      </c>
      <c r="D2759" s="1" t="s">
        <v>3851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5180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17" t="n">
        <v>46189</v>
      </c>
      <c r="C2760" s="1" t="n">
        <v>1</v>
      </c>
      <c r="D2760" s="1" t="s">
        <v>3851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5181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17" t="n">
        <v>46189</v>
      </c>
      <c r="C2761" s="1" t="n">
        <v>1</v>
      </c>
      <c r="D2761" s="1" t="s">
        <v>3851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5182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17" t="n">
        <v>46189</v>
      </c>
      <c r="C2762" s="1" t="n">
        <v>1</v>
      </c>
      <c r="D2762" s="1" t="s">
        <v>3851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5183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17" t="n">
        <v>46189</v>
      </c>
      <c r="C2763" s="1" t="n">
        <v>1</v>
      </c>
      <c r="D2763" s="1" t="s">
        <v>3851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5184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17" t="n">
        <v>46189</v>
      </c>
      <c r="C2764" s="1" t="n">
        <v>1</v>
      </c>
      <c r="D2764" s="1" t="s">
        <v>3851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5185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7" t="n">
        <v>46189</v>
      </c>
      <c r="C2765" s="1" t="n">
        <v>1</v>
      </c>
      <c r="D2765" s="1" t="s">
        <v>3851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5186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17" t="n">
        <v>46189</v>
      </c>
      <c r="C2766" s="1" t="n">
        <v>1</v>
      </c>
      <c r="D2766" s="1" t="s">
        <v>3851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5187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7" t="n">
        <v>46189</v>
      </c>
      <c r="C2767" s="1" t="n">
        <v>1</v>
      </c>
      <c r="D2767" s="1" t="s">
        <v>3851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5188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7" t="n">
        <v>46189</v>
      </c>
      <c r="C2768" s="1" t="n">
        <v>1</v>
      </c>
      <c r="D2768" s="1" t="s">
        <v>3851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5189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7" t="n">
        <v>46189</v>
      </c>
      <c r="C2769" s="1" t="n">
        <v>1</v>
      </c>
      <c r="D2769" s="1" t="s">
        <v>3851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5190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7" t="n">
        <v>46189</v>
      </c>
      <c r="C2770" s="1" t="n">
        <v>1</v>
      </c>
      <c r="D2770" s="1" t="s">
        <v>3851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5191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7" t="n">
        <v>46189</v>
      </c>
      <c r="C2771" s="1" t="n">
        <v>1</v>
      </c>
      <c r="D2771" s="1" t="s">
        <v>3851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5192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7" t="n">
        <v>46189</v>
      </c>
      <c r="C2772" s="1" t="n">
        <v>1</v>
      </c>
      <c r="D2772" s="1" t="s">
        <v>3851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5190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7" t="n">
        <v>46189</v>
      </c>
      <c r="C2773" s="1" t="n">
        <v>1</v>
      </c>
      <c r="D2773" s="1" t="s">
        <v>3851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5193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7" t="n">
        <v>46189</v>
      </c>
      <c r="C2774" s="1" t="n">
        <v>1</v>
      </c>
      <c r="D2774" s="1" t="s">
        <v>3851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5194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7" t="n">
        <v>46189</v>
      </c>
      <c r="C2775" s="1" t="n">
        <v>1</v>
      </c>
      <c r="D2775" s="1" t="s">
        <v>3851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5195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7" t="n">
        <v>46189</v>
      </c>
      <c r="C2776" s="1" t="n">
        <v>1</v>
      </c>
      <c r="D2776" s="1" t="s">
        <v>3851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5196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7" t="n">
        <v>46189</v>
      </c>
      <c r="C2777" s="1" t="n">
        <v>1</v>
      </c>
      <c r="D2777" s="1" t="s">
        <v>3851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5197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7" t="n">
        <v>46189</v>
      </c>
      <c r="C2778" s="1" t="n">
        <v>1</v>
      </c>
      <c r="D2778" s="1" t="s">
        <v>3851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5198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7" t="n">
        <v>46189</v>
      </c>
      <c r="C2779" s="1" t="n">
        <v>1</v>
      </c>
      <c r="D2779" s="1" t="s">
        <v>3851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5199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7" t="n">
        <v>46189</v>
      </c>
      <c r="C2780" s="1" t="n">
        <v>1</v>
      </c>
      <c r="D2780" s="1" t="s">
        <v>3851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5200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7" t="n">
        <v>46189</v>
      </c>
      <c r="C2781" s="1" t="n">
        <v>1</v>
      </c>
      <c r="D2781" s="1" t="s">
        <v>3851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5201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7" t="n">
        <v>46189</v>
      </c>
      <c r="C2782" s="1" t="n">
        <v>1</v>
      </c>
      <c r="D2782" s="1" t="s">
        <v>3851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5202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7" t="n">
        <v>46189</v>
      </c>
      <c r="C2783" s="1" t="n">
        <v>1</v>
      </c>
      <c r="D2783" s="1" t="s">
        <v>3851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5203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7" t="n">
        <v>46189</v>
      </c>
      <c r="C2784" s="1" t="n">
        <v>1</v>
      </c>
      <c r="D2784" s="1" t="s">
        <v>3851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5204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7" t="n">
        <v>46189</v>
      </c>
      <c r="C2785" s="1" t="n">
        <v>1</v>
      </c>
      <c r="D2785" s="1" t="s">
        <v>3851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5205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7" t="n">
        <v>46189</v>
      </c>
      <c r="C2786" s="1" t="n">
        <v>1</v>
      </c>
      <c r="D2786" s="1" t="s">
        <v>3851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5206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7" t="n">
        <v>46189</v>
      </c>
      <c r="C2787" s="1" t="n">
        <v>1</v>
      </c>
      <c r="D2787" s="1" t="s">
        <v>3851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5207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7" t="n">
        <v>46189</v>
      </c>
      <c r="C2788" s="1" t="n">
        <v>1</v>
      </c>
      <c r="D2788" s="1" t="s">
        <v>3851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5208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7" t="n">
        <v>46189</v>
      </c>
      <c r="C2789" s="1" t="n">
        <v>1</v>
      </c>
      <c r="D2789" s="1" t="s">
        <v>3851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5209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7" t="n">
        <v>46189</v>
      </c>
      <c r="C2790" s="1" t="n">
        <v>1</v>
      </c>
      <c r="D2790" s="1" t="s">
        <v>3851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5210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7" t="n">
        <v>46189</v>
      </c>
      <c r="C2791" s="1" t="n">
        <v>1</v>
      </c>
      <c r="D2791" s="1" t="s">
        <v>3851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5211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7" t="n">
        <v>46189</v>
      </c>
      <c r="C2792" s="1" t="n">
        <v>1</v>
      </c>
      <c r="D2792" s="1" t="s">
        <v>3851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5212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7" t="n">
        <v>46189</v>
      </c>
      <c r="C2793" s="1" t="n">
        <v>2</v>
      </c>
      <c r="D2793" s="1" t="s">
        <v>3895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4777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7" t="n">
        <v>46189</v>
      </c>
      <c r="C2794" s="1" t="n">
        <v>2</v>
      </c>
      <c r="D2794" s="1" t="s">
        <v>3895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5213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7" t="n">
        <v>46189</v>
      </c>
      <c r="C2795" s="1" t="n">
        <v>2</v>
      </c>
      <c r="D2795" s="1" t="s">
        <v>3895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4777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7" t="n">
        <v>46189</v>
      </c>
      <c r="C2796" s="1" t="n">
        <v>2</v>
      </c>
      <c r="D2796" s="1" t="s">
        <v>3895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4187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7" t="n">
        <v>46189</v>
      </c>
      <c r="C2797" s="1" t="n">
        <v>2</v>
      </c>
      <c r="D2797" s="1" t="s">
        <v>3895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4188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7" t="n">
        <v>46189</v>
      </c>
      <c r="C2798" s="1" t="n">
        <v>2</v>
      </c>
      <c r="D2798" s="1" t="s">
        <v>3895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4190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7" t="n">
        <v>46189</v>
      </c>
      <c r="C2799" s="1" t="n">
        <v>2</v>
      </c>
      <c r="D2799" s="1" t="s">
        <v>3895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4191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7" t="n">
        <v>46189</v>
      </c>
      <c r="C2800" s="1" t="n">
        <v>2</v>
      </c>
      <c r="D2800" s="1" t="s">
        <v>3895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4192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7" t="n">
        <v>46189</v>
      </c>
      <c r="C2801" s="1" t="n">
        <v>2</v>
      </c>
      <c r="D2801" s="1" t="s">
        <v>3895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4194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7" t="n">
        <v>46189</v>
      </c>
      <c r="C2802" s="1" t="n">
        <v>2</v>
      </c>
      <c r="D2802" s="1" t="s">
        <v>3895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4266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7" t="n">
        <v>46189</v>
      </c>
      <c r="C2803" s="1" t="n">
        <v>2</v>
      </c>
      <c r="D2803" s="1" t="s">
        <v>3895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4195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7" t="n">
        <v>46189</v>
      </c>
      <c r="C2804" s="1" t="n">
        <v>2</v>
      </c>
      <c r="D2804" s="1" t="s">
        <v>3895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4197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7" t="n">
        <v>46189</v>
      </c>
      <c r="C2805" s="1" t="n">
        <v>2</v>
      </c>
      <c r="D2805" s="1" t="s">
        <v>3895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4610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7" t="n">
        <v>46189</v>
      </c>
      <c r="C2806" s="1" t="n">
        <v>2</v>
      </c>
      <c r="D2806" s="1" t="s">
        <v>3895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4199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7" t="n">
        <v>46189</v>
      </c>
      <c r="C2807" s="1" t="n">
        <v>2</v>
      </c>
      <c r="D2807" s="1" t="s">
        <v>3895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4264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7" t="n">
        <v>46189</v>
      </c>
      <c r="C2808" s="1" t="n">
        <v>2</v>
      </c>
      <c r="D2808" s="1" t="s">
        <v>3895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4174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7" t="n">
        <v>46189</v>
      </c>
      <c r="C2809" s="1" t="n">
        <v>2</v>
      </c>
      <c r="D2809" s="1" t="s">
        <v>3895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4175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7" t="n">
        <v>46189</v>
      </c>
      <c r="C2810" s="1" t="n">
        <v>2</v>
      </c>
      <c r="D2810" s="1" t="s">
        <v>3895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4176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7" t="n">
        <v>46189</v>
      </c>
      <c r="C2811" s="1" t="n">
        <v>2</v>
      </c>
      <c r="D2811" s="1" t="s">
        <v>3895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4177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7" t="n">
        <v>46189</v>
      </c>
      <c r="C2812" s="1" t="n">
        <v>2</v>
      </c>
      <c r="D2812" s="1" t="s">
        <v>3895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4178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7" t="n">
        <v>46189</v>
      </c>
      <c r="C2813" s="1" t="n">
        <v>2</v>
      </c>
      <c r="D2813" s="1" t="s">
        <v>3895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4179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7" t="n">
        <v>46189</v>
      </c>
      <c r="C2814" s="1" t="n">
        <v>2</v>
      </c>
      <c r="D2814" s="1" t="s">
        <v>3895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4180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7" t="n">
        <v>46189</v>
      </c>
      <c r="C2815" s="1" t="n">
        <v>2</v>
      </c>
      <c r="D2815" s="1" t="s">
        <v>3895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4181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7" t="n">
        <v>46189</v>
      </c>
      <c r="C2816" s="1" t="n">
        <v>2</v>
      </c>
      <c r="D2816" s="1" t="s">
        <v>3895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4182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7" t="n">
        <v>46189</v>
      </c>
      <c r="C2817" s="1" t="n">
        <v>2</v>
      </c>
      <c r="D2817" s="1" t="s">
        <v>3895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4270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7" t="n">
        <v>46189</v>
      </c>
      <c r="C2818" s="1" t="n">
        <v>2</v>
      </c>
      <c r="D2818" s="1" t="s">
        <v>3895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4184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7" t="n">
        <v>46189</v>
      </c>
      <c r="C2819" s="1" t="n">
        <v>2</v>
      </c>
      <c r="D2819" s="1" t="s">
        <v>3895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4185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7" t="n">
        <v>46189</v>
      </c>
      <c r="C2820" s="1" t="n">
        <v>2</v>
      </c>
      <c r="D2820" s="1" t="s">
        <v>3895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4186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7" t="n">
        <v>46189</v>
      </c>
      <c r="C2821" s="1" t="n">
        <v>2</v>
      </c>
      <c r="D2821" s="1" t="s">
        <v>3895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5214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7" t="n">
        <v>46189</v>
      </c>
      <c r="C2822" s="1" t="n">
        <v>6</v>
      </c>
      <c r="D2822" s="1" t="s">
        <v>3914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4777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7" t="n">
        <v>46189</v>
      </c>
      <c r="C2823" s="1" t="n">
        <v>6</v>
      </c>
      <c r="D2823" s="1" t="s">
        <v>3914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4187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7" t="n">
        <v>46189</v>
      </c>
      <c r="C2824" s="1" t="n">
        <v>6</v>
      </c>
      <c r="D2824" s="1" t="s">
        <v>3914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4188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7" t="n">
        <v>46189</v>
      </c>
      <c r="C2825" s="1" t="n">
        <v>6</v>
      </c>
      <c r="D2825" s="1" t="s">
        <v>3914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4190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7" t="n">
        <v>46189</v>
      </c>
      <c r="C2826" s="1" t="n">
        <v>6</v>
      </c>
      <c r="D2826" s="1" t="s">
        <v>3914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4191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7" t="n">
        <v>46189</v>
      </c>
      <c r="C2827" s="1" t="n">
        <v>6</v>
      </c>
      <c r="D2827" s="1" t="s">
        <v>3914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4192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7" t="n">
        <v>46189</v>
      </c>
      <c r="C2828" s="1" t="n">
        <v>6</v>
      </c>
      <c r="D2828" s="1" t="s">
        <v>3914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4194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7" t="n">
        <v>46189</v>
      </c>
      <c r="C2829" s="1" t="n">
        <v>6</v>
      </c>
      <c r="D2829" s="1" t="s">
        <v>3914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4266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7" t="n">
        <v>46189</v>
      </c>
      <c r="C2830" s="1" t="n">
        <v>6</v>
      </c>
      <c r="D2830" s="1" t="s">
        <v>3914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4195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7" t="n">
        <v>46189</v>
      </c>
      <c r="C2831" s="1" t="n">
        <v>6</v>
      </c>
      <c r="D2831" s="1" t="s">
        <v>3914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4197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7" t="n">
        <v>46189</v>
      </c>
      <c r="C2832" s="1" t="n">
        <v>6</v>
      </c>
      <c r="D2832" s="1" t="s">
        <v>3914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4610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7" t="n">
        <v>46189</v>
      </c>
      <c r="C2833" s="1" t="n">
        <v>6</v>
      </c>
      <c r="D2833" s="1" t="s">
        <v>3914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4199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7" t="n">
        <v>46189</v>
      </c>
      <c r="C2834" s="1" t="n">
        <v>6</v>
      </c>
      <c r="D2834" s="1" t="s">
        <v>3914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4264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7" t="n">
        <v>46189</v>
      </c>
      <c r="C2835" s="1" t="n">
        <v>6</v>
      </c>
      <c r="D2835" s="1" t="s">
        <v>3914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4174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7" t="n">
        <v>46189</v>
      </c>
      <c r="C2836" s="1" t="n">
        <v>6</v>
      </c>
      <c r="D2836" s="1" t="s">
        <v>3914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4175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7" t="n">
        <v>46189</v>
      </c>
      <c r="C2837" s="1" t="n">
        <v>6</v>
      </c>
      <c r="D2837" s="1" t="s">
        <v>3914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4176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7" t="n">
        <v>46189</v>
      </c>
      <c r="C2838" s="1" t="n">
        <v>6</v>
      </c>
      <c r="D2838" s="1" t="s">
        <v>3914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4177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7" t="n">
        <v>46189</v>
      </c>
      <c r="C2839" s="1" t="n">
        <v>6</v>
      </c>
      <c r="D2839" s="1" t="s">
        <v>3914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4178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7" t="n">
        <v>46189</v>
      </c>
      <c r="C2840" s="1" t="n">
        <v>6</v>
      </c>
      <c r="D2840" s="1" t="s">
        <v>3914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4179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7" t="n">
        <v>46189</v>
      </c>
      <c r="C2841" s="1" t="n">
        <v>6</v>
      </c>
      <c r="D2841" s="1" t="s">
        <v>3914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4180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7" t="n">
        <v>46189</v>
      </c>
      <c r="C2842" s="1" t="n">
        <v>6</v>
      </c>
      <c r="D2842" s="1" t="s">
        <v>3914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4181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7" t="n">
        <v>46189</v>
      </c>
      <c r="C2843" s="1" t="n">
        <v>6</v>
      </c>
      <c r="D2843" s="1" t="s">
        <v>3914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4182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7" t="n">
        <v>46189</v>
      </c>
      <c r="C2844" s="1" t="n">
        <v>6</v>
      </c>
      <c r="D2844" s="1" t="s">
        <v>3914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4270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7" t="n">
        <v>46189</v>
      </c>
      <c r="C2845" s="1" t="n">
        <v>6</v>
      </c>
      <c r="D2845" s="1" t="s">
        <v>3914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4184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7" t="n">
        <v>46189</v>
      </c>
      <c r="C2846" s="1" t="n">
        <v>6</v>
      </c>
      <c r="D2846" s="1" t="s">
        <v>3914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4185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7" t="n">
        <v>46189</v>
      </c>
      <c r="C2847" s="1" t="n">
        <v>6</v>
      </c>
      <c r="D2847" s="1" t="s">
        <v>3914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4186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7" t="n">
        <v>46189</v>
      </c>
      <c r="C2848" s="1" t="n">
        <v>6</v>
      </c>
      <c r="D2848" s="1" t="s">
        <v>3914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5214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7" t="n">
        <v>46189</v>
      </c>
      <c r="C2849" s="1" t="n">
        <v>6</v>
      </c>
      <c r="D2849" s="1" t="s">
        <v>3914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4777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7" t="n">
        <v>46189</v>
      </c>
      <c r="C2850" s="1" t="n">
        <v>6</v>
      </c>
      <c r="D2850" s="1" t="s">
        <v>3914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5213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7" t="n">
        <v>46189</v>
      </c>
      <c r="C2851" s="1" t="n">
        <v>22</v>
      </c>
      <c r="D2851" s="1" t="s">
        <v>3920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3921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7" t="n">
        <v>46189</v>
      </c>
      <c r="C2852" s="1" t="n">
        <v>22</v>
      </c>
      <c r="D2852" s="1" t="s">
        <v>3920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4208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7" t="n">
        <v>46189</v>
      </c>
      <c r="C2853" s="1" t="n">
        <v>22</v>
      </c>
      <c r="D2853" s="1" t="s">
        <v>3920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3942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7" t="n">
        <v>46189</v>
      </c>
      <c r="C2854" s="1" t="n">
        <v>22</v>
      </c>
      <c r="D2854" s="1" t="s">
        <v>3920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3943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7" t="n">
        <v>46189</v>
      </c>
      <c r="C2855" s="1" t="n">
        <v>22</v>
      </c>
      <c r="D2855" s="1" t="s">
        <v>3920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3922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7" t="n">
        <v>46189</v>
      </c>
      <c r="C2856" s="1" t="n">
        <v>22</v>
      </c>
      <c r="D2856" s="1" t="s">
        <v>3920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3938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7" t="n">
        <v>46189</v>
      </c>
      <c r="C2857" s="1" t="n">
        <v>22</v>
      </c>
      <c r="D2857" s="1" t="s">
        <v>3920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3940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7" t="n">
        <v>46189</v>
      </c>
      <c r="C2858" s="1" t="n">
        <v>22</v>
      </c>
      <c r="D2858" s="1" t="s">
        <v>3920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3921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7" t="n">
        <v>46189</v>
      </c>
      <c r="C2859" s="1" t="n">
        <v>22</v>
      </c>
      <c r="D2859" s="1" t="s">
        <v>3920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3923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7" t="n">
        <v>46189</v>
      </c>
      <c r="C2860" s="1" t="n">
        <v>22</v>
      </c>
      <c r="D2860" s="1" t="s">
        <v>3920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3924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7" t="n">
        <v>46189</v>
      </c>
      <c r="C2861" s="1" t="n">
        <v>22</v>
      </c>
      <c r="D2861" s="1" t="s">
        <v>3920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3925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7" t="n">
        <v>46189</v>
      </c>
      <c r="C2862" s="1" t="n">
        <v>22</v>
      </c>
      <c r="D2862" s="1" t="s">
        <v>3920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3926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7" t="n">
        <v>46189</v>
      </c>
      <c r="C2863" s="1" t="n">
        <v>22</v>
      </c>
      <c r="D2863" s="1" t="s">
        <v>3920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3927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7" t="n">
        <v>46189</v>
      </c>
      <c r="C2864" s="1" t="n">
        <v>22</v>
      </c>
      <c r="D2864" s="1" t="s">
        <v>3920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3928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7" t="n">
        <v>46189</v>
      </c>
      <c r="C2865" s="1" t="n">
        <v>22</v>
      </c>
      <c r="D2865" s="1" t="s">
        <v>3920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3929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7" t="n">
        <v>46189</v>
      </c>
      <c r="C2866" s="1" t="n">
        <v>22</v>
      </c>
      <c r="D2866" s="1" t="s">
        <v>3920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3930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7" t="n">
        <v>46189</v>
      </c>
      <c r="C2867" s="1" t="n">
        <v>22</v>
      </c>
      <c r="D2867" s="1" t="s">
        <v>3920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3931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7" t="n">
        <v>46189</v>
      </c>
      <c r="C2868" s="1" t="n">
        <v>22</v>
      </c>
      <c r="D2868" s="1" t="s">
        <v>3920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3932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7" t="n">
        <v>46189</v>
      </c>
      <c r="C2869" s="1" t="n">
        <v>22</v>
      </c>
      <c r="D2869" s="1" t="s">
        <v>3920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3933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7" t="n">
        <v>46189</v>
      </c>
      <c r="C2870" s="1" t="n">
        <v>22</v>
      </c>
      <c r="D2870" s="1" t="s">
        <v>3920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3934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7" t="n">
        <v>46189</v>
      </c>
      <c r="C2871" s="1" t="n">
        <v>22</v>
      </c>
      <c r="D2871" s="1" t="s">
        <v>3920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3936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7" t="n">
        <v>46189</v>
      </c>
      <c r="C2872" s="1" t="n">
        <v>22</v>
      </c>
      <c r="D2872" s="1" t="s">
        <v>3920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3937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7" t="n">
        <v>46189</v>
      </c>
      <c r="C2873" s="1" t="n">
        <v>22</v>
      </c>
      <c r="D2873" s="1" t="s">
        <v>3920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3938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7" t="n">
        <v>46189</v>
      </c>
      <c r="C2874" s="1" t="n">
        <v>22</v>
      </c>
      <c r="D2874" s="1" t="s">
        <v>3920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3939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7" t="n">
        <v>46189</v>
      </c>
      <c r="C2875" s="1" t="n">
        <v>22</v>
      </c>
      <c r="D2875" s="1" t="s">
        <v>3920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3940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7" t="n">
        <v>46189</v>
      </c>
      <c r="C2876" s="1" t="n">
        <v>22</v>
      </c>
      <c r="D2876" s="1" t="s">
        <v>3920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3921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7" t="n">
        <v>46189</v>
      </c>
      <c r="C2877" s="1" t="n">
        <v>22</v>
      </c>
      <c r="D2877" s="1" t="s">
        <v>3920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4208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7" t="n">
        <v>46189</v>
      </c>
      <c r="C2878" s="1" t="n">
        <v>22</v>
      </c>
      <c r="D2878" s="1" t="s">
        <v>3920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3942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7" t="n">
        <v>46189</v>
      </c>
      <c r="C2879" s="1" t="n">
        <v>22</v>
      </c>
      <c r="D2879" s="1" t="s">
        <v>3920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3943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7" t="n">
        <v>46189</v>
      </c>
      <c r="C2880" s="1" t="n">
        <v>22</v>
      </c>
      <c r="D2880" s="1" t="s">
        <v>3920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3922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7" t="n">
        <v>46189</v>
      </c>
      <c r="C2881" s="1" t="n">
        <v>22</v>
      </c>
      <c r="D2881" s="1" t="s">
        <v>3920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3938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7" t="n">
        <v>46189</v>
      </c>
      <c r="C2882" s="1" t="n">
        <v>22</v>
      </c>
      <c r="D2882" s="1" t="s">
        <v>3920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3921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7" t="n">
        <v>46189</v>
      </c>
      <c r="C2883" s="1" t="n">
        <v>22</v>
      </c>
      <c r="D2883" s="1" t="s">
        <v>3920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3923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7" t="n">
        <v>46189</v>
      </c>
      <c r="C2884" s="1" t="n">
        <v>22</v>
      </c>
      <c r="D2884" s="1" t="s">
        <v>3920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3924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7" t="n">
        <v>46189</v>
      </c>
      <c r="C2885" s="1" t="n">
        <v>22</v>
      </c>
      <c r="D2885" s="1" t="s">
        <v>3920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3925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7" t="n">
        <v>46189</v>
      </c>
      <c r="C2886" s="1" t="n">
        <v>22</v>
      </c>
      <c r="D2886" s="1" t="s">
        <v>3920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3926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7" t="n">
        <v>46189</v>
      </c>
      <c r="C2887" s="1" t="n">
        <v>22</v>
      </c>
      <c r="D2887" s="1" t="s">
        <v>3920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3927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7" t="n">
        <v>46189</v>
      </c>
      <c r="C2888" s="1" t="n">
        <v>22</v>
      </c>
      <c r="D2888" s="1" t="s">
        <v>3920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3928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7" t="n">
        <v>46189</v>
      </c>
      <c r="C2889" s="1" t="n">
        <v>22</v>
      </c>
      <c r="D2889" s="1" t="s">
        <v>3920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3929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7" t="n">
        <v>46189</v>
      </c>
      <c r="C2890" s="1" t="n">
        <v>22</v>
      </c>
      <c r="D2890" s="1" t="s">
        <v>3920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3930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7" t="n">
        <v>46189</v>
      </c>
      <c r="C2891" s="1" t="n">
        <v>22</v>
      </c>
      <c r="D2891" s="1" t="s">
        <v>3920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3931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7" t="n">
        <v>46189</v>
      </c>
      <c r="C2892" s="1" t="n">
        <v>22</v>
      </c>
      <c r="D2892" s="1" t="s">
        <v>3920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3932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7" t="n">
        <v>46189</v>
      </c>
      <c r="C2893" s="1" t="n">
        <v>22</v>
      </c>
      <c r="D2893" s="1" t="s">
        <v>3920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3933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7" t="n">
        <v>46189</v>
      </c>
      <c r="C2894" s="1" t="n">
        <v>22</v>
      </c>
      <c r="D2894" s="1" t="s">
        <v>3920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3936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7" t="n">
        <v>46189</v>
      </c>
      <c r="C2895" s="1" t="n">
        <v>22</v>
      </c>
      <c r="D2895" s="1" t="s">
        <v>3920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3937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7" t="n">
        <v>46189</v>
      </c>
      <c r="C2896" s="1" t="n">
        <v>22</v>
      </c>
      <c r="D2896" s="1" t="s">
        <v>3920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3938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7" t="n">
        <v>46189</v>
      </c>
      <c r="C2897" s="1" t="n">
        <v>22</v>
      </c>
      <c r="D2897" s="1" t="s">
        <v>3920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3939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7" t="n">
        <v>46189</v>
      </c>
      <c r="C2898" s="1" t="n">
        <v>22</v>
      </c>
      <c r="D2898" s="1" t="s">
        <v>3920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4272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7" t="n">
        <v>46189</v>
      </c>
      <c r="C2899" s="1" t="n">
        <v>100</v>
      </c>
      <c r="D2899" s="1" t="s">
        <v>3947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3921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7" t="n">
        <v>46189</v>
      </c>
      <c r="C2900" s="1" t="n">
        <v>100</v>
      </c>
      <c r="D2900" s="1" t="s">
        <v>3947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4208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7" t="n">
        <v>46189</v>
      </c>
      <c r="C2901" s="1" t="n">
        <v>100</v>
      </c>
      <c r="D2901" s="1" t="s">
        <v>3947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3942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7" t="n">
        <v>46189</v>
      </c>
      <c r="C2902" s="1" t="n">
        <v>100</v>
      </c>
      <c r="D2902" s="1" t="s">
        <v>3947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3943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7" t="n">
        <v>46189</v>
      </c>
      <c r="C2903" s="1" t="n">
        <v>100</v>
      </c>
      <c r="D2903" s="1" t="s">
        <v>3947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3922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7" t="n">
        <v>46189</v>
      </c>
      <c r="C2904" s="1" t="n">
        <v>100</v>
      </c>
      <c r="D2904" s="1" t="s">
        <v>3947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3938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7" t="n">
        <v>46189</v>
      </c>
      <c r="C2905" s="1" t="n">
        <v>100</v>
      </c>
      <c r="D2905" s="1" t="s">
        <v>3947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3940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7" t="n">
        <v>46189</v>
      </c>
      <c r="C2906" s="1" t="n">
        <v>100</v>
      </c>
      <c r="D2906" s="1" t="s">
        <v>3947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3921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7" t="n">
        <v>46189</v>
      </c>
      <c r="C2907" s="1" t="n">
        <v>100</v>
      </c>
      <c r="D2907" s="1" t="s">
        <v>3947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3923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7" t="n">
        <v>46189</v>
      </c>
      <c r="C2908" s="1" t="n">
        <v>100</v>
      </c>
      <c r="D2908" s="1" t="s">
        <v>3947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3924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7" t="n">
        <v>46189</v>
      </c>
      <c r="C2909" s="1" t="n">
        <v>100</v>
      </c>
      <c r="D2909" s="1" t="s">
        <v>3947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3925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7" t="n">
        <v>46189</v>
      </c>
      <c r="C2910" s="1" t="n">
        <v>100</v>
      </c>
      <c r="D2910" s="1" t="s">
        <v>3947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3926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7" t="n">
        <v>46189</v>
      </c>
      <c r="C2911" s="1" t="n">
        <v>100</v>
      </c>
      <c r="D2911" s="1" t="s">
        <v>3947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3927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7" t="n">
        <v>46189</v>
      </c>
      <c r="C2912" s="1" t="n">
        <v>100</v>
      </c>
      <c r="D2912" s="1" t="s">
        <v>3947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3928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7" t="n">
        <v>46189</v>
      </c>
      <c r="C2913" s="1" t="n">
        <v>100</v>
      </c>
      <c r="D2913" s="1" t="s">
        <v>3947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3929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7" t="n">
        <v>46189</v>
      </c>
      <c r="C2914" s="1" t="n">
        <v>100</v>
      </c>
      <c r="D2914" s="1" t="s">
        <v>3947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3930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7" t="n">
        <v>46189</v>
      </c>
      <c r="C2915" s="1" t="n">
        <v>100</v>
      </c>
      <c r="D2915" s="1" t="s">
        <v>3947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3931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7" t="n">
        <v>46189</v>
      </c>
      <c r="C2916" s="1" t="n">
        <v>100</v>
      </c>
      <c r="D2916" s="1" t="s">
        <v>3947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3932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7" t="n">
        <v>46189</v>
      </c>
      <c r="C2917" s="1" t="n">
        <v>100</v>
      </c>
      <c r="D2917" s="1" t="s">
        <v>3947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3933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7" t="n">
        <v>46189</v>
      </c>
      <c r="C2918" s="1" t="n">
        <v>100</v>
      </c>
      <c r="D2918" s="1" t="s">
        <v>3947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3934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7" t="n">
        <v>46189</v>
      </c>
      <c r="C2919" s="1" t="n">
        <v>100</v>
      </c>
      <c r="D2919" s="1" t="s">
        <v>3947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3936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7" t="n">
        <v>46189</v>
      </c>
      <c r="C2920" s="1" t="n">
        <v>100</v>
      </c>
      <c r="D2920" s="1" t="s">
        <v>3947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3937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7" t="n">
        <v>46189</v>
      </c>
      <c r="C2921" s="1" t="n">
        <v>100</v>
      </c>
      <c r="D2921" s="1" t="s">
        <v>3947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3938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7" t="n">
        <v>46189</v>
      </c>
      <c r="C2922" s="1" t="n">
        <v>100</v>
      </c>
      <c r="D2922" s="1" t="s">
        <v>3947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3939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7" t="n">
        <v>46189</v>
      </c>
      <c r="C2923" s="1" t="n">
        <v>100</v>
      </c>
      <c r="D2923" s="1" t="s">
        <v>3947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3940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7" t="n">
        <v>46189</v>
      </c>
      <c r="C2924" s="1" t="n">
        <v>100</v>
      </c>
      <c r="D2924" s="1" t="s">
        <v>3947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3921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7" t="n">
        <v>46189</v>
      </c>
      <c r="C2925" s="1" t="n">
        <v>100</v>
      </c>
      <c r="D2925" s="1" t="s">
        <v>3947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4208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7" t="n">
        <v>46189</v>
      </c>
      <c r="C2926" s="1" t="n">
        <v>100</v>
      </c>
      <c r="D2926" s="1" t="s">
        <v>3947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3942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7" t="n">
        <v>46189</v>
      </c>
      <c r="C2927" s="1" t="n">
        <v>100</v>
      </c>
      <c r="D2927" s="1" t="s">
        <v>3947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3943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7" t="n">
        <v>46189</v>
      </c>
      <c r="C2928" s="1" t="n">
        <v>100</v>
      </c>
      <c r="D2928" s="1" t="s">
        <v>3947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3922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7" t="n">
        <v>46189</v>
      </c>
      <c r="C2929" s="1" t="n">
        <v>100</v>
      </c>
      <c r="D2929" s="1" t="s">
        <v>3947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3938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7" t="n">
        <v>46189</v>
      </c>
      <c r="C2930" s="1" t="n">
        <v>100</v>
      </c>
      <c r="D2930" s="1" t="s">
        <v>3947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3921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7" t="n">
        <v>46189</v>
      </c>
      <c r="C2931" s="1" t="n">
        <v>100</v>
      </c>
      <c r="D2931" s="1" t="s">
        <v>3947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3923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7" t="n">
        <v>46189</v>
      </c>
      <c r="C2932" s="1" t="n">
        <v>100</v>
      </c>
      <c r="D2932" s="1" t="s">
        <v>3947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3924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7" t="n">
        <v>46189</v>
      </c>
      <c r="C2933" s="1" t="n">
        <v>100</v>
      </c>
      <c r="D2933" s="1" t="s">
        <v>3947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3925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7" t="n">
        <v>46189</v>
      </c>
      <c r="C2934" s="1" t="n">
        <v>100</v>
      </c>
      <c r="D2934" s="1" t="s">
        <v>3947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3926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7" t="n">
        <v>46189</v>
      </c>
      <c r="C2935" s="1" t="n">
        <v>100</v>
      </c>
      <c r="D2935" s="1" t="s">
        <v>3947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3927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7" t="n">
        <v>46189</v>
      </c>
      <c r="C2936" s="1" t="n">
        <v>100</v>
      </c>
      <c r="D2936" s="1" t="s">
        <v>3947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3928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7" t="n">
        <v>46189</v>
      </c>
      <c r="C2937" s="1" t="n">
        <v>100</v>
      </c>
      <c r="D2937" s="1" t="s">
        <v>3947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3929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7" t="n">
        <v>46189</v>
      </c>
      <c r="C2938" s="1" t="n">
        <v>100</v>
      </c>
      <c r="D2938" s="1" t="s">
        <v>3947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3930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7" t="n">
        <v>46189</v>
      </c>
      <c r="C2939" s="1" t="n">
        <v>100</v>
      </c>
      <c r="D2939" s="1" t="s">
        <v>3947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3931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7" t="n">
        <v>46189</v>
      </c>
      <c r="C2940" s="1" t="n">
        <v>100</v>
      </c>
      <c r="D2940" s="1" t="s">
        <v>3947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3932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7" t="n">
        <v>46189</v>
      </c>
      <c r="C2941" s="1" t="n">
        <v>100</v>
      </c>
      <c r="D2941" s="1" t="s">
        <v>3947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3933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7" t="n">
        <v>46189</v>
      </c>
      <c r="C2942" s="1" t="n">
        <v>100</v>
      </c>
      <c r="D2942" s="1" t="s">
        <v>3947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3936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7" t="n">
        <v>46189</v>
      </c>
      <c r="C2943" s="1" t="n">
        <v>100</v>
      </c>
      <c r="D2943" s="1" t="s">
        <v>3947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3937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7" t="n">
        <v>46189</v>
      </c>
      <c r="C2944" s="1" t="n">
        <v>100</v>
      </c>
      <c r="D2944" s="1" t="s">
        <v>3947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3938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7" t="n">
        <v>46189</v>
      </c>
      <c r="C2945" s="1" t="n">
        <v>100</v>
      </c>
      <c r="D2945" s="1" t="s">
        <v>3947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3939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7" t="n">
        <v>46189</v>
      </c>
      <c r="C2946" s="1" t="n">
        <v>100</v>
      </c>
      <c r="D2946" s="1" t="s">
        <v>3947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4272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7" t="n">
        <v>46190</v>
      </c>
      <c r="C2947" s="1" t="n">
        <v>1</v>
      </c>
      <c r="D2947" s="1" t="s">
        <v>3851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5215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7" t="n">
        <v>46190</v>
      </c>
      <c r="C2948" s="1" t="n">
        <v>1</v>
      </c>
      <c r="D2948" s="1" t="s">
        <v>3851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5216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7" t="n">
        <v>46190</v>
      </c>
      <c r="C2949" s="1" t="n">
        <v>1</v>
      </c>
      <c r="D2949" s="1" t="s">
        <v>3851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5217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7" t="n">
        <v>46190</v>
      </c>
      <c r="C2950" s="1" t="n">
        <v>1</v>
      </c>
      <c r="D2950" s="1" t="s">
        <v>3851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4217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7" t="n">
        <v>46190</v>
      </c>
      <c r="C2951" s="1" t="n">
        <v>1</v>
      </c>
      <c r="D2951" s="1" t="s">
        <v>3851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4218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7" t="n">
        <v>46190</v>
      </c>
      <c r="C2952" s="1" t="n">
        <v>1</v>
      </c>
      <c r="D2952" s="1" t="s">
        <v>3851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4219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7" t="n">
        <v>46190</v>
      </c>
      <c r="C2953" s="1" t="n">
        <v>1</v>
      </c>
      <c r="D2953" s="1" t="s">
        <v>3851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3954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7" t="n">
        <v>46190</v>
      </c>
      <c r="C2954" s="1" t="n">
        <v>1</v>
      </c>
      <c r="D2954" s="1" t="s">
        <v>3851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3955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7" t="n">
        <v>46190</v>
      </c>
      <c r="C2955" s="1" t="n">
        <v>1</v>
      </c>
      <c r="D2955" s="1" t="s">
        <v>3851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4217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7" t="n">
        <v>46190</v>
      </c>
      <c r="C2956" s="1" t="n">
        <v>1</v>
      </c>
      <c r="D2956" s="1" t="s">
        <v>3851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4218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7" t="n">
        <v>46190</v>
      </c>
      <c r="C2957" s="1" t="n">
        <v>1</v>
      </c>
      <c r="D2957" s="1" t="s">
        <v>3851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5218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7" t="n">
        <v>46190</v>
      </c>
      <c r="C2958" s="1" t="n">
        <v>1</v>
      </c>
      <c r="D2958" s="1" t="s">
        <v>3851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5219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7" t="n">
        <v>46190</v>
      </c>
      <c r="C2959" s="1" t="n">
        <v>1</v>
      </c>
      <c r="D2959" s="1" t="s">
        <v>3851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5220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7" t="n">
        <v>46190</v>
      </c>
      <c r="C2960" s="1" t="n">
        <v>1</v>
      </c>
      <c r="D2960" s="1" t="s">
        <v>3851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4118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7" t="n">
        <v>46190</v>
      </c>
      <c r="C2961" s="1" t="n">
        <v>1</v>
      </c>
      <c r="D2961" s="1" t="s">
        <v>3851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5221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7" t="n">
        <v>46190</v>
      </c>
      <c r="C2962" s="1" t="n">
        <v>1</v>
      </c>
      <c r="D2962" s="1" t="s">
        <v>3851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5222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7" t="n">
        <v>46190</v>
      </c>
      <c r="C2963" s="1" t="n">
        <v>1</v>
      </c>
      <c r="D2963" s="1" t="s">
        <v>3851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4276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7" t="n">
        <v>46190</v>
      </c>
      <c r="C2964" s="1" t="n">
        <v>1</v>
      </c>
      <c r="D2964" s="1" t="s">
        <v>3851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4277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7" t="n">
        <v>46190</v>
      </c>
      <c r="C2965" s="1" t="n">
        <v>1</v>
      </c>
      <c r="D2965" s="1" t="s">
        <v>3851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5223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7" t="n">
        <v>46190</v>
      </c>
      <c r="C2966" s="1" t="n">
        <v>1</v>
      </c>
      <c r="D2966" s="1" t="s">
        <v>3851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3885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7" t="n">
        <v>46190</v>
      </c>
      <c r="C2967" s="1" t="n">
        <v>1</v>
      </c>
      <c r="D2967" s="1" t="s">
        <v>3851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3990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7" t="n">
        <v>46190</v>
      </c>
      <c r="C2968" s="1" t="n">
        <v>1</v>
      </c>
      <c r="D2968" s="1" t="s">
        <v>3851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3991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7" t="n">
        <v>46190</v>
      </c>
      <c r="C2969" s="1" t="n">
        <v>1</v>
      </c>
      <c r="D2969" s="1" t="s">
        <v>3851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3992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7" t="n">
        <v>46190</v>
      </c>
      <c r="C2970" s="1" t="n">
        <v>1</v>
      </c>
      <c r="D2970" s="1" t="s">
        <v>3851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3993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7" t="n">
        <v>46190</v>
      </c>
      <c r="C2971" s="1" t="n">
        <v>1</v>
      </c>
      <c r="D2971" s="1" t="s">
        <v>3851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3955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7" t="n">
        <v>46190</v>
      </c>
      <c r="C2972" s="1" t="n">
        <v>1</v>
      </c>
      <c r="D2972" s="1" t="s">
        <v>3851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4622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7" t="n">
        <v>46190</v>
      </c>
      <c r="C2973" s="1" t="n">
        <v>1</v>
      </c>
      <c r="D2973" s="1" t="s">
        <v>3851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5224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7" t="n">
        <v>46190</v>
      </c>
      <c r="C2974" s="1" t="n">
        <v>1</v>
      </c>
      <c r="D2974" s="1" t="s">
        <v>3851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5225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7" t="n">
        <v>46190</v>
      </c>
      <c r="C2975" s="1" t="n">
        <v>1</v>
      </c>
      <c r="D2975" s="1" t="s">
        <v>3851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5226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7" t="n">
        <v>46190</v>
      </c>
      <c r="C2976" s="1" t="n">
        <v>1</v>
      </c>
      <c r="D2976" s="1" t="s">
        <v>3851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5227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7" t="n">
        <v>46190</v>
      </c>
      <c r="C2977" s="1" t="n">
        <v>1</v>
      </c>
      <c r="D2977" s="1" t="s">
        <v>3851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5228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7" t="n">
        <v>46190</v>
      </c>
      <c r="C2978" s="1" t="n">
        <v>1</v>
      </c>
      <c r="D2978" s="1" t="s">
        <v>3851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5229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7" t="n">
        <v>46190</v>
      </c>
      <c r="C2979" s="1" t="n">
        <v>1</v>
      </c>
      <c r="D2979" s="1" t="s">
        <v>3851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4429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7" t="n">
        <v>46190</v>
      </c>
      <c r="C2980" s="1" t="n">
        <v>1</v>
      </c>
      <c r="D2980" s="1" t="s">
        <v>3851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5230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7" t="n">
        <v>46190</v>
      </c>
      <c r="C2981" s="1" t="n">
        <v>1</v>
      </c>
      <c r="D2981" s="1" t="s">
        <v>3851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5231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7" t="n">
        <v>46190</v>
      </c>
      <c r="C2982" s="1" t="n">
        <v>1</v>
      </c>
      <c r="D2982" s="1" t="s">
        <v>3851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5232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7" t="n">
        <v>46190</v>
      </c>
      <c r="C2983" s="1" t="n">
        <v>1</v>
      </c>
      <c r="D2983" s="1" t="s">
        <v>3851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5233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7" t="n">
        <v>46190</v>
      </c>
      <c r="C2984" s="1" t="n">
        <v>1</v>
      </c>
      <c r="D2984" s="1" t="s">
        <v>3851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5234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7" t="n">
        <v>46190</v>
      </c>
      <c r="C2985" s="1" t="n">
        <v>1</v>
      </c>
      <c r="D2985" s="1" t="s">
        <v>3851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5235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7" t="n">
        <v>46190</v>
      </c>
      <c r="C2986" s="1" t="n">
        <v>1</v>
      </c>
      <c r="D2986" s="1" t="s">
        <v>3851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5236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7" t="n">
        <v>46190</v>
      </c>
      <c r="C2987" s="1" t="n">
        <v>1</v>
      </c>
      <c r="D2987" s="1" t="s">
        <v>3851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5237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7" t="n">
        <v>46190</v>
      </c>
      <c r="C2988" s="1" t="n">
        <v>1</v>
      </c>
      <c r="D2988" s="1" t="s">
        <v>3851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5238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7" t="n">
        <v>46190</v>
      </c>
      <c r="C2989" s="1" t="n">
        <v>1</v>
      </c>
      <c r="D2989" s="1" t="s">
        <v>3851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5239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7" t="n">
        <v>46190</v>
      </c>
      <c r="C2990" s="1" t="n">
        <v>1</v>
      </c>
      <c r="D2990" s="1" t="s">
        <v>3851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5240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7" t="n">
        <v>46190</v>
      </c>
      <c r="C2991" s="1" t="n">
        <v>1</v>
      </c>
      <c r="D2991" s="1" t="s">
        <v>3851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5241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7" t="n">
        <v>46190</v>
      </c>
      <c r="C2992" s="1" t="n">
        <v>1</v>
      </c>
      <c r="D2992" s="1" t="s">
        <v>3851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5242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7" t="n">
        <v>46190</v>
      </c>
      <c r="C2993" s="1" t="n">
        <v>1</v>
      </c>
      <c r="D2993" s="1" t="s">
        <v>3851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5243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7" t="n">
        <v>46190</v>
      </c>
      <c r="C2994" s="1" t="n">
        <v>1</v>
      </c>
      <c r="D2994" s="1" t="s">
        <v>3851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5244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7" t="n">
        <v>46190</v>
      </c>
      <c r="C2995" s="1" t="n">
        <v>1</v>
      </c>
      <c r="D2995" s="1" t="s">
        <v>3851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5245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7" t="n">
        <v>46190</v>
      </c>
      <c r="C2996" s="1" t="n">
        <v>1</v>
      </c>
      <c r="D2996" s="1" t="s">
        <v>3851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4429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7" t="n">
        <v>46190</v>
      </c>
      <c r="C2997" s="1" t="n">
        <v>1</v>
      </c>
      <c r="D2997" s="1" t="s">
        <v>3851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5246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7" t="n">
        <v>46190</v>
      </c>
      <c r="C2998" s="1" t="n">
        <v>1</v>
      </c>
      <c r="D2998" s="1" t="s">
        <v>3851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5247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7" t="n">
        <v>46190</v>
      </c>
      <c r="C2999" s="1" t="n">
        <v>1</v>
      </c>
      <c r="D2999" s="1" t="s">
        <v>3851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5248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7" t="n">
        <v>46190</v>
      </c>
      <c r="C3000" s="1" t="n">
        <v>1</v>
      </c>
      <c r="D3000" s="1" t="s">
        <v>3851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5249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7" t="n">
        <v>46190</v>
      </c>
      <c r="C3001" s="1" t="n">
        <v>1</v>
      </c>
      <c r="D3001" s="1" t="s">
        <v>3851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4474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7" t="n">
        <v>46190</v>
      </c>
      <c r="C3002" s="1" t="n">
        <v>1</v>
      </c>
      <c r="D3002" s="1" t="s">
        <v>3851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4304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7" t="n">
        <v>46190</v>
      </c>
      <c r="C3003" s="1" t="n">
        <v>1</v>
      </c>
      <c r="D3003" s="1" t="s">
        <v>3851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4309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7" t="n">
        <v>46190</v>
      </c>
      <c r="C3004" s="1" t="n">
        <v>1</v>
      </c>
      <c r="D3004" s="1" t="s">
        <v>3851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4310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7" t="n">
        <v>46190</v>
      </c>
      <c r="C3005" s="1" t="n">
        <v>1</v>
      </c>
      <c r="D3005" s="1" t="s">
        <v>3851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4311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7" t="n">
        <v>46190</v>
      </c>
      <c r="C3006" s="1" t="n">
        <v>1</v>
      </c>
      <c r="D3006" s="1" t="s">
        <v>3851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4312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7" t="n">
        <v>46190</v>
      </c>
      <c r="C3007" s="1" t="n">
        <v>1</v>
      </c>
      <c r="D3007" s="1" t="s">
        <v>3851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5250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7" t="n">
        <v>46190</v>
      </c>
      <c r="C3008" s="1" t="n">
        <v>1</v>
      </c>
      <c r="D3008" s="1" t="s">
        <v>3851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4319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7" t="n">
        <v>46190</v>
      </c>
      <c r="C3009" s="1" t="n">
        <v>1</v>
      </c>
      <c r="D3009" s="1" t="s">
        <v>3851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4321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7" t="n">
        <v>46190</v>
      </c>
      <c r="C3010" s="1" t="n">
        <v>1</v>
      </c>
      <c r="D3010" s="1" t="s">
        <v>3851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4322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7" t="n">
        <v>46190</v>
      </c>
      <c r="C3011" s="1" t="n">
        <v>1</v>
      </c>
      <c r="D3011" s="1" t="s">
        <v>3851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4323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7" t="n">
        <v>46190</v>
      </c>
      <c r="C3012" s="1" t="n">
        <v>1</v>
      </c>
      <c r="D3012" s="1" t="s">
        <v>3851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4324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7" t="n">
        <v>46190</v>
      </c>
      <c r="C3013" s="1" t="n">
        <v>1</v>
      </c>
      <c r="D3013" s="1" t="s">
        <v>3851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4626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7" t="n">
        <v>46190</v>
      </c>
      <c r="C3014" s="1" t="n">
        <v>1</v>
      </c>
      <c r="D3014" s="1" t="s">
        <v>3851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4475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7" t="n">
        <v>46190</v>
      </c>
      <c r="C3015" s="1" t="n">
        <v>1</v>
      </c>
      <c r="D3015" s="1" t="s">
        <v>3851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4222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7" t="n">
        <v>46190</v>
      </c>
      <c r="C3016" s="1" t="n">
        <v>1</v>
      </c>
      <c r="D3016" s="1" t="s">
        <v>3851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4477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7" t="n">
        <v>46190</v>
      </c>
      <c r="C3017" s="1" t="n">
        <v>1</v>
      </c>
      <c r="D3017" s="1" t="s">
        <v>3851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4478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7" t="n">
        <v>46190</v>
      </c>
      <c r="C3018" s="1" t="n">
        <v>1</v>
      </c>
      <c r="D3018" s="1" t="s">
        <v>3851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4479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7" t="n">
        <v>46190</v>
      </c>
      <c r="C3019" s="1" t="n">
        <v>1</v>
      </c>
      <c r="D3019" s="1" t="s">
        <v>3851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4480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7" t="n">
        <v>46190</v>
      </c>
      <c r="C3020" s="1" t="n">
        <v>1</v>
      </c>
      <c r="D3020" s="1" t="s">
        <v>3851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5251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7" t="n">
        <v>46190</v>
      </c>
      <c r="C3021" s="1" t="n">
        <v>1</v>
      </c>
      <c r="D3021" s="1" t="s">
        <v>3851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4481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7" t="n">
        <v>46190</v>
      </c>
      <c r="C3022" s="1" t="n">
        <v>1</v>
      </c>
      <c r="D3022" s="1" t="s">
        <v>3851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4481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7" t="n">
        <v>46190</v>
      </c>
      <c r="C3023" s="1" t="n">
        <v>1</v>
      </c>
      <c r="D3023" s="1" t="s">
        <v>3851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5252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7" t="n">
        <v>46190</v>
      </c>
      <c r="C3024" s="1" t="n">
        <v>1</v>
      </c>
      <c r="D3024" s="1" t="s">
        <v>3851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4114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7" t="n">
        <v>46190</v>
      </c>
      <c r="C3025" s="1" t="n">
        <v>1</v>
      </c>
      <c r="D3025" s="1" t="s">
        <v>3851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5253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7" t="n">
        <v>46190</v>
      </c>
      <c r="C3026" s="1" t="n">
        <v>1</v>
      </c>
      <c r="D3026" s="1" t="s">
        <v>3851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5254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7" t="n">
        <v>46190</v>
      </c>
      <c r="C3027" s="1" t="n">
        <v>1</v>
      </c>
      <c r="D3027" s="1" t="s">
        <v>3851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5004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7" t="n">
        <v>46190</v>
      </c>
      <c r="C3028" s="1" t="n">
        <v>1</v>
      </c>
      <c r="D3028" s="1" t="s">
        <v>3851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4124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7" t="n">
        <v>46190</v>
      </c>
      <c r="C3029" s="1" t="n">
        <v>1</v>
      </c>
      <c r="D3029" s="1" t="s">
        <v>3851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4433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7" t="n">
        <v>46190</v>
      </c>
      <c r="C3030" s="1" t="n">
        <v>1</v>
      </c>
      <c r="D3030" s="1" t="s">
        <v>3851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4434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7" t="n">
        <v>46190</v>
      </c>
      <c r="C3031" s="1" t="n">
        <v>1</v>
      </c>
      <c r="D3031" s="1" t="s">
        <v>3851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5255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7" t="n">
        <v>46190</v>
      </c>
      <c r="C3032" s="1" t="n">
        <v>1</v>
      </c>
      <c r="D3032" s="1" t="s">
        <v>3851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5256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7" t="n">
        <v>46190</v>
      </c>
      <c r="C3033" s="1" t="n">
        <v>1</v>
      </c>
      <c r="D3033" s="1" t="s">
        <v>3851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5257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7" t="n">
        <v>46190</v>
      </c>
      <c r="C3034" s="1" t="n">
        <v>1</v>
      </c>
      <c r="D3034" s="1" t="s">
        <v>3851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5258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7" t="n">
        <v>46190</v>
      </c>
      <c r="C3035" s="1" t="n">
        <v>1</v>
      </c>
      <c r="D3035" s="1" t="s">
        <v>3851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5259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7" t="n">
        <v>46190</v>
      </c>
      <c r="C3036" s="1" t="n">
        <v>1</v>
      </c>
      <c r="D3036" s="1" t="s">
        <v>3851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5260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7" t="n">
        <v>46190</v>
      </c>
      <c r="C3037" s="1" t="n">
        <v>1</v>
      </c>
      <c r="D3037" s="1" t="s">
        <v>3851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5261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7" t="n">
        <v>46190</v>
      </c>
      <c r="C3038" s="1" t="n">
        <v>1</v>
      </c>
      <c r="D3038" s="1" t="s">
        <v>3851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5262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7" t="n">
        <v>46190</v>
      </c>
      <c r="C3039" s="1" t="n">
        <v>1</v>
      </c>
      <c r="D3039" s="1" t="s">
        <v>3851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5263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7" t="n">
        <v>46190</v>
      </c>
      <c r="C3040" s="1" t="n">
        <v>1</v>
      </c>
      <c r="D3040" s="1" t="s">
        <v>3851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5264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7" t="n">
        <v>46190</v>
      </c>
      <c r="C3041" s="1" t="n">
        <v>1</v>
      </c>
      <c r="D3041" s="1" t="s">
        <v>3851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5265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7" t="n">
        <v>46190</v>
      </c>
      <c r="C3042" s="1" t="n">
        <v>1</v>
      </c>
      <c r="D3042" s="1" t="s">
        <v>3851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5266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7" t="n">
        <v>46190</v>
      </c>
      <c r="C3043" s="1" t="n">
        <v>1</v>
      </c>
      <c r="D3043" s="1" t="s">
        <v>3851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5266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7" t="n">
        <v>46190</v>
      </c>
      <c r="C3044" s="1" t="n">
        <v>1</v>
      </c>
      <c r="D3044" s="1" t="s">
        <v>3851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5267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7" t="n">
        <v>46190</v>
      </c>
      <c r="C3045" s="1" t="n">
        <v>1</v>
      </c>
      <c r="D3045" s="1" t="s">
        <v>3851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5268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7" t="n">
        <v>46190</v>
      </c>
      <c r="C3046" s="1" t="n">
        <v>1</v>
      </c>
      <c r="D3046" s="1" t="s">
        <v>3851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5269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7" t="n">
        <v>46190</v>
      </c>
      <c r="C3047" s="1" t="n">
        <v>1</v>
      </c>
      <c r="D3047" s="1" t="s">
        <v>3851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5270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7" t="n">
        <v>46190</v>
      </c>
      <c r="C3048" s="1" t="n">
        <v>1</v>
      </c>
      <c r="D3048" s="1" t="s">
        <v>3851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5271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7" t="n">
        <v>46190</v>
      </c>
      <c r="C3049" s="1" t="n">
        <v>1</v>
      </c>
      <c r="D3049" s="1" t="s">
        <v>3851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4435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7" t="n">
        <v>46190</v>
      </c>
      <c r="C3050" s="1" t="n">
        <v>1</v>
      </c>
      <c r="D3050" s="1" t="s">
        <v>3851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5272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7" t="n">
        <v>46190</v>
      </c>
      <c r="C3051" s="1" t="n">
        <v>1</v>
      </c>
      <c r="D3051" s="1" t="s">
        <v>3851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5273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7" t="n">
        <v>46190</v>
      </c>
      <c r="C3052" s="1" t="n">
        <v>1</v>
      </c>
      <c r="D3052" s="1" t="s">
        <v>3851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5274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7" t="n">
        <v>46190</v>
      </c>
      <c r="C3053" s="1" t="n">
        <v>1</v>
      </c>
      <c r="D3053" s="1" t="s">
        <v>3851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5275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7" t="n">
        <v>46190</v>
      </c>
      <c r="C3054" s="1" t="n">
        <v>1</v>
      </c>
      <c r="D3054" s="1" t="s">
        <v>3851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5276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7" t="n">
        <v>46190</v>
      </c>
      <c r="C3055" s="1" t="n">
        <v>1</v>
      </c>
      <c r="D3055" s="1" t="s">
        <v>3851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5277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7" t="n">
        <v>46190</v>
      </c>
      <c r="C3056" s="1" t="n">
        <v>1</v>
      </c>
      <c r="D3056" s="1" t="s">
        <v>3851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5278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7" t="n">
        <v>46190</v>
      </c>
      <c r="C3057" s="1" t="n">
        <v>1</v>
      </c>
      <c r="D3057" s="1" t="s">
        <v>3851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5279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7" t="n">
        <v>46190</v>
      </c>
      <c r="C3058" s="1" t="n">
        <v>1</v>
      </c>
      <c r="D3058" s="1" t="s">
        <v>3851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5280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7" t="n">
        <v>46190</v>
      </c>
      <c r="C3059" s="1" t="n">
        <v>1</v>
      </c>
      <c r="D3059" s="1" t="s">
        <v>3851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5281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7" t="n">
        <v>46190</v>
      </c>
      <c r="C3060" s="1" t="n">
        <v>1</v>
      </c>
      <c r="D3060" s="1" t="s">
        <v>3851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5282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7" t="n">
        <v>46190</v>
      </c>
      <c r="C3061" s="1" t="n">
        <v>1</v>
      </c>
      <c r="D3061" s="1" t="s">
        <v>3851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5283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7" t="n">
        <v>46190</v>
      </c>
      <c r="C3062" s="1" t="n">
        <v>1</v>
      </c>
      <c r="D3062" s="1" t="s">
        <v>3851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5284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7" t="n">
        <v>46190</v>
      </c>
      <c r="C3063" s="1" t="n">
        <v>1</v>
      </c>
      <c r="D3063" s="1" t="s">
        <v>3851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5285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7" t="n">
        <v>46190</v>
      </c>
      <c r="C3064" s="1" t="n">
        <v>1</v>
      </c>
      <c r="D3064" s="1" t="s">
        <v>3851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5286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7" t="n">
        <v>46190</v>
      </c>
      <c r="C3065" s="1" t="n">
        <v>1</v>
      </c>
      <c r="D3065" s="1" t="s">
        <v>3851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5287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7" t="n">
        <v>46190</v>
      </c>
      <c r="C3066" s="1" t="n">
        <v>1</v>
      </c>
      <c r="D3066" s="1" t="s">
        <v>3851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5288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7" t="n">
        <v>46190</v>
      </c>
      <c r="C3067" s="1" t="n">
        <v>1</v>
      </c>
      <c r="D3067" s="1" t="s">
        <v>3851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5289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7" t="n">
        <v>46190</v>
      </c>
      <c r="C3068" s="1" t="n">
        <v>1</v>
      </c>
      <c r="D3068" s="1" t="s">
        <v>3851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5290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7" t="n">
        <v>46190</v>
      </c>
      <c r="C3069" s="1" t="n">
        <v>1</v>
      </c>
      <c r="D3069" s="1" t="s">
        <v>3851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5291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7" t="n">
        <v>46190</v>
      </c>
      <c r="C3070" s="1" t="n">
        <v>1</v>
      </c>
      <c r="D3070" s="1" t="s">
        <v>3851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5292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7" t="n">
        <v>46190</v>
      </c>
      <c r="C3071" s="1" t="n">
        <v>1</v>
      </c>
      <c r="D3071" s="1" t="s">
        <v>3851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5293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7" t="n">
        <v>46190</v>
      </c>
      <c r="C3072" s="1" t="n">
        <v>1</v>
      </c>
      <c r="D3072" s="1" t="s">
        <v>3851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5294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7" t="n">
        <v>46190</v>
      </c>
      <c r="C3073" s="1" t="n">
        <v>1</v>
      </c>
      <c r="D3073" s="1" t="s">
        <v>3851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5295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7" t="n">
        <v>46190</v>
      </c>
      <c r="C3074" s="1" t="n">
        <v>1</v>
      </c>
      <c r="D3074" s="1" t="s">
        <v>3851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5296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7" t="n">
        <v>46190</v>
      </c>
      <c r="C3075" s="1" t="n">
        <v>1</v>
      </c>
      <c r="D3075" s="1" t="s">
        <v>3851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5297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7" t="n">
        <v>46190</v>
      </c>
      <c r="C3076" s="1" t="n">
        <v>1</v>
      </c>
      <c r="D3076" s="1" t="s">
        <v>3851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5298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7" t="n">
        <v>46190</v>
      </c>
      <c r="C3077" s="1" t="n">
        <v>1</v>
      </c>
      <c r="D3077" s="1" t="s">
        <v>3851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5299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7" t="n">
        <v>46190</v>
      </c>
      <c r="C3078" s="1" t="n">
        <v>1</v>
      </c>
      <c r="D3078" s="1" t="s">
        <v>3851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5300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7" t="n">
        <v>46190</v>
      </c>
      <c r="C3079" s="1" t="n">
        <v>1</v>
      </c>
      <c r="D3079" s="1" t="s">
        <v>3851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5301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7" t="n">
        <v>46190</v>
      </c>
      <c r="C3080" s="1" t="n">
        <v>1</v>
      </c>
      <c r="D3080" s="1" t="s">
        <v>3851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4234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7" t="n">
        <v>46190</v>
      </c>
      <c r="C3081" s="1" t="n">
        <v>1</v>
      </c>
      <c r="D3081" s="1" t="s">
        <v>3851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4236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7" t="n">
        <v>46190</v>
      </c>
      <c r="C3082" s="1" t="n">
        <v>1</v>
      </c>
      <c r="D3082" s="1" t="s">
        <v>3851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4237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7" t="n">
        <v>46190</v>
      </c>
      <c r="C3083" s="1" t="n">
        <v>1</v>
      </c>
      <c r="D3083" s="1" t="s">
        <v>3851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4238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7" t="n">
        <v>46190</v>
      </c>
      <c r="C3084" s="1" t="n">
        <v>1</v>
      </c>
      <c r="D3084" s="1" t="s">
        <v>3851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4239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7" t="n">
        <v>46190</v>
      </c>
      <c r="C3085" s="1" t="n">
        <v>1</v>
      </c>
      <c r="D3085" s="1" t="s">
        <v>3851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5302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7" t="n">
        <v>46190</v>
      </c>
      <c r="C3086" s="1" t="n">
        <v>1</v>
      </c>
      <c r="D3086" s="1" t="s">
        <v>3851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5303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7" t="n">
        <v>46190</v>
      </c>
      <c r="C3087" s="1" t="n">
        <v>1</v>
      </c>
      <c r="D3087" s="1" t="s">
        <v>3851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5304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7" t="n">
        <v>46190</v>
      </c>
      <c r="C3088" s="1" t="n">
        <v>1</v>
      </c>
      <c r="D3088" s="1" t="s">
        <v>3851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5305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7" t="n">
        <v>46190</v>
      </c>
      <c r="C3089" s="1" t="n">
        <v>1</v>
      </c>
      <c r="D3089" s="1" t="s">
        <v>3851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5306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7" t="n">
        <v>46190</v>
      </c>
      <c r="C3090" s="1" t="n">
        <v>1</v>
      </c>
      <c r="D3090" s="1" t="s">
        <v>3851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5307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7" t="n">
        <v>46190</v>
      </c>
      <c r="C3091" s="1" t="n">
        <v>1</v>
      </c>
      <c r="D3091" s="1" t="s">
        <v>3851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5308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7" t="n">
        <v>46190</v>
      </c>
      <c r="C3092" s="1" t="n">
        <v>1</v>
      </c>
      <c r="D3092" s="1" t="s">
        <v>3851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5309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7" t="n">
        <v>46190</v>
      </c>
      <c r="C3093" s="1" t="n">
        <v>1</v>
      </c>
      <c r="D3093" s="1" t="s">
        <v>3851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5310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7" t="n">
        <v>46190</v>
      </c>
      <c r="C3094" s="1" t="n">
        <v>1</v>
      </c>
      <c r="D3094" s="1" t="s">
        <v>3851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5311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7" t="n">
        <v>46190</v>
      </c>
      <c r="C3095" s="1" t="n">
        <v>1</v>
      </c>
      <c r="D3095" s="1" t="s">
        <v>3851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5312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7" t="n">
        <v>46190</v>
      </c>
      <c r="C3096" s="1" t="n">
        <v>1</v>
      </c>
      <c r="D3096" s="1" t="s">
        <v>3851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5313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7" t="n">
        <v>46190</v>
      </c>
      <c r="C3097" s="1" t="n">
        <v>1</v>
      </c>
      <c r="D3097" s="1" t="s">
        <v>3851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5314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7" t="n">
        <v>46190</v>
      </c>
      <c r="C3098" s="1" t="n">
        <v>1</v>
      </c>
      <c r="D3098" s="1" t="s">
        <v>3851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5315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7" t="n">
        <v>46190</v>
      </c>
      <c r="C3099" s="1" t="n">
        <v>1</v>
      </c>
      <c r="D3099" s="1" t="s">
        <v>3851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5316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7" t="n">
        <v>46190</v>
      </c>
      <c r="C3100" s="1" t="n">
        <v>1</v>
      </c>
      <c r="D3100" s="1" t="s">
        <v>3851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5317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7" t="n">
        <v>46190</v>
      </c>
      <c r="C3101" s="1" t="n">
        <v>1</v>
      </c>
      <c r="D3101" s="1" t="s">
        <v>3851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5318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7" t="n">
        <v>46190</v>
      </c>
      <c r="C3102" s="1" t="n">
        <v>1</v>
      </c>
      <c r="D3102" s="1" t="s">
        <v>3851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5319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7" t="n">
        <v>46190</v>
      </c>
      <c r="C3103" s="1" t="n">
        <v>1</v>
      </c>
      <c r="D3103" s="1" t="s">
        <v>3851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5320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7" t="n">
        <v>46190</v>
      </c>
      <c r="C3104" s="1" t="n">
        <v>1</v>
      </c>
      <c r="D3104" s="1" t="s">
        <v>3851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5321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7" t="n">
        <v>46190</v>
      </c>
      <c r="C3105" s="1" t="n">
        <v>1</v>
      </c>
      <c r="D3105" s="1" t="s">
        <v>3851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5322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7" t="n">
        <v>46190</v>
      </c>
      <c r="C3106" s="1" t="n">
        <v>1</v>
      </c>
      <c r="D3106" s="1" t="s">
        <v>3851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5323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7" t="n">
        <v>46190</v>
      </c>
      <c r="C3107" s="1" t="n">
        <v>1</v>
      </c>
      <c r="D3107" s="1" t="s">
        <v>3851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5324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7" t="n">
        <v>46190</v>
      </c>
      <c r="C3108" s="1" t="n">
        <v>1</v>
      </c>
      <c r="D3108" s="1" t="s">
        <v>3851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5325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7" t="n">
        <v>46190</v>
      </c>
      <c r="C3109" s="1" t="n">
        <v>1</v>
      </c>
      <c r="D3109" s="1" t="s">
        <v>3851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5326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7" t="n">
        <v>46190</v>
      </c>
      <c r="C3110" s="1" t="n">
        <v>1</v>
      </c>
      <c r="D3110" s="1" t="s">
        <v>3851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5327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7" t="n">
        <v>46190</v>
      </c>
      <c r="C3111" s="1" t="n">
        <v>1</v>
      </c>
      <c r="D3111" s="1" t="s">
        <v>3851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4428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7" t="n">
        <v>46190</v>
      </c>
      <c r="C3112" s="1" t="n">
        <v>1</v>
      </c>
      <c r="D3112" s="1" t="s">
        <v>3851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5328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7" t="n">
        <v>46190</v>
      </c>
      <c r="C3113" s="1" t="n">
        <v>1</v>
      </c>
      <c r="D3113" s="1" t="s">
        <v>3851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5329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7" t="n">
        <v>46190</v>
      </c>
      <c r="C3114" s="1" t="n">
        <v>1</v>
      </c>
      <c r="D3114" s="1" t="s">
        <v>3851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5330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7" t="n">
        <v>46190</v>
      </c>
      <c r="C3115" s="1" t="n">
        <v>1</v>
      </c>
      <c r="D3115" s="1" t="s">
        <v>3851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5331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7" t="n">
        <v>46190</v>
      </c>
      <c r="C3116" s="1" t="n">
        <v>1</v>
      </c>
      <c r="D3116" s="1" t="s">
        <v>3851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5332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7" t="n">
        <v>46190</v>
      </c>
      <c r="C3117" s="1" t="n">
        <v>1</v>
      </c>
      <c r="D3117" s="1" t="s">
        <v>3851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4894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7" t="n">
        <v>46190</v>
      </c>
      <c r="C3118" s="1" t="n">
        <v>1</v>
      </c>
      <c r="D3118" s="1" t="s">
        <v>3851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3894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7" t="n">
        <v>46190</v>
      </c>
      <c r="C3119" s="1" t="n">
        <v>2</v>
      </c>
      <c r="D3119" s="1" t="s">
        <v>3895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7" t="n">
        <v>46190</v>
      </c>
      <c r="C3120" s="1" t="n">
        <v>2</v>
      </c>
      <c r="D3120" s="1" t="s">
        <v>3895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7" t="n">
        <v>46190</v>
      </c>
      <c r="C3121" s="1" t="n">
        <v>2</v>
      </c>
      <c r="D3121" s="1" t="s">
        <v>3895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7" t="n">
        <v>46190</v>
      </c>
      <c r="C3122" s="1" t="n">
        <v>2</v>
      </c>
      <c r="D3122" s="1" t="s">
        <v>3895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7" t="n">
        <v>46190</v>
      </c>
      <c r="C3123" s="1" t="n">
        <v>2</v>
      </c>
      <c r="D3123" s="1" t="s">
        <v>3895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7" t="n">
        <v>46190</v>
      </c>
      <c r="C3124" s="1" t="n">
        <v>2</v>
      </c>
      <c r="D3124" s="1" t="s">
        <v>3895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7" t="n">
        <v>46190</v>
      </c>
      <c r="C3125" s="1" t="n">
        <v>2</v>
      </c>
      <c r="D3125" s="1" t="s">
        <v>3895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7" t="n">
        <v>46190</v>
      </c>
      <c r="C3126" s="1" t="n">
        <v>2</v>
      </c>
      <c r="D3126" s="1" t="s">
        <v>3895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7" t="n">
        <v>46190</v>
      </c>
      <c r="C3127" s="1" t="n">
        <v>6</v>
      </c>
      <c r="D3127" s="1" t="s">
        <v>3914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7" t="n">
        <v>46190</v>
      </c>
      <c r="C3128" s="1" t="n">
        <v>6</v>
      </c>
      <c r="D3128" s="1" t="s">
        <v>3914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7" t="n">
        <v>46190</v>
      </c>
      <c r="C3129" s="1" t="n">
        <v>6</v>
      </c>
      <c r="D3129" s="1" t="s">
        <v>3914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7" t="n">
        <v>46190</v>
      </c>
      <c r="C3130" s="1" t="n">
        <v>6</v>
      </c>
      <c r="D3130" s="1" t="s">
        <v>3914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7" t="n">
        <v>46190</v>
      </c>
      <c r="C3131" s="1" t="n">
        <v>6</v>
      </c>
      <c r="D3131" s="1" t="s">
        <v>3914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7" t="n">
        <v>46190</v>
      </c>
      <c r="C3132" s="1" t="n">
        <v>6</v>
      </c>
      <c r="D3132" s="1" t="s">
        <v>3914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7" t="n">
        <v>46190</v>
      </c>
      <c r="C3133" s="1" t="n">
        <v>6</v>
      </c>
      <c r="D3133" s="1" t="s">
        <v>3914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7" t="n">
        <v>46190</v>
      </c>
      <c r="C3134" s="1" t="n">
        <v>6</v>
      </c>
      <c r="D3134" s="1" t="s">
        <v>3914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7" t="n">
        <v>46190</v>
      </c>
      <c r="C3135" s="1" t="n">
        <v>171</v>
      </c>
      <c r="D3135" s="1" t="s">
        <v>3948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5333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7" t="n">
        <v>46190</v>
      </c>
      <c r="C3136" s="1" t="n">
        <v>171</v>
      </c>
      <c r="D3136" s="1" t="s">
        <v>3948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5334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7" t="n">
        <v>46190</v>
      </c>
      <c r="C3137" s="1" t="n">
        <v>171</v>
      </c>
      <c r="D3137" s="1" t="s">
        <v>3948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5335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7" t="n">
        <v>46190</v>
      </c>
      <c r="C3138" s="1" t="n">
        <v>171</v>
      </c>
      <c r="D3138" s="1" t="s">
        <v>3948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5336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7" t="n">
        <v>46190</v>
      </c>
      <c r="C3139" s="1" t="n">
        <v>171</v>
      </c>
      <c r="D3139" s="1" t="s">
        <v>3948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5337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7" t="n">
        <v>46190</v>
      </c>
      <c r="C3140" s="1" t="n">
        <v>171</v>
      </c>
      <c r="D3140" s="1" t="s">
        <v>3948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5338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7" t="n">
        <v>46190</v>
      </c>
      <c r="C3141" s="1" t="n">
        <v>171</v>
      </c>
      <c r="D3141" s="1" t="s">
        <v>3948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5339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7" t="n">
        <v>46190</v>
      </c>
      <c r="C3142" s="1" t="n">
        <v>171</v>
      </c>
      <c r="D3142" s="1" t="s">
        <v>3948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5333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7" t="n">
        <v>46190</v>
      </c>
      <c r="C3143" s="1" t="n">
        <v>171</v>
      </c>
      <c r="D3143" s="1" t="s">
        <v>3948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5337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7" t="n">
        <v>46190</v>
      </c>
      <c r="C3144" s="1" t="n">
        <v>171</v>
      </c>
      <c r="D3144" s="1" t="s">
        <v>3948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5340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7" t="n">
        <v>46190</v>
      </c>
      <c r="C3145" s="1" t="n">
        <v>171</v>
      </c>
      <c r="D3145" s="1" t="s">
        <v>3948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5341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7" t="n">
        <v>46190</v>
      </c>
      <c r="C3146" s="1" t="n">
        <v>171</v>
      </c>
      <c r="D3146" s="1" t="s">
        <v>3948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5342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7" t="n">
        <v>46190</v>
      </c>
      <c r="C3147" s="1" t="n">
        <v>171</v>
      </c>
      <c r="D3147" s="1" t="s">
        <v>3948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5343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7" t="n">
        <v>46190</v>
      </c>
      <c r="C3148" s="1" t="n">
        <v>172</v>
      </c>
      <c r="D3148" s="1" t="s">
        <v>5344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5345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7" t="n">
        <v>46190</v>
      </c>
      <c r="C3149" s="1" t="n">
        <v>172</v>
      </c>
      <c r="D3149" s="1" t="s">
        <v>5344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4766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7" t="n">
        <v>46190</v>
      </c>
      <c r="C3150" s="1" t="n">
        <v>172</v>
      </c>
      <c r="D3150" s="1" t="s">
        <v>5344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4484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7" t="n">
        <v>46190</v>
      </c>
      <c r="C3151" s="1" t="n">
        <v>172</v>
      </c>
      <c r="D3151" s="1" t="s">
        <v>5344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5346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7" t="n">
        <v>46191</v>
      </c>
      <c r="C3152" s="1" t="n">
        <v>1</v>
      </c>
      <c r="D3152" s="1" t="s">
        <v>3851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3950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7" t="n">
        <v>46191</v>
      </c>
      <c r="C3153" s="1" t="n">
        <v>1</v>
      </c>
      <c r="D3153" s="1" t="s">
        <v>3851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5347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7" t="n">
        <v>46191</v>
      </c>
      <c r="C3154" s="1" t="n">
        <v>1</v>
      </c>
      <c r="D3154" s="1" t="s">
        <v>3851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5348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7" t="n">
        <v>46191</v>
      </c>
      <c r="C3155" s="1" t="n">
        <v>1</v>
      </c>
      <c r="D3155" s="1" t="s">
        <v>3851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5349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7" t="n">
        <v>46191</v>
      </c>
      <c r="C3156" s="1" t="n">
        <v>1</v>
      </c>
      <c r="D3156" s="1" t="s">
        <v>3851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4278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7" t="n">
        <v>46191</v>
      </c>
      <c r="C3157" s="1" t="n">
        <v>1</v>
      </c>
      <c r="D3157" s="1" t="s">
        <v>3851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3958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7" t="n">
        <v>46191</v>
      </c>
      <c r="C3158" s="1" t="n">
        <v>1</v>
      </c>
      <c r="D3158" s="1" t="s">
        <v>3851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3959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7" t="n">
        <v>46191</v>
      </c>
      <c r="C3159" s="1" t="n">
        <v>1</v>
      </c>
      <c r="D3159" s="1" t="s">
        <v>3851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3960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7" t="n">
        <v>46191</v>
      </c>
      <c r="C3160" s="1" t="n">
        <v>1</v>
      </c>
      <c r="D3160" s="1" t="s">
        <v>3851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5350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7" t="n">
        <v>46191</v>
      </c>
      <c r="C3161" s="1" t="n">
        <v>1</v>
      </c>
      <c r="D3161" s="1" t="s">
        <v>3851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4222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7" t="n">
        <v>46191</v>
      </c>
      <c r="C3162" s="1" t="n">
        <v>1</v>
      </c>
      <c r="D3162" s="1" t="s">
        <v>3851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4291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7" t="n">
        <v>46191</v>
      </c>
      <c r="C3163" s="1" t="n">
        <v>1</v>
      </c>
      <c r="D3163" s="1" t="s">
        <v>3851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5351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7" t="n">
        <v>46191</v>
      </c>
      <c r="C3164" s="1" t="n">
        <v>1</v>
      </c>
      <c r="D3164" s="1" t="s">
        <v>3851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4292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7" t="n">
        <v>46191</v>
      </c>
      <c r="C3165" s="1" t="n">
        <v>1</v>
      </c>
      <c r="D3165" s="1" t="s">
        <v>3851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4293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7" t="n">
        <v>46191</v>
      </c>
      <c r="C3166" s="1" t="n">
        <v>1</v>
      </c>
      <c r="D3166" s="1" t="s">
        <v>3851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4294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7" t="n">
        <v>46191</v>
      </c>
      <c r="C3167" s="1" t="n">
        <v>1</v>
      </c>
      <c r="D3167" s="1" t="s">
        <v>3851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4295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7" t="n">
        <v>46191</v>
      </c>
      <c r="C3168" s="1" t="n">
        <v>1</v>
      </c>
      <c r="D3168" s="1" t="s">
        <v>3851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4297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7" t="n">
        <v>46191</v>
      </c>
      <c r="C3169" s="1" t="n">
        <v>1</v>
      </c>
      <c r="D3169" s="1" t="s">
        <v>3851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4298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7" t="n">
        <v>46191</v>
      </c>
      <c r="C3170" s="1" t="n">
        <v>1</v>
      </c>
      <c r="D3170" s="1" t="s">
        <v>3851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4299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7" t="n">
        <v>46191</v>
      </c>
      <c r="C3171" s="1" t="n">
        <v>1</v>
      </c>
      <c r="D3171" s="1" t="s">
        <v>3851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4300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7" t="n">
        <v>46191</v>
      </c>
      <c r="C3172" s="1" t="n">
        <v>1</v>
      </c>
      <c r="D3172" s="1" t="s">
        <v>3851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4469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7" t="n">
        <v>46191</v>
      </c>
      <c r="C3173" s="1" t="n">
        <v>1</v>
      </c>
      <c r="D3173" s="1" t="s">
        <v>3851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4125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17" t="n">
        <v>46191</v>
      </c>
      <c r="C3174" s="1" t="n">
        <v>1</v>
      </c>
      <c r="D3174" s="1" t="s">
        <v>3851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4126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17" t="n">
        <v>46191</v>
      </c>
      <c r="C3175" s="1" t="n">
        <v>1</v>
      </c>
      <c r="D3175" s="1" t="s">
        <v>3851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4127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7" t="n">
        <v>46191</v>
      </c>
      <c r="C3176" s="1" t="n">
        <v>1</v>
      </c>
      <c r="D3176" s="1" t="s">
        <v>3851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5352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7" t="n">
        <v>46191</v>
      </c>
      <c r="C3177" s="1" t="n">
        <v>1</v>
      </c>
      <c r="D3177" s="1" t="s">
        <v>3851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4499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7" t="n">
        <v>46191</v>
      </c>
      <c r="C3178" s="1" t="n">
        <v>1</v>
      </c>
      <c r="D3178" s="1" t="s">
        <v>3851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4130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7" t="n">
        <v>46191</v>
      </c>
      <c r="C3179" s="1" t="n">
        <v>1</v>
      </c>
      <c r="D3179" s="1" t="s">
        <v>3851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5353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7" t="n">
        <v>46191</v>
      </c>
      <c r="C3180" s="1" t="n">
        <v>1</v>
      </c>
      <c r="D3180" s="1" t="s">
        <v>3851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4509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7" t="n">
        <v>46191</v>
      </c>
      <c r="C3181" s="1" t="n">
        <v>1</v>
      </c>
      <c r="D3181" s="1" t="s">
        <v>3851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4510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7" t="n">
        <v>46191</v>
      </c>
      <c r="C3182" s="1" t="n">
        <v>1</v>
      </c>
      <c r="D3182" s="1" t="s">
        <v>3851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4511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7" t="n">
        <v>46191</v>
      </c>
      <c r="C3183" s="1" t="n">
        <v>1</v>
      </c>
      <c r="D3183" s="1" t="s">
        <v>3851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4513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7" t="n">
        <v>46191</v>
      </c>
      <c r="C3184" s="1" t="n">
        <v>1</v>
      </c>
      <c r="D3184" s="1" t="s">
        <v>3851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4514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7" t="n">
        <v>46191</v>
      </c>
      <c r="C3185" s="1" t="n">
        <v>1</v>
      </c>
      <c r="D3185" s="1" t="s">
        <v>3851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4515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7" t="n">
        <v>46191</v>
      </c>
      <c r="C3186" s="1" t="n">
        <v>1</v>
      </c>
      <c r="D3186" s="1" t="s">
        <v>3851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5354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7" t="n">
        <v>46191</v>
      </c>
      <c r="C3187" s="1" t="n">
        <v>1</v>
      </c>
      <c r="D3187" s="1" t="s">
        <v>3851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4518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7" t="n">
        <v>46191</v>
      </c>
      <c r="C3188" s="1" t="n">
        <v>1</v>
      </c>
      <c r="D3188" s="1" t="s">
        <v>3851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4521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7" t="n">
        <v>46191</v>
      </c>
      <c r="C3189" s="1" t="n">
        <v>1</v>
      </c>
      <c r="D3189" s="1" t="s">
        <v>3851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4523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7" t="n">
        <v>46191</v>
      </c>
      <c r="C3190" s="1" t="n">
        <v>1</v>
      </c>
      <c r="D3190" s="1" t="s">
        <v>3851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5355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7" t="n">
        <v>46191</v>
      </c>
      <c r="C3191" s="1" t="n">
        <v>1</v>
      </c>
      <c r="D3191" s="1" t="s">
        <v>3851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5356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7" t="n">
        <v>46191</v>
      </c>
      <c r="C3192" s="1" t="n">
        <v>1</v>
      </c>
      <c r="D3192" s="1" t="s">
        <v>3851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5357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7" t="n">
        <v>46191</v>
      </c>
      <c r="C3193" s="1" t="n">
        <v>1</v>
      </c>
      <c r="D3193" s="1" t="s">
        <v>3851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5358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7" t="n">
        <v>46191</v>
      </c>
      <c r="C3194" s="1" t="n">
        <v>1</v>
      </c>
      <c r="D3194" s="1" t="s">
        <v>3851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5359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7" t="n">
        <v>46191</v>
      </c>
      <c r="C3195" s="1" t="n">
        <v>1</v>
      </c>
      <c r="D3195" s="1" t="s">
        <v>3851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5360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7" t="n">
        <v>46191</v>
      </c>
      <c r="C3196" s="1" t="n">
        <v>1</v>
      </c>
      <c r="D3196" s="1" t="s">
        <v>3851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5361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7" t="n">
        <v>46191</v>
      </c>
      <c r="C3197" s="1" t="n">
        <v>1</v>
      </c>
      <c r="D3197" s="1" t="s">
        <v>3851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5362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7" t="n">
        <v>46191</v>
      </c>
      <c r="C3198" s="1" t="n">
        <v>1</v>
      </c>
      <c r="D3198" s="1" t="s">
        <v>3851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5363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7" t="n">
        <v>46191</v>
      </c>
      <c r="C3199" s="1" t="n">
        <v>1</v>
      </c>
      <c r="D3199" s="1" t="s">
        <v>3851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5364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7" t="n">
        <v>46191</v>
      </c>
      <c r="C3200" s="1" t="n">
        <v>1</v>
      </c>
      <c r="D3200" s="1" t="s">
        <v>3851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5365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7" t="n">
        <v>46191</v>
      </c>
      <c r="C3201" s="1" t="n">
        <v>1</v>
      </c>
      <c r="D3201" s="1" t="s">
        <v>3851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5366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7" t="n">
        <v>46191</v>
      </c>
      <c r="C3202" s="1" t="n">
        <v>1</v>
      </c>
      <c r="D3202" s="1" t="s">
        <v>3851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5367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7" t="n">
        <v>46191</v>
      </c>
      <c r="C3203" s="1" t="n">
        <v>1</v>
      </c>
      <c r="D3203" s="1" t="s">
        <v>3851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5368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7" t="n">
        <v>46191</v>
      </c>
      <c r="C3204" s="1" t="n">
        <v>1</v>
      </c>
      <c r="D3204" s="1" t="s">
        <v>3851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5369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7" t="n">
        <v>46191</v>
      </c>
      <c r="C3205" s="1" t="n">
        <v>1</v>
      </c>
      <c r="D3205" s="1" t="s">
        <v>3851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5370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7" t="n">
        <v>46191</v>
      </c>
      <c r="C3206" s="1" t="n">
        <v>1</v>
      </c>
      <c r="D3206" s="1" t="s">
        <v>3851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5371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7" t="n">
        <v>46191</v>
      </c>
      <c r="C3207" s="1" t="n">
        <v>1</v>
      </c>
      <c r="D3207" s="1" t="s">
        <v>3851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5372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7" t="n">
        <v>46191</v>
      </c>
      <c r="C3208" s="1" t="n">
        <v>1</v>
      </c>
      <c r="D3208" s="1" t="s">
        <v>3851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5373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7" t="n">
        <v>46191</v>
      </c>
      <c r="C3209" s="1" t="n">
        <v>1</v>
      </c>
      <c r="D3209" s="1" t="s">
        <v>3851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5374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7" t="n">
        <v>46191</v>
      </c>
      <c r="C3210" s="1" t="n">
        <v>1</v>
      </c>
      <c r="D3210" s="1" t="s">
        <v>3851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5375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7" t="n">
        <v>46191</v>
      </c>
      <c r="C3211" s="1" t="n">
        <v>1</v>
      </c>
      <c r="D3211" s="1" t="s">
        <v>3851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5376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7" t="n">
        <v>46191</v>
      </c>
      <c r="C3212" s="1" t="n">
        <v>1</v>
      </c>
      <c r="D3212" s="1" t="s">
        <v>3851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5377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7" t="n">
        <v>46191</v>
      </c>
      <c r="C3213" s="1" t="n">
        <v>1</v>
      </c>
      <c r="D3213" s="1" t="s">
        <v>3851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5378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7" t="n">
        <v>46191</v>
      </c>
      <c r="C3214" s="1" t="n">
        <v>1</v>
      </c>
      <c r="D3214" s="1" t="s">
        <v>3851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5379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7" t="n">
        <v>46191</v>
      </c>
      <c r="C3215" s="1" t="n">
        <v>1</v>
      </c>
      <c r="D3215" s="1" t="s">
        <v>3851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5380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7" t="n">
        <v>46191</v>
      </c>
      <c r="C3216" s="1" t="n">
        <v>1</v>
      </c>
      <c r="D3216" s="1" t="s">
        <v>3851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5381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7" t="n">
        <v>46191</v>
      </c>
      <c r="C3217" s="1" t="n">
        <v>1</v>
      </c>
      <c r="D3217" s="1" t="s">
        <v>3851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5382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7" t="n">
        <v>46191</v>
      </c>
      <c r="C3218" s="1" t="n">
        <v>1</v>
      </c>
      <c r="D3218" s="1" t="s">
        <v>3851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5383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7" t="n">
        <v>46191</v>
      </c>
      <c r="C3219" s="1" t="n">
        <v>1</v>
      </c>
      <c r="D3219" s="1" t="s">
        <v>3851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5384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7" t="n">
        <v>46191</v>
      </c>
      <c r="C3220" s="1" t="n">
        <v>1</v>
      </c>
      <c r="D3220" s="1" t="s">
        <v>3851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5385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7" t="n">
        <v>46191</v>
      </c>
      <c r="C3221" s="1" t="n">
        <v>1</v>
      </c>
      <c r="D3221" s="1" t="s">
        <v>3851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5386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7" t="n">
        <v>46191</v>
      </c>
      <c r="C3222" s="1" t="n">
        <v>1</v>
      </c>
      <c r="D3222" s="1" t="s">
        <v>3851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5387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7" t="n">
        <v>46191</v>
      </c>
      <c r="C3223" s="1" t="n">
        <v>1</v>
      </c>
      <c r="D3223" s="1" t="s">
        <v>3851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5388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7" t="n">
        <v>46191</v>
      </c>
      <c r="C3224" s="1" t="n">
        <v>1</v>
      </c>
      <c r="D3224" s="1" t="s">
        <v>3851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4234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7" t="n">
        <v>46191</v>
      </c>
      <c r="C3225" s="1" t="n">
        <v>1</v>
      </c>
      <c r="D3225" s="1" t="s">
        <v>3851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4235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7" t="n">
        <v>46191</v>
      </c>
      <c r="C3226" s="1" t="n">
        <v>1</v>
      </c>
      <c r="D3226" s="1" t="s">
        <v>3851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4236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7" t="n">
        <v>46191</v>
      </c>
      <c r="C3227" s="1" t="n">
        <v>1</v>
      </c>
      <c r="D3227" s="1" t="s">
        <v>3851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4237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7" t="n">
        <v>46191</v>
      </c>
      <c r="C3228" s="1" t="n">
        <v>1</v>
      </c>
      <c r="D3228" s="1" t="s">
        <v>3851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4238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7" t="n">
        <v>46191</v>
      </c>
      <c r="C3229" s="1" t="n">
        <v>1</v>
      </c>
      <c r="D3229" s="1" t="s">
        <v>3851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4239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7" t="n">
        <v>46191</v>
      </c>
      <c r="C3230" s="1" t="n">
        <v>1</v>
      </c>
      <c r="D3230" s="1" t="s">
        <v>3851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5389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7" t="n">
        <v>46191</v>
      </c>
      <c r="C3231" s="1" t="n">
        <v>1</v>
      </c>
      <c r="D3231" s="1" t="s">
        <v>3851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4877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7" t="n">
        <v>46191</v>
      </c>
      <c r="C3232" s="1" t="n">
        <v>1</v>
      </c>
      <c r="D3232" s="1" t="s">
        <v>3851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5390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7" t="n">
        <v>46191</v>
      </c>
      <c r="C3233" s="1" t="n">
        <v>1</v>
      </c>
      <c r="D3233" s="1" t="s">
        <v>3851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5391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7" t="n">
        <v>46191</v>
      </c>
      <c r="C3234" s="1" t="n">
        <v>1</v>
      </c>
      <c r="D3234" s="1" t="s">
        <v>3851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5392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7" t="n">
        <v>46191</v>
      </c>
      <c r="C3235" s="1" t="n">
        <v>1</v>
      </c>
      <c r="D3235" s="1" t="s">
        <v>3851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5393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7" t="n">
        <v>46191</v>
      </c>
      <c r="C3236" s="1" t="n">
        <v>1</v>
      </c>
      <c r="D3236" s="1" t="s">
        <v>3851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5394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7" t="n">
        <v>46191</v>
      </c>
      <c r="C3237" s="1" t="n">
        <v>1</v>
      </c>
      <c r="D3237" s="1" t="s">
        <v>3851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5395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7" t="n">
        <v>46191</v>
      </c>
      <c r="C3238" s="1" t="n">
        <v>1</v>
      </c>
      <c r="D3238" s="1" t="s">
        <v>3851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5396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7" t="n">
        <v>46191</v>
      </c>
      <c r="C3239" s="1" t="n">
        <v>1</v>
      </c>
      <c r="D3239" s="1" t="s">
        <v>3851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4893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7" t="n">
        <v>46191</v>
      </c>
      <c r="C3240" s="1" t="n">
        <v>1</v>
      </c>
      <c r="D3240" s="1" t="s">
        <v>3851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5397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7" t="n">
        <v>46191</v>
      </c>
      <c r="C3241" s="1" t="n">
        <v>1</v>
      </c>
      <c r="D3241" s="1" t="s">
        <v>3851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5398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7" t="n">
        <v>46191</v>
      </c>
      <c r="C3242" s="1" t="n">
        <v>1</v>
      </c>
      <c r="D3242" s="1" t="s">
        <v>3851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5399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7" t="n">
        <v>46191</v>
      </c>
      <c r="C3243" s="1" t="n">
        <v>1</v>
      </c>
      <c r="D3243" s="1" t="s">
        <v>3851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5400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7" t="n">
        <v>46191</v>
      </c>
      <c r="C3244" s="1" t="n">
        <v>1</v>
      </c>
      <c r="D3244" s="1" t="s">
        <v>3851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5401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7" t="n">
        <v>46191</v>
      </c>
      <c r="C3245" s="1" t="n">
        <v>1</v>
      </c>
      <c r="D3245" s="1" t="s">
        <v>3851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5402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7" t="n">
        <v>46191</v>
      </c>
      <c r="C3246" s="1" t="n">
        <v>1</v>
      </c>
      <c r="D3246" s="1" t="s">
        <v>3851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5403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7" t="n">
        <v>46191</v>
      </c>
      <c r="C3247" s="1" t="n">
        <v>1</v>
      </c>
      <c r="D3247" s="1" t="s">
        <v>3851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5404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7" t="n">
        <v>46191</v>
      </c>
      <c r="C3248" s="1" t="n">
        <v>1</v>
      </c>
      <c r="D3248" s="1" t="s">
        <v>3851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5405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7" t="n">
        <v>46191</v>
      </c>
      <c r="C3249" s="1" t="n">
        <v>1</v>
      </c>
      <c r="D3249" s="1" t="s">
        <v>3851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5406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7" t="n">
        <v>46191</v>
      </c>
      <c r="C3250" s="1" t="n">
        <v>1</v>
      </c>
      <c r="D3250" s="1" t="s">
        <v>3851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5407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7" t="n">
        <v>46191</v>
      </c>
      <c r="C3251" s="1" t="n">
        <v>1</v>
      </c>
      <c r="D3251" s="1" t="s">
        <v>3851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5408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7" t="n">
        <v>46191</v>
      </c>
      <c r="C3252" s="1" t="n">
        <v>1</v>
      </c>
      <c r="D3252" s="1" t="s">
        <v>3851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5409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7" t="n">
        <v>46191</v>
      </c>
      <c r="C3253" s="1" t="n">
        <v>1</v>
      </c>
      <c r="D3253" s="1" t="s">
        <v>3851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5410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7" t="n">
        <v>46191</v>
      </c>
      <c r="C3254" s="1" t="n">
        <v>1</v>
      </c>
      <c r="D3254" s="1" t="s">
        <v>3851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5411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7" t="n">
        <v>46191</v>
      </c>
      <c r="C3255" s="1" t="n">
        <v>1</v>
      </c>
      <c r="D3255" s="1" t="s">
        <v>3851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5412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7" t="n">
        <v>46191</v>
      </c>
      <c r="C3256" s="1" t="n">
        <v>1</v>
      </c>
      <c r="D3256" s="1" t="s">
        <v>3851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5413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7" t="n">
        <v>46191</v>
      </c>
      <c r="C3257" s="1" t="n">
        <v>1</v>
      </c>
      <c r="D3257" s="1" t="s">
        <v>3851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5414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7" t="n">
        <v>46191</v>
      </c>
      <c r="C3258" s="1" t="n">
        <v>1</v>
      </c>
      <c r="D3258" s="1" t="s">
        <v>3851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5415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7" t="n">
        <v>46191</v>
      </c>
      <c r="C3259" s="1" t="n">
        <v>1</v>
      </c>
      <c r="D3259" s="1" t="s">
        <v>3851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5416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7" t="n">
        <v>46191</v>
      </c>
      <c r="C3260" s="1" t="n">
        <v>1</v>
      </c>
      <c r="D3260" s="1" t="s">
        <v>3851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5417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7" t="n">
        <v>46191</v>
      </c>
      <c r="C3261" s="1" t="n">
        <v>1</v>
      </c>
      <c r="D3261" s="1" t="s">
        <v>3851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5418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7" t="n">
        <v>46191</v>
      </c>
      <c r="C3262" s="1" t="n">
        <v>1</v>
      </c>
      <c r="D3262" s="1" t="s">
        <v>3851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5419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7" t="n">
        <v>46191</v>
      </c>
      <c r="C3263" s="1" t="n">
        <v>1</v>
      </c>
      <c r="D3263" s="1" t="s">
        <v>3851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5420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7" t="n">
        <v>46191</v>
      </c>
      <c r="C3264" s="1" t="n">
        <v>1</v>
      </c>
      <c r="D3264" s="1" t="s">
        <v>3851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5420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7" t="n">
        <v>46191</v>
      </c>
      <c r="C3265" s="1" t="n">
        <v>1</v>
      </c>
      <c r="D3265" s="1" t="s">
        <v>3851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5421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7" t="n">
        <v>46191</v>
      </c>
      <c r="C3266" s="1" t="n">
        <v>1</v>
      </c>
      <c r="D3266" s="1" t="s">
        <v>3851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4133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7" t="n">
        <v>46191</v>
      </c>
      <c r="C3267" s="1" t="n">
        <v>1</v>
      </c>
      <c r="D3267" s="1" t="s">
        <v>3851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5422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7" t="n">
        <v>46191</v>
      </c>
      <c r="C3268" s="1" t="n">
        <v>1</v>
      </c>
      <c r="D3268" s="1" t="s">
        <v>3851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4140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7" t="n">
        <v>46191</v>
      </c>
      <c r="C3269" s="1" t="n">
        <v>1</v>
      </c>
      <c r="D3269" s="1" t="s">
        <v>3851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4141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7" t="n">
        <v>46191</v>
      </c>
      <c r="C3270" s="1" t="n">
        <v>1</v>
      </c>
      <c r="D3270" s="1" t="s">
        <v>3851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5423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7" t="n">
        <v>46191</v>
      </c>
      <c r="C3271" s="1" t="n">
        <v>1</v>
      </c>
      <c r="D3271" s="1" t="s">
        <v>3851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4143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7" t="n">
        <v>46191</v>
      </c>
      <c r="C3272" s="1" t="n">
        <v>1</v>
      </c>
      <c r="D3272" s="1" t="s">
        <v>3851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4148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7" t="n">
        <v>46191</v>
      </c>
      <c r="C3273" s="1" t="n">
        <v>1</v>
      </c>
      <c r="D3273" s="1" t="s">
        <v>3851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5424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7" t="n">
        <v>46191</v>
      </c>
      <c r="C3274" s="1" t="n">
        <v>1</v>
      </c>
      <c r="D3274" s="1" t="s">
        <v>3851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4150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7" t="n">
        <v>46191</v>
      </c>
      <c r="C3275" s="1" t="n">
        <v>1</v>
      </c>
      <c r="D3275" s="1" t="s">
        <v>3851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4151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7" t="n">
        <v>46191</v>
      </c>
      <c r="C3276" s="1" t="n">
        <v>1</v>
      </c>
      <c r="D3276" s="1" t="s">
        <v>3851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4152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7" t="n">
        <v>46191</v>
      </c>
      <c r="C3277" s="1" t="n">
        <v>1</v>
      </c>
      <c r="D3277" s="1" t="s">
        <v>3851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4156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7" t="n">
        <v>46191</v>
      </c>
      <c r="C3278" s="1" t="n">
        <v>1</v>
      </c>
      <c r="D3278" s="1" t="s">
        <v>3851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4157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7" t="n">
        <v>46191</v>
      </c>
      <c r="C3279" s="1" t="n">
        <v>1</v>
      </c>
      <c r="D3279" s="1" t="s">
        <v>3851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5425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7" t="n">
        <v>46191</v>
      </c>
      <c r="C3280" s="1" t="n">
        <v>1</v>
      </c>
      <c r="D3280" s="1" t="s">
        <v>3851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5426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7" t="n">
        <v>46191</v>
      </c>
      <c r="C3281" s="1" t="n">
        <v>1</v>
      </c>
      <c r="D3281" s="1" t="s">
        <v>3851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4163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7" t="n">
        <v>46191</v>
      </c>
      <c r="C3282" s="1" t="n">
        <v>1</v>
      </c>
      <c r="D3282" s="1" t="s">
        <v>3851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4167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7" t="n">
        <v>46191</v>
      </c>
      <c r="C3283" s="1" t="n">
        <v>1</v>
      </c>
      <c r="D3283" s="1" t="s">
        <v>3851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4168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7" t="n">
        <v>46191</v>
      </c>
      <c r="C3284" s="1" t="n">
        <v>1</v>
      </c>
      <c r="D3284" s="1" t="s">
        <v>3851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5427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7" t="n">
        <v>46191</v>
      </c>
      <c r="C3285" s="1" t="n">
        <v>1</v>
      </c>
      <c r="D3285" s="1" t="s">
        <v>3851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5428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7" t="n">
        <v>46191</v>
      </c>
      <c r="C3286" s="1" t="n">
        <v>1</v>
      </c>
      <c r="D3286" s="1" t="s">
        <v>3851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5429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7" t="n">
        <v>46191</v>
      </c>
      <c r="C3287" s="1" t="n">
        <v>1</v>
      </c>
      <c r="D3287" s="1" t="s">
        <v>3851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5430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7" t="n">
        <v>46191</v>
      </c>
      <c r="C3288" s="1" t="n">
        <v>1</v>
      </c>
      <c r="D3288" s="1" t="s">
        <v>3851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4418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7" t="n">
        <v>46191</v>
      </c>
      <c r="C3289" s="1" t="n">
        <v>1</v>
      </c>
      <c r="D3289" s="1" t="s">
        <v>3851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4895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7" t="n">
        <v>46191</v>
      </c>
      <c r="C3290" s="1" t="n">
        <v>1</v>
      </c>
      <c r="D3290" s="1" t="s">
        <v>3851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5431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7" t="n">
        <v>46191</v>
      </c>
      <c r="C3291" s="1" t="n">
        <v>1</v>
      </c>
      <c r="D3291" s="1" t="s">
        <v>3851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5432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7" t="n">
        <v>46191</v>
      </c>
      <c r="C3292" s="1" t="n">
        <v>1</v>
      </c>
      <c r="D3292" s="1" t="s">
        <v>3851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4244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7" t="n">
        <v>46191</v>
      </c>
      <c r="C3293" s="1" t="n">
        <v>1</v>
      </c>
      <c r="D3293" s="1" t="s">
        <v>3851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4897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7" t="n">
        <v>46191</v>
      </c>
      <c r="C3294" s="1" t="n">
        <v>1</v>
      </c>
      <c r="D3294" s="1" t="s">
        <v>3851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4246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7" t="n">
        <v>46191</v>
      </c>
      <c r="C3295" s="1" t="n">
        <v>1</v>
      </c>
      <c r="D3295" s="1" t="s">
        <v>3851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4898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7" t="n">
        <v>46191</v>
      </c>
      <c r="C3296" s="1" t="n">
        <v>1</v>
      </c>
      <c r="D3296" s="1" t="s">
        <v>3851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4899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7" t="n">
        <v>46191</v>
      </c>
      <c r="C3297" s="1" t="n">
        <v>1</v>
      </c>
      <c r="D3297" s="1" t="s">
        <v>3851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4900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7" t="n">
        <v>46191</v>
      </c>
      <c r="C3298" s="1" t="n">
        <v>1</v>
      </c>
      <c r="D3298" s="1" t="s">
        <v>3851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4248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7" t="n">
        <v>46191</v>
      </c>
      <c r="C3299" s="1" t="n">
        <v>1</v>
      </c>
      <c r="D3299" s="1" t="s">
        <v>3851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4249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7" t="n">
        <v>46191</v>
      </c>
      <c r="C3300" s="1" t="n">
        <v>1</v>
      </c>
      <c r="D3300" s="1" t="s">
        <v>3851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4250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7" t="n">
        <v>46191</v>
      </c>
      <c r="C3301" s="1" t="n">
        <v>1</v>
      </c>
      <c r="D3301" s="1" t="s">
        <v>3851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5433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7" t="n">
        <v>46191</v>
      </c>
      <c r="C3302" s="1" t="n">
        <v>1</v>
      </c>
      <c r="D3302" s="1" t="s">
        <v>3851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4251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7" t="n">
        <v>46191</v>
      </c>
      <c r="C3303" s="1" t="n">
        <v>1</v>
      </c>
      <c r="D3303" s="1" t="s">
        <v>3851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5434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7" t="n">
        <v>46191</v>
      </c>
      <c r="C3304" s="1" t="n">
        <v>1</v>
      </c>
      <c r="D3304" s="1" t="s">
        <v>3851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4255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7" t="n">
        <v>46191</v>
      </c>
      <c r="C3305" s="1" t="n">
        <v>1</v>
      </c>
      <c r="D3305" s="1" t="s">
        <v>3851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4903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7" t="n">
        <v>46191</v>
      </c>
      <c r="C3306" s="1" t="n">
        <v>1</v>
      </c>
      <c r="D3306" s="1" t="s">
        <v>3851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4256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7" t="n">
        <v>46191</v>
      </c>
      <c r="C3307" s="1" t="n">
        <v>1</v>
      </c>
      <c r="D3307" s="1" t="s">
        <v>3851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4257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7" t="n">
        <v>46191</v>
      </c>
      <c r="C3308" s="1" t="n">
        <v>1</v>
      </c>
      <c r="D3308" s="1" t="s">
        <v>3851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5435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7" t="n">
        <v>46191</v>
      </c>
      <c r="C3309" s="1" t="n">
        <v>1</v>
      </c>
      <c r="D3309" s="1" t="s">
        <v>3851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4260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7" t="n">
        <v>46191</v>
      </c>
      <c r="C3310" s="1" t="n">
        <v>1</v>
      </c>
      <c r="D3310" s="1" t="s">
        <v>3851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4261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7" t="n">
        <v>46191</v>
      </c>
      <c r="C3311" s="1" t="n">
        <v>1</v>
      </c>
      <c r="D3311" s="1" t="s">
        <v>3851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5436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7" t="n">
        <v>46191</v>
      </c>
      <c r="C3312" s="1" t="n">
        <v>1</v>
      </c>
      <c r="D3312" s="1" t="s">
        <v>3851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5437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7" t="n">
        <v>46191</v>
      </c>
      <c r="C3313" s="1" t="n">
        <v>1</v>
      </c>
      <c r="D3313" s="1" t="s">
        <v>3851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5438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7" t="n">
        <v>46191</v>
      </c>
      <c r="C3314" s="1" t="n">
        <v>1</v>
      </c>
      <c r="D3314" s="1" t="s">
        <v>3851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4908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7" t="n">
        <v>46191</v>
      </c>
      <c r="C3315" s="1" t="n">
        <v>1</v>
      </c>
      <c r="D3315" s="1" t="s">
        <v>3851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5439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7" t="n">
        <v>46191</v>
      </c>
      <c r="C3316" s="1" t="n">
        <v>1</v>
      </c>
      <c r="D3316" s="1" t="s">
        <v>3851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5440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7" t="n">
        <v>46191</v>
      </c>
      <c r="C3317" s="1" t="n">
        <v>1</v>
      </c>
      <c r="D3317" s="1" t="s">
        <v>3851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5441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7" t="n">
        <v>46191</v>
      </c>
      <c r="C3318" s="1" t="n">
        <v>1</v>
      </c>
      <c r="D3318" s="1" t="s">
        <v>3851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5442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7" t="n">
        <v>46191</v>
      </c>
      <c r="C3319" s="1" t="n">
        <v>1</v>
      </c>
      <c r="D3319" s="1" t="s">
        <v>3851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5443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7" t="n">
        <v>46191</v>
      </c>
      <c r="C3320" s="1" t="n">
        <v>1</v>
      </c>
      <c r="D3320" s="1" t="s">
        <v>3851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5444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7" t="n">
        <v>46191</v>
      </c>
      <c r="C3321" s="1" t="n">
        <v>1</v>
      </c>
      <c r="D3321" s="1" t="s">
        <v>3851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5445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7" t="n">
        <v>46191</v>
      </c>
      <c r="C3322" s="1" t="n">
        <v>1</v>
      </c>
      <c r="D3322" s="1" t="s">
        <v>3851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5446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7" t="n">
        <v>46191</v>
      </c>
      <c r="C3323" s="1" t="n">
        <v>1</v>
      </c>
      <c r="D3323" s="1" t="s">
        <v>3851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5447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7" t="n">
        <v>46191</v>
      </c>
      <c r="C3324" s="1" t="n">
        <v>1</v>
      </c>
      <c r="D3324" s="1" t="s">
        <v>3851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5448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7" t="n">
        <v>46191</v>
      </c>
      <c r="C3325" s="1" t="n">
        <v>1</v>
      </c>
      <c r="D3325" s="1" t="s">
        <v>3851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5449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7" t="n">
        <v>46191</v>
      </c>
      <c r="C3326" s="1" t="n">
        <v>1</v>
      </c>
      <c r="D3326" s="1" t="s">
        <v>3851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5450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7" t="n">
        <v>46191</v>
      </c>
      <c r="C3327" s="1" t="n">
        <v>1</v>
      </c>
      <c r="D3327" s="1" t="s">
        <v>3851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5451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7" t="n">
        <v>46191</v>
      </c>
      <c r="C3328" s="1" t="n">
        <v>1</v>
      </c>
      <c r="D3328" s="1" t="s">
        <v>3851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5451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7" t="n">
        <v>46191</v>
      </c>
      <c r="C3329" s="1" t="n">
        <v>1</v>
      </c>
      <c r="D3329" s="1" t="s">
        <v>3851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5452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7" t="n">
        <v>46191</v>
      </c>
      <c r="C3330" s="1" t="n">
        <v>1</v>
      </c>
      <c r="D3330" s="1" t="s">
        <v>3851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5453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7" t="n">
        <v>46191</v>
      </c>
      <c r="C3331" s="1" t="n">
        <v>1</v>
      </c>
      <c r="D3331" s="1" t="s">
        <v>3851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5454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7" t="n">
        <v>46191</v>
      </c>
      <c r="C3332" s="1" t="n">
        <v>1</v>
      </c>
      <c r="D3332" s="1" t="s">
        <v>3851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5455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7" t="n">
        <v>46191</v>
      </c>
      <c r="C3333" s="1" t="n">
        <v>1</v>
      </c>
      <c r="D3333" s="1" t="s">
        <v>3851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5456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7" t="n">
        <v>46191</v>
      </c>
      <c r="C3334" s="1" t="n">
        <v>1</v>
      </c>
      <c r="D3334" s="1" t="s">
        <v>3851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5457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7" t="n">
        <v>46191</v>
      </c>
      <c r="C3335" s="1" t="n">
        <v>1</v>
      </c>
      <c r="D3335" s="1" t="s">
        <v>3851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5458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7" t="n">
        <v>46191</v>
      </c>
      <c r="C3336" s="1" t="n">
        <v>1</v>
      </c>
      <c r="D3336" s="1" t="s">
        <v>3851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5459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7" t="n">
        <v>46191</v>
      </c>
      <c r="C3337" s="1" t="n">
        <v>1</v>
      </c>
      <c r="D3337" s="1" t="s">
        <v>3851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5460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7" t="n">
        <v>46191</v>
      </c>
      <c r="C3338" s="1" t="n">
        <v>1</v>
      </c>
      <c r="D3338" s="1" t="s">
        <v>3851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5461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7" t="n">
        <v>46191</v>
      </c>
      <c r="C3339" s="1" t="n">
        <v>1</v>
      </c>
      <c r="D3339" s="1" t="s">
        <v>3851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5462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7" t="n">
        <v>46191</v>
      </c>
      <c r="C3340" s="1" t="n">
        <v>1</v>
      </c>
      <c r="D3340" s="1" t="s">
        <v>3851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5463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7" t="n">
        <v>46191</v>
      </c>
      <c r="C3341" s="1" t="n">
        <v>1</v>
      </c>
      <c r="D3341" s="1" t="s">
        <v>3851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5464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7" t="n">
        <v>46191</v>
      </c>
      <c r="C3342" s="1" t="n">
        <v>1</v>
      </c>
      <c r="D3342" s="1" t="s">
        <v>3851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5465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7" t="n">
        <v>46191</v>
      </c>
      <c r="C3343" s="1" t="n">
        <v>1</v>
      </c>
      <c r="D3343" s="1" t="s">
        <v>3851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5466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7" t="n">
        <v>46191</v>
      </c>
      <c r="C3344" s="1" t="n">
        <v>1</v>
      </c>
      <c r="D3344" s="1" t="s">
        <v>3851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5467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7" t="n">
        <v>46191</v>
      </c>
      <c r="C3345" s="1" t="n">
        <v>1</v>
      </c>
      <c r="D3345" s="1" t="s">
        <v>3851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5468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7" t="n">
        <v>46191</v>
      </c>
      <c r="C3346" s="1" t="n">
        <v>1</v>
      </c>
      <c r="D3346" s="1" t="s">
        <v>3851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5469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7" t="n">
        <v>46191</v>
      </c>
      <c r="C3347" s="1" t="n">
        <v>1</v>
      </c>
      <c r="D3347" s="1" t="s">
        <v>3851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5470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7" t="n">
        <v>46191</v>
      </c>
      <c r="C3348" s="1" t="n">
        <v>1</v>
      </c>
      <c r="D3348" s="1" t="s">
        <v>3851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5471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7" t="n">
        <v>46191</v>
      </c>
      <c r="C3349" s="1" t="n">
        <v>1</v>
      </c>
      <c r="D3349" s="1" t="s">
        <v>3851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5472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7" t="n">
        <v>46191</v>
      </c>
      <c r="C3350" s="1" t="n">
        <v>1</v>
      </c>
      <c r="D3350" s="1" t="s">
        <v>3851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5473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7" t="n">
        <v>46191</v>
      </c>
      <c r="C3351" s="1" t="n">
        <v>1</v>
      </c>
      <c r="D3351" s="1" t="s">
        <v>3851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5474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7" t="n">
        <v>46191</v>
      </c>
      <c r="C3352" s="1" t="n">
        <v>1</v>
      </c>
      <c r="D3352" s="1" t="s">
        <v>3851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5475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7" t="n">
        <v>46191</v>
      </c>
      <c r="C3353" s="1" t="n">
        <v>1</v>
      </c>
      <c r="D3353" s="1" t="s">
        <v>3851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5476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17" t="n">
        <v>46191</v>
      </c>
      <c r="C3354" s="1" t="n">
        <v>1</v>
      </c>
      <c r="D3354" s="1" t="s">
        <v>3851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5477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17" t="n">
        <v>46191</v>
      </c>
      <c r="C3355" s="1" t="n">
        <v>1</v>
      </c>
      <c r="D3355" s="1" t="s">
        <v>3851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5478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17" t="n">
        <v>46191</v>
      </c>
      <c r="C3356" s="1" t="n">
        <v>1</v>
      </c>
      <c r="D3356" s="1" t="s">
        <v>3851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5479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7" t="n">
        <v>46191</v>
      </c>
      <c r="C3357" s="1" t="n">
        <v>1</v>
      </c>
      <c r="D3357" s="1" t="s">
        <v>3851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5480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7" t="n">
        <v>46191</v>
      </c>
      <c r="C3358" s="1" t="n">
        <v>1</v>
      </c>
      <c r="D3358" s="1" t="s">
        <v>3851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5481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7" t="n">
        <v>46191</v>
      </c>
      <c r="C3359" s="1" t="n">
        <v>1</v>
      </c>
      <c r="D3359" s="1" t="s">
        <v>3851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5482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7" t="n">
        <v>46191</v>
      </c>
      <c r="C3360" s="1" t="n">
        <v>1</v>
      </c>
      <c r="D3360" s="1" t="s">
        <v>3851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5483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7" t="n">
        <v>46191</v>
      </c>
      <c r="C3361" s="1" t="n">
        <v>1</v>
      </c>
      <c r="D3361" s="1" t="s">
        <v>3851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5484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7" t="n">
        <v>46191</v>
      </c>
      <c r="C3362" s="1" t="n">
        <v>1</v>
      </c>
      <c r="D3362" s="1" t="s">
        <v>3851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5485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7" t="n">
        <v>46191</v>
      </c>
      <c r="C3363" s="1" t="n">
        <v>1</v>
      </c>
      <c r="D3363" s="1" t="s">
        <v>3851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5486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7" t="n">
        <v>46191</v>
      </c>
      <c r="C3364" s="1" t="n">
        <v>1</v>
      </c>
      <c r="D3364" s="1" t="s">
        <v>3851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5487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7" t="n">
        <v>46191</v>
      </c>
      <c r="C3365" s="1" t="n">
        <v>1</v>
      </c>
      <c r="D3365" s="1" t="s">
        <v>3851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5488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7" t="n">
        <v>46191</v>
      </c>
      <c r="C3366" s="1" t="n">
        <v>1</v>
      </c>
      <c r="D3366" s="1" t="s">
        <v>3851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5489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7" t="n">
        <v>46191</v>
      </c>
      <c r="C3367" s="1" t="n">
        <v>1</v>
      </c>
      <c r="D3367" s="1" t="s">
        <v>3851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5490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7" t="n">
        <v>46191</v>
      </c>
      <c r="C3368" s="1" t="n">
        <v>3</v>
      </c>
      <c r="D3368" s="1" t="s">
        <v>3896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5491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7" t="n">
        <v>46191</v>
      </c>
      <c r="C3369" s="1" t="n">
        <v>3</v>
      </c>
      <c r="D3369" s="1" t="s">
        <v>3896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3899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7" t="n">
        <v>46191</v>
      </c>
      <c r="C3370" s="1" t="n">
        <v>3</v>
      </c>
      <c r="D3370" s="1" t="s">
        <v>3896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3901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7" t="n">
        <v>46192</v>
      </c>
      <c r="C3371" s="1" t="n">
        <v>1</v>
      </c>
      <c r="D3371" s="1" t="s">
        <v>3851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3852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7" t="n">
        <v>46192</v>
      </c>
      <c r="C3372" s="1" t="n">
        <v>1</v>
      </c>
      <c r="D3372" s="1" t="s">
        <v>3851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3853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7" t="n">
        <v>46192</v>
      </c>
      <c r="C3373" s="1" t="n">
        <v>1</v>
      </c>
      <c r="D3373" s="1" t="s">
        <v>3851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3854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7" t="n">
        <v>46192</v>
      </c>
      <c r="C3374" s="1" t="n">
        <v>1</v>
      </c>
      <c r="D3374" s="1" t="s">
        <v>3851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4215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7" t="n">
        <v>46192</v>
      </c>
      <c r="C3375" s="1" t="n">
        <v>1</v>
      </c>
      <c r="D3375" s="1" t="s">
        <v>3851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4216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7" t="n">
        <v>46192</v>
      </c>
      <c r="C3376" s="1" t="n">
        <v>1</v>
      </c>
      <c r="D3376" s="1" t="s">
        <v>3851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5492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7" t="n">
        <v>46192</v>
      </c>
      <c r="C3377" s="1" t="n">
        <v>1</v>
      </c>
      <c r="D3377" s="1" t="s">
        <v>3851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4219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7" t="n">
        <v>46192</v>
      </c>
      <c r="C3378" s="1" t="n">
        <v>1</v>
      </c>
      <c r="D3378" s="1" t="s">
        <v>3851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3952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7" t="n">
        <v>46192</v>
      </c>
      <c r="C3379" s="1" t="n">
        <v>1</v>
      </c>
      <c r="D3379" s="1" t="s">
        <v>3851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4274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7" t="n">
        <v>46192</v>
      </c>
      <c r="C3380" s="1" t="n">
        <v>1</v>
      </c>
      <c r="D3380" s="1" t="s">
        <v>3851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3954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7" t="n">
        <v>46192</v>
      </c>
      <c r="C3381" s="1" t="n">
        <v>1</v>
      </c>
      <c r="D3381" s="1" t="s">
        <v>3851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3955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7" t="n">
        <v>46192</v>
      </c>
      <c r="C3382" s="1" t="n">
        <v>1</v>
      </c>
      <c r="D3382" s="1" t="s">
        <v>3851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5493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7" t="n">
        <v>46192</v>
      </c>
      <c r="C3383" s="1" t="n">
        <v>1</v>
      </c>
      <c r="D3383" s="1" t="s">
        <v>3851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5494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7" t="n">
        <v>46192</v>
      </c>
      <c r="C3384" s="1" t="n">
        <v>1</v>
      </c>
      <c r="D3384" s="1" t="s">
        <v>3851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5495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7" t="n">
        <v>46192</v>
      </c>
      <c r="C3385" s="1" t="n">
        <v>1</v>
      </c>
      <c r="D3385" s="1" t="s">
        <v>3851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5496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7" t="n">
        <v>46192</v>
      </c>
      <c r="C3386" s="1" t="n">
        <v>1</v>
      </c>
      <c r="D3386" s="1" t="s">
        <v>3851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4405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7" t="n">
        <v>46192</v>
      </c>
      <c r="C3387" s="1" t="n">
        <v>1</v>
      </c>
      <c r="D3387" s="1" t="s">
        <v>3851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4402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7" t="n">
        <v>46192</v>
      </c>
      <c r="C3388" s="1" t="n">
        <v>1</v>
      </c>
      <c r="D3388" s="1" t="s">
        <v>3851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4403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7" t="n">
        <v>46192</v>
      </c>
      <c r="C3389" s="1" t="n">
        <v>1</v>
      </c>
      <c r="D3389" s="1" t="s">
        <v>3851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4097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7" t="n">
        <v>46192</v>
      </c>
      <c r="C3390" s="1" t="n">
        <v>1</v>
      </c>
      <c r="D3390" s="1" t="s">
        <v>3851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4098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7" t="n">
        <v>46192</v>
      </c>
      <c r="C3391" s="1" t="n">
        <v>1</v>
      </c>
      <c r="D3391" s="1" t="s">
        <v>3851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4406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7" t="n">
        <v>46192</v>
      </c>
      <c r="C3392" s="1" t="n">
        <v>1</v>
      </c>
      <c r="D3392" s="1" t="s">
        <v>3851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5497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7" t="n">
        <v>46192</v>
      </c>
      <c r="C3393" s="1" t="n">
        <v>1</v>
      </c>
      <c r="D3393" s="1" t="s">
        <v>3851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4407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7" t="n">
        <v>46192</v>
      </c>
      <c r="C3394" s="1" t="n">
        <v>1</v>
      </c>
      <c r="D3394" s="1" t="s">
        <v>3851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4408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7" t="n">
        <v>46192</v>
      </c>
      <c r="C3395" s="1" t="n">
        <v>1</v>
      </c>
      <c r="D3395" s="1" t="s">
        <v>3851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4102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7" t="n">
        <v>46192</v>
      </c>
      <c r="C3396" s="1" t="n">
        <v>1</v>
      </c>
      <c r="D3396" s="1" t="s">
        <v>3851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4103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7" t="n">
        <v>46192</v>
      </c>
      <c r="C3397" s="1" t="n">
        <v>1</v>
      </c>
      <c r="D3397" s="1" t="s">
        <v>3851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4104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7" t="n">
        <v>46192</v>
      </c>
      <c r="C3398" s="1" t="n">
        <v>1</v>
      </c>
      <c r="D3398" s="1" t="s">
        <v>3851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5498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7" t="n">
        <v>46192</v>
      </c>
      <c r="C3399" s="1" t="n">
        <v>1</v>
      </c>
      <c r="D3399" s="1" t="s">
        <v>3851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4789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7" t="n">
        <v>46192</v>
      </c>
      <c r="C3400" s="1" t="n">
        <v>1</v>
      </c>
      <c r="D3400" s="1" t="s">
        <v>3851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4108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7" t="n">
        <v>46192</v>
      </c>
      <c r="C3401" s="1" t="n">
        <v>1</v>
      </c>
      <c r="D3401" s="1" t="s">
        <v>3851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4109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7" t="n">
        <v>46192</v>
      </c>
      <c r="C3402" s="1" t="n">
        <v>1</v>
      </c>
      <c r="D3402" s="1" t="s">
        <v>3851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4110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7" t="n">
        <v>46192</v>
      </c>
      <c r="C3403" s="1" t="n">
        <v>1</v>
      </c>
      <c r="D3403" s="1" t="s">
        <v>3851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5499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7" t="n">
        <v>46192</v>
      </c>
      <c r="C3404" s="1" t="n">
        <v>1</v>
      </c>
      <c r="D3404" s="1" t="s">
        <v>3851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4414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7" t="n">
        <v>46192</v>
      </c>
      <c r="C3405" s="1" t="n">
        <v>1</v>
      </c>
      <c r="D3405" s="1" t="s">
        <v>3851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3888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7" t="n">
        <v>46192</v>
      </c>
      <c r="C3406" s="1" t="n">
        <v>1</v>
      </c>
      <c r="D3406" s="1" t="s">
        <v>3851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3888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7" t="n">
        <v>46192</v>
      </c>
      <c r="C3407" s="1" t="n">
        <v>1</v>
      </c>
      <c r="D3407" s="1" t="s">
        <v>3851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3889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7" t="n">
        <v>46192</v>
      </c>
      <c r="C3408" s="1" t="n">
        <v>1</v>
      </c>
      <c r="D3408" s="1" t="s">
        <v>3851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3890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7" t="n">
        <v>46192</v>
      </c>
      <c r="C3409" s="1" t="n">
        <v>1</v>
      </c>
      <c r="D3409" s="1" t="s">
        <v>3851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3888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7" t="n">
        <v>46192</v>
      </c>
      <c r="C3410" s="1" t="n">
        <v>1</v>
      </c>
      <c r="D3410" s="1" t="s">
        <v>3851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3888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7" t="n">
        <v>46192</v>
      </c>
      <c r="C3411" s="1" t="n">
        <v>1</v>
      </c>
      <c r="D3411" s="1" t="s">
        <v>3851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3888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7" t="n">
        <v>46192</v>
      </c>
      <c r="C3412" s="1" t="n">
        <v>1</v>
      </c>
      <c r="D3412" s="1" t="s">
        <v>3851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3889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7" t="n">
        <v>46192</v>
      </c>
      <c r="C3413" s="1" t="n">
        <v>1</v>
      </c>
      <c r="D3413" s="1" t="s">
        <v>3851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4223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7" t="n">
        <v>46192</v>
      </c>
      <c r="C3414" s="1" t="n">
        <v>1</v>
      </c>
      <c r="D3414" s="1" t="s">
        <v>3851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4224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7" t="n">
        <v>46192</v>
      </c>
      <c r="C3415" s="1" t="n">
        <v>1</v>
      </c>
      <c r="D3415" s="1" t="s">
        <v>3851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4111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7" t="n">
        <v>46192</v>
      </c>
      <c r="C3416" s="1" t="n">
        <v>1</v>
      </c>
      <c r="D3416" s="1" t="s">
        <v>3851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5500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7" t="n">
        <v>46192</v>
      </c>
      <c r="C3417" s="1" t="n">
        <v>1</v>
      </c>
      <c r="D3417" s="1" t="s">
        <v>3851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5501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7" t="n">
        <v>46192</v>
      </c>
      <c r="C3418" s="1" t="n">
        <v>1</v>
      </c>
      <c r="D3418" s="1" t="s">
        <v>3851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5502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7" t="n">
        <v>46192</v>
      </c>
      <c r="C3419" s="1" t="n">
        <v>1</v>
      </c>
      <c r="D3419" s="1" t="s">
        <v>3851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5503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7" t="n">
        <v>46192</v>
      </c>
      <c r="C3420" s="1" t="n">
        <v>1</v>
      </c>
      <c r="D3420" s="1" t="s">
        <v>3851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5504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7" t="n">
        <v>46192</v>
      </c>
      <c r="C3421" s="1" t="n">
        <v>1</v>
      </c>
      <c r="D3421" s="1" t="s">
        <v>3851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5505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7" t="n">
        <v>46192</v>
      </c>
      <c r="C3422" s="1" t="n">
        <v>1</v>
      </c>
      <c r="D3422" s="1" t="s">
        <v>3851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5506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7" t="n">
        <v>46192</v>
      </c>
      <c r="C3423" s="1" t="n">
        <v>1</v>
      </c>
      <c r="D3423" s="1" t="s">
        <v>3851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5507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7" t="n">
        <v>46192</v>
      </c>
      <c r="C3424" s="1" t="n">
        <v>1</v>
      </c>
      <c r="D3424" s="1" t="s">
        <v>3851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5508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7" t="n">
        <v>46192</v>
      </c>
      <c r="C3425" s="1" t="n">
        <v>1</v>
      </c>
      <c r="D3425" s="1" t="s">
        <v>3851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5509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7" t="n">
        <v>46192</v>
      </c>
      <c r="C3426" s="1" t="n">
        <v>1</v>
      </c>
      <c r="D3426" s="1" t="s">
        <v>3851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5510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7" t="n">
        <v>46192</v>
      </c>
      <c r="C3427" s="1" t="n">
        <v>1</v>
      </c>
      <c r="D3427" s="1" t="s">
        <v>3851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5511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7" t="n">
        <v>46192</v>
      </c>
      <c r="C3428" s="1" t="n">
        <v>1</v>
      </c>
      <c r="D3428" s="1" t="s">
        <v>3851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5512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7" t="n">
        <v>46192</v>
      </c>
      <c r="C3429" s="1" t="n">
        <v>1</v>
      </c>
      <c r="D3429" s="1" t="s">
        <v>3851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5513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7" t="n">
        <v>46192</v>
      </c>
      <c r="C3430" s="1" t="n">
        <v>1</v>
      </c>
      <c r="D3430" s="1" t="s">
        <v>3851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5514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7" t="n">
        <v>46192</v>
      </c>
      <c r="C3431" s="1" t="n">
        <v>1</v>
      </c>
      <c r="D3431" s="1" t="s">
        <v>3851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5515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7" t="n">
        <v>46192</v>
      </c>
      <c r="C3432" s="1" t="n">
        <v>1</v>
      </c>
      <c r="D3432" s="1" t="s">
        <v>3851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5516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7" t="n">
        <v>46192</v>
      </c>
      <c r="C3433" s="1" t="n">
        <v>1</v>
      </c>
      <c r="D3433" s="1" t="s">
        <v>3851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5517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7" t="n">
        <v>46192</v>
      </c>
      <c r="C3434" s="1" t="n">
        <v>1</v>
      </c>
      <c r="D3434" s="1" t="s">
        <v>3851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5518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7" t="n">
        <v>46192</v>
      </c>
      <c r="C3435" s="1" t="n">
        <v>1</v>
      </c>
      <c r="D3435" s="1" t="s">
        <v>3851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5519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7" t="n">
        <v>46192</v>
      </c>
      <c r="C3436" s="1" t="n">
        <v>1</v>
      </c>
      <c r="D3436" s="1" t="s">
        <v>3851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5520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7" t="n">
        <v>46192</v>
      </c>
      <c r="C3437" s="1" t="n">
        <v>1</v>
      </c>
      <c r="D3437" s="1" t="s">
        <v>3851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5521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7" t="n">
        <v>46192</v>
      </c>
      <c r="C3438" s="1" t="n">
        <v>1</v>
      </c>
      <c r="D3438" s="1" t="s">
        <v>3851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5522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7" t="n">
        <v>46192</v>
      </c>
      <c r="C3439" s="1" t="n">
        <v>1</v>
      </c>
      <c r="D3439" s="1" t="s">
        <v>3851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5523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7" t="n">
        <v>46192</v>
      </c>
      <c r="C3440" s="1" t="n">
        <v>1</v>
      </c>
      <c r="D3440" s="1" t="s">
        <v>3851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5524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7" t="n">
        <v>46192</v>
      </c>
      <c r="C3441" s="1" t="n">
        <v>1</v>
      </c>
      <c r="D3441" s="1" t="s">
        <v>3851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5525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7" t="n">
        <v>46192</v>
      </c>
      <c r="C3442" s="1" t="n">
        <v>1</v>
      </c>
      <c r="D3442" s="1" t="s">
        <v>3851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5526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7" t="n">
        <v>46192</v>
      </c>
      <c r="C3443" s="1" t="n">
        <v>1</v>
      </c>
      <c r="D3443" s="1" t="s">
        <v>3851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5527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7" t="n">
        <v>46192</v>
      </c>
      <c r="C3444" s="1" t="n">
        <v>1</v>
      </c>
      <c r="D3444" s="1" t="s">
        <v>3851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5528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7" t="n">
        <v>46192</v>
      </c>
      <c r="C3445" s="1" t="n">
        <v>1</v>
      </c>
      <c r="D3445" s="1" t="s">
        <v>3851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5529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7" t="n">
        <v>46192</v>
      </c>
      <c r="C3446" s="1" t="n">
        <v>1</v>
      </c>
      <c r="D3446" s="1" t="s">
        <v>3851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5530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7" t="n">
        <v>46192</v>
      </c>
      <c r="C3447" s="1" t="n">
        <v>1</v>
      </c>
      <c r="D3447" s="1" t="s">
        <v>3851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5531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7" t="n">
        <v>46192</v>
      </c>
      <c r="C3448" s="1" t="n">
        <v>1</v>
      </c>
      <c r="D3448" s="1" t="s">
        <v>3851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5532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7" t="n">
        <v>46192</v>
      </c>
      <c r="C3449" s="1" t="n">
        <v>1</v>
      </c>
      <c r="D3449" s="1" t="s">
        <v>3851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5533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7" t="n">
        <v>46192</v>
      </c>
      <c r="C3450" s="1" t="n">
        <v>1</v>
      </c>
      <c r="D3450" s="1" t="s">
        <v>3851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5534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7" t="n">
        <v>46192</v>
      </c>
      <c r="C3451" s="1" t="n">
        <v>1</v>
      </c>
      <c r="D3451" s="1" t="s">
        <v>3851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5535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7" t="n">
        <v>46192</v>
      </c>
      <c r="C3452" s="1" t="n">
        <v>1</v>
      </c>
      <c r="D3452" s="1" t="s">
        <v>3851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5536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7" t="n">
        <v>46192</v>
      </c>
      <c r="C3453" s="1" t="n">
        <v>1</v>
      </c>
      <c r="D3453" s="1" t="s">
        <v>3851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5537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7" t="n">
        <v>46192</v>
      </c>
      <c r="C3454" s="1" t="n">
        <v>1</v>
      </c>
      <c r="D3454" s="1" t="s">
        <v>3851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5520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7" t="n">
        <v>46192</v>
      </c>
      <c r="C3455" s="1" t="n">
        <v>1</v>
      </c>
      <c r="D3455" s="1" t="s">
        <v>3851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5538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17" t="n">
        <v>46192</v>
      </c>
      <c r="C3456" s="1" t="n">
        <v>1</v>
      </c>
      <c r="D3456" s="1" t="s">
        <v>3851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5538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7" t="n">
        <v>46192</v>
      </c>
      <c r="C3457" s="1" t="n">
        <v>1</v>
      </c>
      <c r="D3457" s="1" t="s">
        <v>3851</v>
      </c>
      <c r="E3457" s="1" t="n">
        <v>957</v>
      </c>
      <c r="F3457" s="1" t="s">
        <v>157</v>
      </c>
      <c r="I3457" s="1" t="n">
        <v>20459</v>
      </c>
      <c r="J3457" s="1" t="n">
        <v>79236</v>
      </c>
      <c r="K3457" s="1" t="n">
        <v>7896029046913</v>
      </c>
      <c r="L3457" s="1" t="s">
        <v>5539</v>
      </c>
      <c r="N3457" s="1" t="n">
        <v>12</v>
      </c>
      <c r="O3457" s="1" t="n">
        <v>46.32</v>
      </c>
    </row>
    <row r="3458" customFormat="false" ht="15" hidden="false" customHeight="true" outlineLevel="0" collapsed="false">
      <c r="A3458" s="1" t="n">
        <v>1</v>
      </c>
      <c r="B3458" s="17" t="n">
        <v>46192</v>
      </c>
      <c r="C3458" s="1" t="n">
        <v>1</v>
      </c>
      <c r="D3458" s="1" t="s">
        <v>3851</v>
      </c>
      <c r="E3458" s="1" t="n">
        <v>957</v>
      </c>
      <c r="F3458" s="1" t="s">
        <v>157</v>
      </c>
      <c r="I3458" s="1" t="n">
        <v>20459</v>
      </c>
      <c r="J3458" s="1" t="n">
        <v>76131</v>
      </c>
      <c r="K3458" s="1" t="n">
        <v>7896029046821</v>
      </c>
      <c r="L3458" s="1" t="s">
        <v>5540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7" t="n">
        <v>46192</v>
      </c>
      <c r="C3459" s="1" t="n">
        <v>1</v>
      </c>
      <c r="D3459" s="1" t="s">
        <v>3851</v>
      </c>
      <c r="E3459" s="1" t="n">
        <v>957</v>
      </c>
      <c r="F3459" s="1" t="s">
        <v>157</v>
      </c>
      <c r="I3459" s="1" t="n">
        <v>20459</v>
      </c>
      <c r="J3459" s="1" t="n">
        <v>76697</v>
      </c>
      <c r="K3459" s="1" t="n">
        <v>7896029046845</v>
      </c>
      <c r="L3459" s="1" t="s">
        <v>5541</v>
      </c>
      <c r="N3459" s="1" t="n">
        <v>24</v>
      </c>
      <c r="O3459" s="1" t="n">
        <v>315.6</v>
      </c>
    </row>
    <row r="3460" customFormat="false" ht="15" hidden="false" customHeight="true" outlineLevel="0" collapsed="false">
      <c r="A3460" s="1" t="n">
        <v>1</v>
      </c>
      <c r="B3460" s="17" t="n">
        <v>46192</v>
      </c>
      <c r="C3460" s="1" t="n">
        <v>1</v>
      </c>
      <c r="D3460" s="1" t="s">
        <v>3851</v>
      </c>
      <c r="E3460" s="1" t="n">
        <v>957</v>
      </c>
      <c r="F3460" s="1" t="s">
        <v>157</v>
      </c>
      <c r="I3460" s="1" t="n">
        <v>20459</v>
      </c>
      <c r="J3460" s="1" t="n">
        <v>78855</v>
      </c>
      <c r="K3460" s="1" t="n">
        <v>7896029046135</v>
      </c>
      <c r="L3460" s="1" t="s">
        <v>5542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7" t="n">
        <v>46192</v>
      </c>
      <c r="C3461" s="1" t="n">
        <v>1</v>
      </c>
      <c r="D3461" s="1" t="s">
        <v>3851</v>
      </c>
      <c r="E3461" s="1" t="n">
        <v>957</v>
      </c>
      <c r="F3461" s="1" t="s">
        <v>157</v>
      </c>
      <c r="I3461" s="1" t="n">
        <v>20459</v>
      </c>
      <c r="J3461" s="1" t="n">
        <v>78856</v>
      </c>
      <c r="K3461" s="1" t="n">
        <v>7896029046128</v>
      </c>
      <c r="L3461" s="1" t="s">
        <v>5543</v>
      </c>
      <c r="N3461" s="1" t="n">
        <v>12</v>
      </c>
      <c r="O3461" s="1" t="n">
        <v>63.48</v>
      </c>
    </row>
    <row r="3462" customFormat="false" ht="15" hidden="false" customHeight="true" outlineLevel="0" collapsed="false">
      <c r="A3462" s="1" t="n">
        <v>1</v>
      </c>
      <c r="B3462" s="17" t="n">
        <v>46192</v>
      </c>
      <c r="C3462" s="1" t="n">
        <v>1</v>
      </c>
      <c r="D3462" s="1" t="s">
        <v>3851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5544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7" t="n">
        <v>46192</v>
      </c>
      <c r="C3463" s="1" t="n">
        <v>1</v>
      </c>
      <c r="D3463" s="1" t="s">
        <v>3851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5545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7" t="n">
        <v>46192</v>
      </c>
      <c r="C3464" s="1" t="n">
        <v>1</v>
      </c>
      <c r="D3464" s="1" t="s">
        <v>3851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5546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7" t="n">
        <v>46192</v>
      </c>
      <c r="C3465" s="1" t="n">
        <v>1</v>
      </c>
      <c r="D3465" s="1" t="s">
        <v>3851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5547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7" t="n">
        <v>46192</v>
      </c>
      <c r="C3466" s="1" t="n">
        <v>1</v>
      </c>
      <c r="D3466" s="1" t="s">
        <v>3851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5548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7" t="n">
        <v>46192</v>
      </c>
      <c r="C3467" s="1" t="n">
        <v>1</v>
      </c>
      <c r="D3467" s="1" t="s">
        <v>3851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5549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7" t="n">
        <v>46192</v>
      </c>
      <c r="C3468" s="1" t="n">
        <v>1</v>
      </c>
      <c r="D3468" s="1" t="s">
        <v>3851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5550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7" t="n">
        <v>46192</v>
      </c>
      <c r="C3469" s="1" t="n">
        <v>1</v>
      </c>
      <c r="D3469" s="1" t="s">
        <v>3851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5551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7" t="n">
        <v>46192</v>
      </c>
      <c r="C3470" s="1" t="n">
        <v>1</v>
      </c>
      <c r="D3470" s="1" t="s">
        <v>3851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5552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7" t="n">
        <v>46192</v>
      </c>
      <c r="C3471" s="1" t="n">
        <v>1</v>
      </c>
      <c r="D3471" s="1" t="s">
        <v>3851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5553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7" t="n">
        <v>46192</v>
      </c>
      <c r="C3472" s="1" t="n">
        <v>1</v>
      </c>
      <c r="D3472" s="1" t="s">
        <v>3851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5554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7" t="n">
        <v>46192</v>
      </c>
      <c r="C3473" s="1" t="n">
        <v>1</v>
      </c>
      <c r="D3473" s="1" t="s">
        <v>3851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5555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7" t="n">
        <v>46192</v>
      </c>
      <c r="C3474" s="1" t="n">
        <v>1</v>
      </c>
      <c r="D3474" s="1" t="s">
        <v>3851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5556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7" t="n">
        <v>46192</v>
      </c>
      <c r="C3475" s="1" t="n">
        <v>1</v>
      </c>
      <c r="D3475" s="1" t="s">
        <v>3851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5557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7" t="n">
        <v>46192</v>
      </c>
      <c r="C3476" s="1" t="n">
        <v>1</v>
      </c>
      <c r="D3476" s="1" t="s">
        <v>3851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5558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7" t="n">
        <v>46192</v>
      </c>
      <c r="C3477" s="1" t="n">
        <v>1</v>
      </c>
      <c r="D3477" s="1" t="s">
        <v>3851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5559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7" t="n">
        <v>46192</v>
      </c>
      <c r="C3478" s="1" t="n">
        <v>1</v>
      </c>
      <c r="D3478" s="1" t="s">
        <v>3851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5560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7" t="n">
        <v>46192</v>
      </c>
      <c r="C3479" s="1" t="n">
        <v>1</v>
      </c>
      <c r="D3479" s="1" t="s">
        <v>3851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5561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7" t="n">
        <v>46192</v>
      </c>
      <c r="C3480" s="1" t="n">
        <v>1</v>
      </c>
      <c r="D3480" s="1" t="s">
        <v>3851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5562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7" t="n">
        <v>46192</v>
      </c>
      <c r="C3481" s="1" t="n">
        <v>1</v>
      </c>
      <c r="D3481" s="1" t="s">
        <v>3851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5563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7" t="n">
        <v>46192</v>
      </c>
      <c r="C3482" s="1" t="n">
        <v>1</v>
      </c>
      <c r="D3482" s="1" t="s">
        <v>3851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5564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7" t="n">
        <v>46192</v>
      </c>
      <c r="C3483" s="1" t="n">
        <v>1</v>
      </c>
      <c r="D3483" s="1" t="s">
        <v>3851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5565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7" t="n">
        <v>46192</v>
      </c>
      <c r="C3484" s="1" t="n">
        <v>1</v>
      </c>
      <c r="D3484" s="1" t="s">
        <v>3851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5566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7" t="n">
        <v>46192</v>
      </c>
      <c r="C3485" s="1" t="n">
        <v>1</v>
      </c>
      <c r="D3485" s="1" t="s">
        <v>3851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5567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7" t="n">
        <v>46192</v>
      </c>
      <c r="C3486" s="1" t="n">
        <v>1</v>
      </c>
      <c r="D3486" s="1" t="s">
        <v>3851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5568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7" t="n">
        <v>46192</v>
      </c>
      <c r="C3487" s="1" t="n">
        <v>1</v>
      </c>
      <c r="D3487" s="1" t="s">
        <v>3851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5569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7" t="n">
        <v>46192</v>
      </c>
      <c r="C3488" s="1" t="n">
        <v>1</v>
      </c>
      <c r="D3488" s="1" t="s">
        <v>3851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5570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7" t="n">
        <v>46192</v>
      </c>
      <c r="C3489" s="1" t="n">
        <v>1</v>
      </c>
      <c r="D3489" s="1" t="s">
        <v>3851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5571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7" t="n">
        <v>46192</v>
      </c>
      <c r="C3490" s="1" t="n">
        <v>1</v>
      </c>
      <c r="D3490" s="1" t="s">
        <v>3851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5572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7" t="n">
        <v>46192</v>
      </c>
      <c r="C3491" s="1" t="n">
        <v>1</v>
      </c>
      <c r="D3491" s="1" t="s">
        <v>3851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5572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7" t="n">
        <v>46192</v>
      </c>
      <c r="C3492" s="1" t="n">
        <v>1</v>
      </c>
      <c r="D3492" s="1" t="s">
        <v>3851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5573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7" t="n">
        <v>46192</v>
      </c>
      <c r="C3493" s="1" t="n">
        <v>1</v>
      </c>
      <c r="D3493" s="1" t="s">
        <v>3851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5573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7" t="n">
        <v>46192</v>
      </c>
      <c r="C3494" s="1" t="n">
        <v>1</v>
      </c>
      <c r="D3494" s="1" t="s">
        <v>3851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5572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7" t="n">
        <v>46192</v>
      </c>
      <c r="C3495" s="1" t="n">
        <v>1</v>
      </c>
      <c r="D3495" s="1" t="s">
        <v>3851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5574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7" t="n">
        <v>46192</v>
      </c>
      <c r="C3496" s="1" t="n">
        <v>1</v>
      </c>
      <c r="D3496" s="1" t="s">
        <v>3851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5572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7" t="n">
        <v>46192</v>
      </c>
      <c r="C3497" s="1" t="n">
        <v>1</v>
      </c>
      <c r="D3497" s="1" t="s">
        <v>3851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5575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7" t="n">
        <v>46192</v>
      </c>
      <c r="C3498" s="1" t="n">
        <v>1</v>
      </c>
      <c r="D3498" s="1" t="s">
        <v>3851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5576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7" t="n">
        <v>46192</v>
      </c>
      <c r="C3499" s="1" t="n">
        <v>1</v>
      </c>
      <c r="D3499" s="1" t="s">
        <v>3851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5577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7" t="n">
        <v>46192</v>
      </c>
      <c r="C3500" s="1" t="n">
        <v>1</v>
      </c>
      <c r="D3500" s="1" t="s">
        <v>3851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5578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7" t="n">
        <v>46192</v>
      </c>
      <c r="C3501" s="1" t="n">
        <v>1</v>
      </c>
      <c r="D3501" s="1" t="s">
        <v>3851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5579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7" t="n">
        <v>46192</v>
      </c>
      <c r="C3502" s="1" t="n">
        <v>1</v>
      </c>
      <c r="D3502" s="1" t="s">
        <v>3851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5580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7" t="n">
        <v>46192</v>
      </c>
      <c r="C3503" s="1" t="n">
        <v>1</v>
      </c>
      <c r="D3503" s="1" t="s">
        <v>3851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5581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7" t="n">
        <v>46192</v>
      </c>
      <c r="C3504" s="1" t="n">
        <v>1</v>
      </c>
      <c r="D3504" s="1" t="s">
        <v>3851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5582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7" t="n">
        <v>46192</v>
      </c>
      <c r="C3505" s="1" t="n">
        <v>1</v>
      </c>
      <c r="D3505" s="1" t="s">
        <v>3851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5583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7" t="n">
        <v>46192</v>
      </c>
      <c r="C3506" s="1" t="n">
        <v>1</v>
      </c>
      <c r="D3506" s="1" t="s">
        <v>3851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4826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7" t="n">
        <v>46192</v>
      </c>
      <c r="C3507" s="1" t="n">
        <v>1</v>
      </c>
      <c r="D3507" s="1" t="s">
        <v>3851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4710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7" t="n">
        <v>46192</v>
      </c>
      <c r="C3508" s="1" t="n">
        <v>1</v>
      </c>
      <c r="D3508" s="1" t="s">
        <v>3851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4827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7" t="n">
        <v>46192</v>
      </c>
      <c r="C3509" s="1" t="n">
        <v>1</v>
      </c>
      <c r="D3509" s="1" t="s">
        <v>3851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5584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7" t="n">
        <v>46192</v>
      </c>
      <c r="C3510" s="1" t="n">
        <v>1</v>
      </c>
      <c r="D3510" s="1" t="s">
        <v>3851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5585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7" t="n">
        <v>46192</v>
      </c>
      <c r="C3511" s="1" t="n">
        <v>1</v>
      </c>
      <c r="D3511" s="1" t="s">
        <v>3851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5586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7" t="n">
        <v>46192</v>
      </c>
      <c r="C3512" s="1" t="n">
        <v>1</v>
      </c>
      <c r="D3512" s="1" t="s">
        <v>3851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4831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7" t="n">
        <v>46192</v>
      </c>
      <c r="C3513" s="1" t="n">
        <v>1</v>
      </c>
      <c r="D3513" s="1" t="s">
        <v>3851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5587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7" t="n">
        <v>46192</v>
      </c>
      <c r="C3514" s="1" t="n">
        <v>1</v>
      </c>
      <c r="D3514" s="1" t="s">
        <v>3851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5588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7" t="n">
        <v>46192</v>
      </c>
      <c r="C3515" s="1" t="n">
        <v>1</v>
      </c>
      <c r="D3515" s="1" t="s">
        <v>3851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5589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7" t="n">
        <v>46192</v>
      </c>
      <c r="C3516" s="1" t="n">
        <v>1</v>
      </c>
      <c r="D3516" s="1" t="s">
        <v>3851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5590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7" t="n">
        <v>46192</v>
      </c>
      <c r="C3517" s="1" t="n">
        <v>1</v>
      </c>
      <c r="D3517" s="1" t="s">
        <v>3851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4436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7" t="n">
        <v>46192</v>
      </c>
      <c r="C3518" s="1" t="n">
        <v>1</v>
      </c>
      <c r="D3518" s="1" t="s">
        <v>3851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4437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7" t="n">
        <v>46192</v>
      </c>
      <c r="C3519" s="1" t="n">
        <v>1</v>
      </c>
      <c r="D3519" s="1" t="s">
        <v>3851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4439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7" t="n">
        <v>46192</v>
      </c>
      <c r="C3520" s="1" t="n">
        <v>1</v>
      </c>
      <c r="D3520" s="1" t="s">
        <v>3851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4440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7" t="n">
        <v>46192</v>
      </c>
      <c r="C3521" s="1" t="n">
        <v>1</v>
      </c>
      <c r="D3521" s="1" t="s">
        <v>3851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4441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7" t="n">
        <v>46192</v>
      </c>
      <c r="C3522" s="1" t="n">
        <v>1</v>
      </c>
      <c r="D3522" s="1" t="s">
        <v>3851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5591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7" t="n">
        <v>46192</v>
      </c>
      <c r="C3523" s="1" t="n">
        <v>1</v>
      </c>
      <c r="D3523" s="1" t="s">
        <v>3851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4838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7" t="n">
        <v>46192</v>
      </c>
      <c r="C3524" s="1" t="n">
        <v>1</v>
      </c>
      <c r="D3524" s="1" t="s">
        <v>3851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5592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7" t="n">
        <v>46192</v>
      </c>
      <c r="C3525" s="1" t="n">
        <v>1</v>
      </c>
      <c r="D3525" s="1" t="s">
        <v>3851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4843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7" t="n">
        <v>46192</v>
      </c>
      <c r="C3526" s="1" t="n">
        <v>1</v>
      </c>
      <c r="D3526" s="1" t="s">
        <v>3851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5593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7" t="n">
        <v>46192</v>
      </c>
      <c r="C3527" s="1" t="n">
        <v>1</v>
      </c>
      <c r="D3527" s="1" t="s">
        <v>3851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4849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7" t="n">
        <v>46192</v>
      </c>
      <c r="C3528" s="1" t="n">
        <v>1</v>
      </c>
      <c r="D3528" s="1" t="s">
        <v>3851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4444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7" t="n">
        <v>46192</v>
      </c>
      <c r="C3529" s="1" t="n">
        <v>1</v>
      </c>
      <c r="D3529" s="1" t="s">
        <v>3851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4860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7" t="n">
        <v>46192</v>
      </c>
      <c r="C3530" s="1" t="n">
        <v>1</v>
      </c>
      <c r="D3530" s="1" t="s">
        <v>3851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4446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7" t="n">
        <v>46192</v>
      </c>
      <c r="C3531" s="1" t="n">
        <v>1</v>
      </c>
      <c r="D3531" s="1" t="s">
        <v>3851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5594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7" t="n">
        <v>46192</v>
      </c>
      <c r="C3532" s="1" t="n">
        <v>1</v>
      </c>
      <c r="D3532" s="1" t="s">
        <v>3851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5595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7" t="n">
        <v>46192</v>
      </c>
      <c r="C3533" s="1" t="n">
        <v>1</v>
      </c>
      <c r="D3533" s="1" t="s">
        <v>3851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4452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7" t="n">
        <v>46192</v>
      </c>
      <c r="C3534" s="1" t="n">
        <v>1</v>
      </c>
      <c r="D3534" s="1" t="s">
        <v>3851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5596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7" t="n">
        <v>46192</v>
      </c>
      <c r="C3535" s="1" t="n">
        <v>1</v>
      </c>
      <c r="D3535" s="1" t="s">
        <v>3851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4559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7" t="n">
        <v>46192</v>
      </c>
      <c r="C3536" s="1" t="n">
        <v>1</v>
      </c>
      <c r="D3536" s="1" t="s">
        <v>3851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3949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7" t="n">
        <v>46192</v>
      </c>
      <c r="C3537" s="1" t="n">
        <v>1</v>
      </c>
      <c r="D3537" s="1" t="s">
        <v>3851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5597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7" t="n">
        <v>46192</v>
      </c>
      <c r="C3538" s="1" t="n">
        <v>1</v>
      </c>
      <c r="D3538" s="1" t="s">
        <v>3851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4403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7" t="n">
        <v>46192</v>
      </c>
      <c r="C3539" s="1" t="n">
        <v>1</v>
      </c>
      <c r="D3539" s="1" t="s">
        <v>3851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5598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7" t="n">
        <v>46192</v>
      </c>
      <c r="C3540" s="1" t="n">
        <v>1</v>
      </c>
      <c r="D3540" s="1" t="s">
        <v>3851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5599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7" t="n">
        <v>46192</v>
      </c>
      <c r="C3541" s="1" t="n">
        <v>1</v>
      </c>
      <c r="D3541" s="1" t="s">
        <v>3851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4572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7" t="n">
        <v>46192</v>
      </c>
      <c r="C3542" s="1" t="n">
        <v>1</v>
      </c>
      <c r="D3542" s="1" t="s">
        <v>3851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5600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7" t="n">
        <v>46192</v>
      </c>
      <c r="C3543" s="1" t="n">
        <v>1</v>
      </c>
      <c r="D3543" s="1" t="s">
        <v>3851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4597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7" t="n">
        <v>46192</v>
      </c>
      <c r="C3544" s="1" t="n">
        <v>1</v>
      </c>
      <c r="D3544" s="1" t="s">
        <v>3851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5601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7" t="n">
        <v>46192</v>
      </c>
      <c r="C3545" s="1" t="n">
        <v>1</v>
      </c>
      <c r="D3545" s="1" t="s">
        <v>3851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4573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7" t="n">
        <v>46192</v>
      </c>
      <c r="C3546" s="1" t="n">
        <v>1</v>
      </c>
      <c r="D3546" s="1" t="s">
        <v>3851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5602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7" t="n">
        <v>46192</v>
      </c>
      <c r="C3547" s="1" t="n">
        <v>1</v>
      </c>
      <c r="D3547" s="1" t="s">
        <v>3851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5603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7" t="n">
        <v>46192</v>
      </c>
      <c r="C3548" s="1" t="n">
        <v>1</v>
      </c>
      <c r="D3548" s="1" t="s">
        <v>3851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5604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7" t="n">
        <v>46192</v>
      </c>
      <c r="C3549" s="1" t="n">
        <v>1</v>
      </c>
      <c r="D3549" s="1" t="s">
        <v>3851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4576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7" t="n">
        <v>46192</v>
      </c>
      <c r="C3550" s="1" t="n">
        <v>1</v>
      </c>
      <c r="D3550" s="1" t="s">
        <v>3851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4577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7" t="n">
        <v>46192</v>
      </c>
      <c r="C3551" s="1" t="n">
        <v>1</v>
      </c>
      <c r="D3551" s="1" t="s">
        <v>3851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4579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7" t="n">
        <v>46192</v>
      </c>
      <c r="C3552" s="1" t="n">
        <v>1</v>
      </c>
      <c r="D3552" s="1" t="s">
        <v>3851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5605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7" t="n">
        <v>46192</v>
      </c>
      <c r="C3553" s="1" t="n">
        <v>1</v>
      </c>
      <c r="D3553" s="1" t="s">
        <v>3851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4581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7" t="n">
        <v>46192</v>
      </c>
      <c r="C3554" s="1" t="n">
        <v>1</v>
      </c>
      <c r="D3554" s="1" t="s">
        <v>3851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4582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7" t="n">
        <v>46192</v>
      </c>
      <c r="C3555" s="1" t="n">
        <v>1</v>
      </c>
      <c r="D3555" s="1" t="s">
        <v>3851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4583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7" t="n">
        <v>46192</v>
      </c>
      <c r="C3556" s="1" t="n">
        <v>1</v>
      </c>
      <c r="D3556" s="1" t="s">
        <v>3851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4584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7" t="n">
        <v>46192</v>
      </c>
      <c r="C3557" s="1" t="n">
        <v>1</v>
      </c>
      <c r="D3557" s="1" t="s">
        <v>3851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5606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7" t="n">
        <v>46192</v>
      </c>
      <c r="C3558" s="1" t="n">
        <v>1</v>
      </c>
      <c r="D3558" s="1" t="s">
        <v>3851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4588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7" t="n">
        <v>46192</v>
      </c>
      <c r="C3559" s="1" t="n">
        <v>1</v>
      </c>
      <c r="D3559" s="1" t="s">
        <v>3851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4589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7" t="n">
        <v>46192</v>
      </c>
      <c r="C3560" s="1" t="n">
        <v>1</v>
      </c>
      <c r="D3560" s="1" t="s">
        <v>3851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4590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7" t="n">
        <v>46192</v>
      </c>
      <c r="C3561" s="1" t="n">
        <v>1</v>
      </c>
      <c r="D3561" s="1" t="s">
        <v>3851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5607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7" t="n">
        <v>46192</v>
      </c>
      <c r="C3562" s="1" t="n">
        <v>1</v>
      </c>
      <c r="D3562" s="1" t="s">
        <v>3851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4595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7" t="n">
        <v>46192</v>
      </c>
      <c r="C3563" s="1" t="n">
        <v>1</v>
      </c>
      <c r="D3563" s="1" t="s">
        <v>3851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4596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7" t="n">
        <v>46192</v>
      </c>
      <c r="C3564" s="1" t="n">
        <v>1</v>
      </c>
      <c r="D3564" s="1" t="s">
        <v>3851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5608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7" t="n">
        <v>46192</v>
      </c>
      <c r="C3565" s="1" t="n">
        <v>1</v>
      </c>
      <c r="D3565" s="1" t="s">
        <v>3851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4558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7" t="n">
        <v>46192</v>
      </c>
      <c r="C3566" s="1" t="n">
        <v>1</v>
      </c>
      <c r="D3566" s="1" t="s">
        <v>3851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4597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7" t="n">
        <v>46192</v>
      </c>
      <c r="C3567" s="1" t="n">
        <v>1</v>
      </c>
      <c r="D3567" s="1" t="s">
        <v>3851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5609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7" t="n">
        <v>46192</v>
      </c>
      <c r="C3568" s="1" t="n">
        <v>1</v>
      </c>
      <c r="D3568" s="1" t="s">
        <v>3851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4600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7" t="n">
        <v>46192</v>
      </c>
      <c r="C3569" s="1" t="n">
        <v>1</v>
      </c>
      <c r="D3569" s="1" t="s">
        <v>3851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4601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7" t="n">
        <v>46192</v>
      </c>
      <c r="C3570" s="1" t="n">
        <v>2</v>
      </c>
      <c r="D3570" s="1" t="s">
        <v>3895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4187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7" t="n">
        <v>46192</v>
      </c>
      <c r="C3571" s="1" t="n">
        <v>2</v>
      </c>
      <c r="D3571" s="1" t="s">
        <v>3895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4265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7" t="n">
        <v>46192</v>
      </c>
      <c r="C3572" s="1" t="n">
        <v>2</v>
      </c>
      <c r="D3572" s="1" t="s">
        <v>3895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4188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7" t="n">
        <v>46192</v>
      </c>
      <c r="C3573" s="1" t="n">
        <v>2</v>
      </c>
      <c r="D3573" s="1" t="s">
        <v>3895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4189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7" t="n">
        <v>46192</v>
      </c>
      <c r="C3574" s="1" t="n">
        <v>2</v>
      </c>
      <c r="D3574" s="1" t="s">
        <v>3895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4190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7" t="n">
        <v>46192</v>
      </c>
      <c r="C3575" s="1" t="n">
        <v>2</v>
      </c>
      <c r="D3575" s="1" t="s">
        <v>3895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4191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7" t="n">
        <v>46192</v>
      </c>
      <c r="C3576" s="1" t="n">
        <v>2</v>
      </c>
      <c r="D3576" s="1" t="s">
        <v>3895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4192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7" t="n">
        <v>46192</v>
      </c>
      <c r="C3577" s="1" t="n">
        <v>2</v>
      </c>
      <c r="D3577" s="1" t="s">
        <v>3895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4193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7" t="n">
        <v>46192</v>
      </c>
      <c r="C3578" s="1" t="n">
        <v>2</v>
      </c>
      <c r="D3578" s="1" t="s">
        <v>3895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4194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7" t="n">
        <v>46192</v>
      </c>
      <c r="C3579" s="1" t="n">
        <v>2</v>
      </c>
      <c r="D3579" s="1" t="s">
        <v>3895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4266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7" t="n">
        <v>46192</v>
      </c>
      <c r="C3580" s="1" t="n">
        <v>2</v>
      </c>
      <c r="D3580" s="1" t="s">
        <v>3895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4195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7" t="n">
        <v>46192</v>
      </c>
      <c r="C3581" s="1" t="n">
        <v>2</v>
      </c>
      <c r="D3581" s="1" t="s">
        <v>3895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4196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7" t="n">
        <v>46192</v>
      </c>
      <c r="C3582" s="1" t="n">
        <v>2</v>
      </c>
      <c r="D3582" s="1" t="s">
        <v>3895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4197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7" t="n">
        <v>46192</v>
      </c>
      <c r="C3583" s="1" t="n">
        <v>2</v>
      </c>
      <c r="D3583" s="1" t="s">
        <v>3895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4267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7" t="n">
        <v>46192</v>
      </c>
      <c r="C3584" s="1" t="n">
        <v>2</v>
      </c>
      <c r="D3584" s="1" t="s">
        <v>3895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4198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7" t="n">
        <v>46192</v>
      </c>
      <c r="C3585" s="1" t="n">
        <v>2</v>
      </c>
      <c r="D3585" s="1" t="s">
        <v>3895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4610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7" t="n">
        <v>46192</v>
      </c>
      <c r="C3586" s="1" t="n">
        <v>2</v>
      </c>
      <c r="D3586" s="1" t="s">
        <v>3895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4199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7" t="n">
        <v>46192</v>
      </c>
      <c r="C3587" s="1" t="n">
        <v>2</v>
      </c>
      <c r="D3587" s="1" t="s">
        <v>3895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4268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7" t="n">
        <v>46192</v>
      </c>
      <c r="C3588" s="1" t="n">
        <v>2</v>
      </c>
      <c r="D3588" s="1" t="s">
        <v>3895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4174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7" t="n">
        <v>46192</v>
      </c>
      <c r="C3589" s="1" t="n">
        <v>2</v>
      </c>
      <c r="D3589" s="1" t="s">
        <v>3895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4175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7" t="n">
        <v>46192</v>
      </c>
      <c r="C3590" s="1" t="n">
        <v>2</v>
      </c>
      <c r="D3590" s="1" t="s">
        <v>3895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4177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7" t="n">
        <v>46192</v>
      </c>
      <c r="C3591" s="1" t="n">
        <v>2</v>
      </c>
      <c r="D3591" s="1" t="s">
        <v>3895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4178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7" t="n">
        <v>46192</v>
      </c>
      <c r="C3592" s="1" t="n">
        <v>2</v>
      </c>
      <c r="D3592" s="1" t="s">
        <v>3895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4179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7" t="n">
        <v>46192</v>
      </c>
      <c r="C3593" s="1" t="n">
        <v>2</v>
      </c>
      <c r="D3593" s="1" t="s">
        <v>3895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4180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7" t="n">
        <v>46192</v>
      </c>
      <c r="C3594" s="1" t="n">
        <v>2</v>
      </c>
      <c r="D3594" s="1" t="s">
        <v>3895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4181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7" t="n">
        <v>46192</v>
      </c>
      <c r="C3595" s="1" t="n">
        <v>2</v>
      </c>
      <c r="D3595" s="1" t="s">
        <v>3895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4182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7" t="n">
        <v>46192</v>
      </c>
      <c r="C3596" s="1" t="n">
        <v>2</v>
      </c>
      <c r="D3596" s="1" t="s">
        <v>3895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4184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7" t="n">
        <v>46192</v>
      </c>
      <c r="C3597" s="1" t="n">
        <v>2</v>
      </c>
      <c r="D3597" s="1" t="s">
        <v>3895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4777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7" t="n">
        <v>46192</v>
      </c>
      <c r="C3598" s="1" t="n">
        <v>2</v>
      </c>
      <c r="D3598" s="1" t="s">
        <v>3895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4185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7" t="n">
        <v>46192</v>
      </c>
      <c r="C3599" s="1" t="n">
        <v>2</v>
      </c>
      <c r="D3599" s="1" t="s">
        <v>3895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5610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7" t="n">
        <v>46192</v>
      </c>
      <c r="C3600" s="1" t="n">
        <v>3</v>
      </c>
      <c r="D3600" s="1" t="s">
        <v>3896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5611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7" t="n">
        <v>46192</v>
      </c>
      <c r="C3601" s="1" t="n">
        <v>3</v>
      </c>
      <c r="D3601" s="1" t="s">
        <v>3896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5612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7" t="n">
        <v>46192</v>
      </c>
      <c r="C3602" s="1" t="n">
        <v>6</v>
      </c>
      <c r="D3602" s="1" t="s">
        <v>3914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4174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7" t="n">
        <v>46192</v>
      </c>
      <c r="C3603" s="1" t="n">
        <v>6</v>
      </c>
      <c r="D3603" s="1" t="s">
        <v>3914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4175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7" t="n">
        <v>46192</v>
      </c>
      <c r="C3604" s="1" t="n">
        <v>6</v>
      </c>
      <c r="D3604" s="1" t="s">
        <v>3914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4177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7" t="n">
        <v>46192</v>
      </c>
      <c r="C3605" s="1" t="n">
        <v>6</v>
      </c>
      <c r="D3605" s="1" t="s">
        <v>3914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4178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7" t="n">
        <v>46192</v>
      </c>
      <c r="C3606" s="1" t="n">
        <v>6</v>
      </c>
      <c r="D3606" s="1" t="s">
        <v>3914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4179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7" t="n">
        <v>46192</v>
      </c>
      <c r="C3607" s="1" t="n">
        <v>6</v>
      </c>
      <c r="D3607" s="1" t="s">
        <v>3914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4180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7" t="n">
        <v>46192</v>
      </c>
      <c r="C3608" s="1" t="n">
        <v>6</v>
      </c>
      <c r="D3608" s="1" t="s">
        <v>3914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4181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7" t="n">
        <v>46192</v>
      </c>
      <c r="C3609" s="1" t="n">
        <v>6</v>
      </c>
      <c r="D3609" s="1" t="s">
        <v>3914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4182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7" t="n">
        <v>46192</v>
      </c>
      <c r="C3610" s="1" t="n">
        <v>6</v>
      </c>
      <c r="D3610" s="1" t="s">
        <v>3914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4184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7" t="n">
        <v>46192</v>
      </c>
      <c r="C3611" s="1" t="n">
        <v>6</v>
      </c>
      <c r="D3611" s="1" t="s">
        <v>3914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4777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7" t="n">
        <v>46192</v>
      </c>
      <c r="C3612" s="1" t="n">
        <v>6</v>
      </c>
      <c r="D3612" s="1" t="s">
        <v>3914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4185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7" t="n">
        <v>46192</v>
      </c>
      <c r="C3613" s="1" t="n">
        <v>6</v>
      </c>
      <c r="D3613" s="1" t="s">
        <v>3914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5610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7" t="n">
        <v>46192</v>
      </c>
      <c r="C3614" s="1" t="n">
        <v>6</v>
      </c>
      <c r="D3614" s="1" t="s">
        <v>3914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4187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7" t="n">
        <v>46192</v>
      </c>
      <c r="C3615" s="1" t="n">
        <v>6</v>
      </c>
      <c r="D3615" s="1" t="s">
        <v>3914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4265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7" t="n">
        <v>46192</v>
      </c>
      <c r="C3616" s="1" t="n">
        <v>6</v>
      </c>
      <c r="D3616" s="1" t="s">
        <v>3914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4188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7" t="n">
        <v>46192</v>
      </c>
      <c r="C3617" s="1" t="n">
        <v>6</v>
      </c>
      <c r="D3617" s="1" t="s">
        <v>3914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4189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7" t="n">
        <v>46192</v>
      </c>
      <c r="C3618" s="1" t="n">
        <v>6</v>
      </c>
      <c r="D3618" s="1" t="s">
        <v>3914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4190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7" t="n">
        <v>46192</v>
      </c>
      <c r="C3619" s="1" t="n">
        <v>6</v>
      </c>
      <c r="D3619" s="1" t="s">
        <v>3914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4191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7" t="n">
        <v>46192</v>
      </c>
      <c r="C3620" s="1" t="n">
        <v>6</v>
      </c>
      <c r="D3620" s="1" t="s">
        <v>3914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4192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7" t="n">
        <v>46192</v>
      </c>
      <c r="C3621" s="1" t="n">
        <v>6</v>
      </c>
      <c r="D3621" s="1" t="s">
        <v>3914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4193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7" t="n">
        <v>46192</v>
      </c>
      <c r="C3622" s="1" t="n">
        <v>6</v>
      </c>
      <c r="D3622" s="1" t="s">
        <v>3914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4194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7" t="n">
        <v>46192</v>
      </c>
      <c r="C3623" s="1" t="n">
        <v>6</v>
      </c>
      <c r="D3623" s="1" t="s">
        <v>3914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4266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7" t="n">
        <v>46192</v>
      </c>
      <c r="C3624" s="1" t="n">
        <v>6</v>
      </c>
      <c r="D3624" s="1" t="s">
        <v>3914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4195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7" t="n">
        <v>46192</v>
      </c>
      <c r="C3625" s="1" t="n">
        <v>6</v>
      </c>
      <c r="D3625" s="1" t="s">
        <v>3914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4196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7" t="n">
        <v>46192</v>
      </c>
      <c r="C3626" s="1" t="n">
        <v>6</v>
      </c>
      <c r="D3626" s="1" t="s">
        <v>3914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4197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7" t="n">
        <v>46192</v>
      </c>
      <c r="C3627" s="1" t="n">
        <v>6</v>
      </c>
      <c r="D3627" s="1" t="s">
        <v>3914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4267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7" t="n">
        <v>46192</v>
      </c>
      <c r="C3628" s="1" t="n">
        <v>6</v>
      </c>
      <c r="D3628" s="1" t="s">
        <v>3914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4198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7" t="n">
        <v>46192</v>
      </c>
      <c r="C3629" s="1" t="n">
        <v>6</v>
      </c>
      <c r="D3629" s="1" t="s">
        <v>3914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4610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7" t="n">
        <v>46192</v>
      </c>
      <c r="C3630" s="1" t="n">
        <v>6</v>
      </c>
      <c r="D3630" s="1" t="s">
        <v>3914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4199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7" t="n">
        <v>46192</v>
      </c>
      <c r="C3631" s="1" t="n">
        <v>6</v>
      </c>
      <c r="D3631" s="1" t="s">
        <v>3914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4268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7" t="n">
        <v>46192</v>
      </c>
      <c r="C3632" s="1" t="n">
        <v>22</v>
      </c>
      <c r="D3632" s="1" t="s">
        <v>3920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3921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7" t="n">
        <v>46192</v>
      </c>
      <c r="C3633" s="1" t="n">
        <v>22</v>
      </c>
      <c r="D3633" s="1" t="s">
        <v>3920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3923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7" t="n">
        <v>46192</v>
      </c>
      <c r="C3634" s="1" t="n">
        <v>22</v>
      </c>
      <c r="D3634" s="1" t="s">
        <v>3920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3924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7" t="n">
        <v>46192</v>
      </c>
      <c r="C3635" s="1" t="n">
        <v>22</v>
      </c>
      <c r="D3635" s="1" t="s">
        <v>3920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3925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7" t="n">
        <v>46192</v>
      </c>
      <c r="C3636" s="1" t="n">
        <v>22</v>
      </c>
      <c r="D3636" s="1" t="s">
        <v>3920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3926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7" t="n">
        <v>46192</v>
      </c>
      <c r="C3637" s="1" t="n">
        <v>22</v>
      </c>
      <c r="D3637" s="1" t="s">
        <v>3920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3927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7" t="n">
        <v>46192</v>
      </c>
      <c r="C3638" s="1" t="n">
        <v>22</v>
      </c>
      <c r="D3638" s="1" t="s">
        <v>3920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3928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7" t="n">
        <v>46192</v>
      </c>
      <c r="C3639" s="1" t="n">
        <v>22</v>
      </c>
      <c r="D3639" s="1" t="s">
        <v>3920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3929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7" t="n">
        <v>46192</v>
      </c>
      <c r="C3640" s="1" t="n">
        <v>22</v>
      </c>
      <c r="D3640" s="1" t="s">
        <v>3920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3930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7" t="n">
        <v>46192</v>
      </c>
      <c r="C3641" s="1" t="n">
        <v>22</v>
      </c>
      <c r="D3641" s="1" t="s">
        <v>3920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3931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7" t="n">
        <v>46192</v>
      </c>
      <c r="C3642" s="1" t="n">
        <v>22</v>
      </c>
      <c r="D3642" s="1" t="s">
        <v>3920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3932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7" t="n">
        <v>46192</v>
      </c>
      <c r="C3643" s="1" t="n">
        <v>22</v>
      </c>
      <c r="D3643" s="1" t="s">
        <v>3920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3933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7" t="n">
        <v>46192</v>
      </c>
      <c r="C3644" s="1" t="n">
        <v>22</v>
      </c>
      <c r="D3644" s="1" t="s">
        <v>3920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3934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7" t="n">
        <v>46192</v>
      </c>
      <c r="C3645" s="1" t="n">
        <v>22</v>
      </c>
      <c r="D3645" s="1" t="s">
        <v>3920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3936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7" t="n">
        <v>46192</v>
      </c>
      <c r="C3646" s="1" t="n">
        <v>22</v>
      </c>
      <c r="D3646" s="1" t="s">
        <v>3920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3937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7" t="n">
        <v>46192</v>
      </c>
      <c r="C3647" s="1" t="n">
        <v>22</v>
      </c>
      <c r="D3647" s="1" t="s">
        <v>3920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3938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7" t="n">
        <v>46192</v>
      </c>
      <c r="C3648" s="1" t="n">
        <v>22</v>
      </c>
      <c r="D3648" s="1" t="s">
        <v>3920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3939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7" t="n">
        <v>46192</v>
      </c>
      <c r="C3649" s="1" t="n">
        <v>22</v>
      </c>
      <c r="D3649" s="1" t="s">
        <v>3920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3940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7" t="n">
        <v>46192</v>
      </c>
      <c r="C3650" s="1" t="n">
        <v>22</v>
      </c>
      <c r="D3650" s="1" t="s">
        <v>3920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4272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7" t="n">
        <v>46192</v>
      </c>
      <c r="C3651" s="1" t="n">
        <v>22</v>
      </c>
      <c r="D3651" s="1" t="s">
        <v>3920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3924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7" t="n">
        <v>46192</v>
      </c>
      <c r="C3652" s="1" t="n">
        <v>22</v>
      </c>
      <c r="D3652" s="1" t="s">
        <v>3920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3925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7" t="n">
        <v>46192</v>
      </c>
      <c r="C3653" s="1" t="n">
        <v>22</v>
      </c>
      <c r="D3653" s="1" t="s">
        <v>3920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3931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7" t="n">
        <v>46192</v>
      </c>
      <c r="C3654" s="1" t="n">
        <v>22</v>
      </c>
      <c r="D3654" s="1" t="s">
        <v>3920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3933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7" t="n">
        <v>46192</v>
      </c>
      <c r="C3655" s="1" t="n">
        <v>22</v>
      </c>
      <c r="D3655" s="1" t="s">
        <v>3920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3936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7" t="n">
        <v>46192</v>
      </c>
      <c r="C3656" s="1" t="n">
        <v>22</v>
      </c>
      <c r="D3656" s="1" t="s">
        <v>3920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3937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7" t="n">
        <v>46192</v>
      </c>
      <c r="C3657" s="1" t="n">
        <v>22</v>
      </c>
      <c r="D3657" s="1" t="s">
        <v>3920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3940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7" t="n">
        <v>46192</v>
      </c>
      <c r="C3658" s="1" t="n">
        <v>22</v>
      </c>
      <c r="D3658" s="1" t="s">
        <v>3920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3921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7" t="n">
        <v>46192</v>
      </c>
      <c r="C3659" s="1" t="n">
        <v>22</v>
      </c>
      <c r="D3659" s="1" t="s">
        <v>3920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4208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7" t="n">
        <v>46192</v>
      </c>
      <c r="C3660" s="1" t="n">
        <v>22</v>
      </c>
      <c r="D3660" s="1" t="s">
        <v>3920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3942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7" t="n">
        <v>46192</v>
      </c>
      <c r="C3661" s="1" t="n">
        <v>22</v>
      </c>
      <c r="D3661" s="1" t="s">
        <v>3920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3943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7" t="n">
        <v>46192</v>
      </c>
      <c r="C3662" s="1" t="n">
        <v>22</v>
      </c>
      <c r="D3662" s="1" t="s">
        <v>3920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3922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7" t="n">
        <v>46192</v>
      </c>
      <c r="C3663" s="1" t="n">
        <v>22</v>
      </c>
      <c r="D3663" s="1" t="s">
        <v>3920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3938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7" t="n">
        <v>46192</v>
      </c>
      <c r="C3664" s="1" t="n">
        <v>22</v>
      </c>
      <c r="D3664" s="1" t="s">
        <v>3920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3940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7" t="n">
        <v>46192</v>
      </c>
      <c r="C3665" s="1" t="n">
        <v>22</v>
      </c>
      <c r="D3665" s="1" t="s">
        <v>3920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3921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7" t="n">
        <v>46192</v>
      </c>
      <c r="C3666" s="1" t="n">
        <v>22</v>
      </c>
      <c r="D3666" s="1" t="s">
        <v>3920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3923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7" t="n">
        <v>46192</v>
      </c>
      <c r="C3667" s="1" t="n">
        <v>22</v>
      </c>
      <c r="D3667" s="1" t="s">
        <v>3920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3924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7" t="n">
        <v>46192</v>
      </c>
      <c r="C3668" s="1" t="n">
        <v>22</v>
      </c>
      <c r="D3668" s="1" t="s">
        <v>3920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3925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7" t="n">
        <v>46192</v>
      </c>
      <c r="C3669" s="1" t="n">
        <v>22</v>
      </c>
      <c r="D3669" s="1" t="s">
        <v>3920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3926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7" t="n">
        <v>46192</v>
      </c>
      <c r="C3670" s="1" t="n">
        <v>22</v>
      </c>
      <c r="D3670" s="1" t="s">
        <v>3920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3927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7" t="n">
        <v>46192</v>
      </c>
      <c r="C3671" s="1" t="n">
        <v>22</v>
      </c>
      <c r="D3671" s="1" t="s">
        <v>3920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3928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7" t="n">
        <v>46192</v>
      </c>
      <c r="C3672" s="1" t="n">
        <v>22</v>
      </c>
      <c r="D3672" s="1" t="s">
        <v>3920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3929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7" t="n">
        <v>46192</v>
      </c>
      <c r="C3673" s="1" t="n">
        <v>22</v>
      </c>
      <c r="D3673" s="1" t="s">
        <v>3920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3930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7" t="n">
        <v>46192</v>
      </c>
      <c r="C3674" s="1" t="n">
        <v>22</v>
      </c>
      <c r="D3674" s="1" t="s">
        <v>3920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3931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7" t="n">
        <v>46192</v>
      </c>
      <c r="C3675" s="1" t="n">
        <v>22</v>
      </c>
      <c r="D3675" s="1" t="s">
        <v>3920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3932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7" t="n">
        <v>46192</v>
      </c>
      <c r="C3676" s="1" t="n">
        <v>22</v>
      </c>
      <c r="D3676" s="1" t="s">
        <v>3920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3933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7" t="n">
        <v>46192</v>
      </c>
      <c r="C3677" s="1" t="n">
        <v>22</v>
      </c>
      <c r="D3677" s="1" t="s">
        <v>3920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3934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7" t="n">
        <v>46192</v>
      </c>
      <c r="C3678" s="1" t="n">
        <v>22</v>
      </c>
      <c r="D3678" s="1" t="s">
        <v>3920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3936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7" t="n">
        <v>46192</v>
      </c>
      <c r="C3679" s="1" t="n">
        <v>22</v>
      </c>
      <c r="D3679" s="1" t="s">
        <v>3920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3937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7" t="n">
        <v>46192</v>
      </c>
      <c r="C3680" s="1" t="n">
        <v>22</v>
      </c>
      <c r="D3680" s="1" t="s">
        <v>3920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3938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7" t="n">
        <v>46192</v>
      </c>
      <c r="C3681" s="1" t="n">
        <v>22</v>
      </c>
      <c r="D3681" s="1" t="s">
        <v>3920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3939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7" t="n">
        <v>46192</v>
      </c>
      <c r="C3682" s="1" t="n">
        <v>22</v>
      </c>
      <c r="D3682" s="1" t="s">
        <v>3920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3940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7" t="n">
        <v>46192</v>
      </c>
      <c r="C3683" s="1" t="n">
        <v>22</v>
      </c>
      <c r="D3683" s="1" t="s">
        <v>3920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4272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7" t="n">
        <v>46192</v>
      </c>
      <c r="C3684" s="1" t="n">
        <v>22</v>
      </c>
      <c r="D3684" s="1" t="s">
        <v>3920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3921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7" t="n">
        <v>46192</v>
      </c>
      <c r="C3685" s="1" t="n">
        <v>22</v>
      </c>
      <c r="D3685" s="1" t="s">
        <v>3920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4208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7" t="n">
        <v>46192</v>
      </c>
      <c r="C3686" s="1" t="n">
        <v>22</v>
      </c>
      <c r="D3686" s="1" t="s">
        <v>3920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3942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7" t="n">
        <v>46192</v>
      </c>
      <c r="C3687" s="1" t="n">
        <v>22</v>
      </c>
      <c r="D3687" s="1" t="s">
        <v>3920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3943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7" t="n">
        <v>46192</v>
      </c>
      <c r="C3688" s="1" t="n">
        <v>22</v>
      </c>
      <c r="D3688" s="1" t="s">
        <v>3920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3922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7" t="n">
        <v>46192</v>
      </c>
      <c r="C3689" s="1" t="n">
        <v>22</v>
      </c>
      <c r="D3689" s="1" t="s">
        <v>3920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3938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7" t="n">
        <v>46192</v>
      </c>
      <c r="C3690" s="1" t="n">
        <v>22</v>
      </c>
      <c r="D3690" s="1" t="s">
        <v>3920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3940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7" t="n">
        <v>46192</v>
      </c>
      <c r="C3691" s="1" t="n">
        <v>100</v>
      </c>
      <c r="D3691" s="1" t="s">
        <v>3947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3921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7" t="n">
        <v>46192</v>
      </c>
      <c r="C3692" s="1" t="n">
        <v>100</v>
      </c>
      <c r="D3692" s="1" t="s">
        <v>3947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3923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7" t="n">
        <v>46192</v>
      </c>
      <c r="C3693" s="1" t="n">
        <v>100</v>
      </c>
      <c r="D3693" s="1" t="s">
        <v>3947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3924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7" t="n">
        <v>46192</v>
      </c>
      <c r="C3694" s="1" t="n">
        <v>100</v>
      </c>
      <c r="D3694" s="1" t="s">
        <v>3947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3925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7" t="n">
        <v>46192</v>
      </c>
      <c r="C3695" s="1" t="n">
        <v>100</v>
      </c>
      <c r="D3695" s="1" t="s">
        <v>3947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3926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7" t="n">
        <v>46192</v>
      </c>
      <c r="C3696" s="1" t="n">
        <v>100</v>
      </c>
      <c r="D3696" s="1" t="s">
        <v>3947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3927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7" t="n">
        <v>46192</v>
      </c>
      <c r="C3697" s="1" t="n">
        <v>100</v>
      </c>
      <c r="D3697" s="1" t="s">
        <v>3947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3928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7" t="n">
        <v>46192</v>
      </c>
      <c r="C3698" s="1" t="n">
        <v>100</v>
      </c>
      <c r="D3698" s="1" t="s">
        <v>3947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3929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7" t="n">
        <v>46192</v>
      </c>
      <c r="C3699" s="1" t="n">
        <v>100</v>
      </c>
      <c r="D3699" s="1" t="s">
        <v>3947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3930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7" t="n">
        <v>46192</v>
      </c>
      <c r="C3700" s="1" t="n">
        <v>100</v>
      </c>
      <c r="D3700" s="1" t="s">
        <v>3947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3931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7" t="n">
        <v>46192</v>
      </c>
      <c r="C3701" s="1" t="n">
        <v>100</v>
      </c>
      <c r="D3701" s="1" t="s">
        <v>3947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3932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7" t="n">
        <v>46192</v>
      </c>
      <c r="C3702" s="1" t="n">
        <v>100</v>
      </c>
      <c r="D3702" s="1" t="s">
        <v>3947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3933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7" t="n">
        <v>46192</v>
      </c>
      <c r="C3703" s="1" t="n">
        <v>100</v>
      </c>
      <c r="D3703" s="1" t="s">
        <v>3947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3936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7" t="n">
        <v>46192</v>
      </c>
      <c r="C3704" s="1" t="n">
        <v>100</v>
      </c>
      <c r="D3704" s="1" t="s">
        <v>3947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3937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7" t="n">
        <v>46192</v>
      </c>
      <c r="C3705" s="1" t="n">
        <v>100</v>
      </c>
      <c r="D3705" s="1" t="s">
        <v>3947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3938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7" t="n">
        <v>46192</v>
      </c>
      <c r="C3706" s="1" t="n">
        <v>100</v>
      </c>
      <c r="D3706" s="1" t="s">
        <v>3947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3939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7" t="n">
        <v>46192</v>
      </c>
      <c r="C3707" s="1" t="n">
        <v>100</v>
      </c>
      <c r="D3707" s="1" t="s">
        <v>3947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3940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7" t="n">
        <v>46192</v>
      </c>
      <c r="C3708" s="1" t="n">
        <v>100</v>
      </c>
      <c r="D3708" s="1" t="s">
        <v>3947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4272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7" t="n">
        <v>46192</v>
      </c>
      <c r="C3709" s="1" t="n">
        <v>100</v>
      </c>
      <c r="D3709" s="1" t="s">
        <v>3947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3921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7" t="n">
        <v>46192</v>
      </c>
      <c r="C3710" s="1" t="n">
        <v>100</v>
      </c>
      <c r="D3710" s="1" t="s">
        <v>3947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3923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7" t="n">
        <v>46192</v>
      </c>
      <c r="C3711" s="1" t="n">
        <v>100</v>
      </c>
      <c r="D3711" s="1" t="s">
        <v>3947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3924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7" t="n">
        <v>46192</v>
      </c>
      <c r="C3712" s="1" t="n">
        <v>100</v>
      </c>
      <c r="D3712" s="1" t="s">
        <v>3947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3925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7" t="n">
        <v>46192</v>
      </c>
      <c r="C3713" s="1" t="n">
        <v>100</v>
      </c>
      <c r="D3713" s="1" t="s">
        <v>3947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3926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7" t="n">
        <v>46192</v>
      </c>
      <c r="C3714" s="1" t="n">
        <v>100</v>
      </c>
      <c r="D3714" s="1" t="s">
        <v>3947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3927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7" t="n">
        <v>46192</v>
      </c>
      <c r="C3715" s="1" t="n">
        <v>100</v>
      </c>
      <c r="D3715" s="1" t="s">
        <v>3947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3928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7" t="n">
        <v>46192</v>
      </c>
      <c r="C3716" s="1" t="n">
        <v>100</v>
      </c>
      <c r="D3716" s="1" t="s">
        <v>3947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3929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7" t="n">
        <v>46192</v>
      </c>
      <c r="C3717" s="1" t="n">
        <v>100</v>
      </c>
      <c r="D3717" s="1" t="s">
        <v>3947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3930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7" t="n">
        <v>46192</v>
      </c>
      <c r="C3718" s="1" t="n">
        <v>100</v>
      </c>
      <c r="D3718" s="1" t="s">
        <v>3947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3931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7" t="n">
        <v>46192</v>
      </c>
      <c r="C3719" s="1" t="n">
        <v>100</v>
      </c>
      <c r="D3719" s="1" t="s">
        <v>3947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3932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7" t="n">
        <v>46192</v>
      </c>
      <c r="C3720" s="1" t="n">
        <v>100</v>
      </c>
      <c r="D3720" s="1" t="s">
        <v>3947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3933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7" t="n">
        <v>46192</v>
      </c>
      <c r="C3721" s="1" t="n">
        <v>100</v>
      </c>
      <c r="D3721" s="1" t="s">
        <v>3947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3934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7" t="n">
        <v>46192</v>
      </c>
      <c r="C3722" s="1" t="n">
        <v>100</v>
      </c>
      <c r="D3722" s="1" t="s">
        <v>3947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3936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7" t="n">
        <v>46192</v>
      </c>
      <c r="C3723" s="1" t="n">
        <v>100</v>
      </c>
      <c r="D3723" s="1" t="s">
        <v>3947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3937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7" t="n">
        <v>46192</v>
      </c>
      <c r="C3724" s="1" t="n">
        <v>100</v>
      </c>
      <c r="D3724" s="1" t="s">
        <v>3947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3938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7" t="n">
        <v>46192</v>
      </c>
      <c r="C3725" s="1" t="n">
        <v>100</v>
      </c>
      <c r="D3725" s="1" t="s">
        <v>3947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3939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7" t="n">
        <v>46192</v>
      </c>
      <c r="C3726" s="1" t="n">
        <v>100</v>
      </c>
      <c r="D3726" s="1" t="s">
        <v>3947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3940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7" t="n">
        <v>46192</v>
      </c>
      <c r="C3727" s="1" t="n">
        <v>100</v>
      </c>
      <c r="D3727" s="1" t="s">
        <v>3947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4272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7" t="n">
        <v>46192</v>
      </c>
      <c r="C3728" s="1" t="n">
        <v>100</v>
      </c>
      <c r="D3728" s="1" t="s">
        <v>3947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3924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7" t="n">
        <v>46192</v>
      </c>
      <c r="C3729" s="1" t="n">
        <v>100</v>
      </c>
      <c r="D3729" s="1" t="s">
        <v>3947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3925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7" t="n">
        <v>46192</v>
      </c>
      <c r="C3730" s="1" t="n">
        <v>100</v>
      </c>
      <c r="D3730" s="1" t="s">
        <v>3947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3931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7" t="n">
        <v>46192</v>
      </c>
      <c r="C3731" s="1" t="n">
        <v>100</v>
      </c>
      <c r="D3731" s="1" t="s">
        <v>3947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3933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7" t="n">
        <v>46192</v>
      </c>
      <c r="C3732" s="1" t="n">
        <v>100</v>
      </c>
      <c r="D3732" s="1" t="s">
        <v>3947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3936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7" t="n">
        <v>46192</v>
      </c>
      <c r="C3733" s="1" t="n">
        <v>100</v>
      </c>
      <c r="D3733" s="1" t="s">
        <v>3947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3937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7" t="n">
        <v>46192</v>
      </c>
      <c r="C3734" s="1" t="n">
        <v>100</v>
      </c>
      <c r="D3734" s="1" t="s">
        <v>3947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3940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7" t="n">
        <v>46192</v>
      </c>
      <c r="C3735" s="1" t="n">
        <v>100</v>
      </c>
      <c r="D3735" s="1" t="s">
        <v>3947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3921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7" t="n">
        <v>46192</v>
      </c>
      <c r="C3736" s="1" t="n">
        <v>100</v>
      </c>
      <c r="D3736" s="1" t="s">
        <v>3947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4208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7" t="n">
        <v>46192</v>
      </c>
      <c r="C3737" s="1" t="n">
        <v>100</v>
      </c>
      <c r="D3737" s="1" t="s">
        <v>3947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3942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7" t="n">
        <v>46192</v>
      </c>
      <c r="C3738" s="1" t="n">
        <v>100</v>
      </c>
      <c r="D3738" s="1" t="s">
        <v>3947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3943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7" t="n">
        <v>46192</v>
      </c>
      <c r="C3739" s="1" t="n">
        <v>100</v>
      </c>
      <c r="D3739" s="1" t="s">
        <v>3947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3922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7" t="n">
        <v>46192</v>
      </c>
      <c r="C3740" s="1" t="n">
        <v>100</v>
      </c>
      <c r="D3740" s="1" t="s">
        <v>3947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3938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7" t="n">
        <v>46192</v>
      </c>
      <c r="C3741" s="1" t="n">
        <v>100</v>
      </c>
      <c r="D3741" s="1" t="s">
        <v>3947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3940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7" t="n">
        <v>46192</v>
      </c>
      <c r="C3742" s="1" t="n">
        <v>100</v>
      </c>
      <c r="D3742" s="1" t="s">
        <v>3947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3921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7" t="n">
        <v>46192</v>
      </c>
      <c r="C3743" s="1" t="n">
        <v>100</v>
      </c>
      <c r="D3743" s="1" t="s">
        <v>3947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3923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7" t="n">
        <v>46192</v>
      </c>
      <c r="C3744" s="1" t="n">
        <v>100</v>
      </c>
      <c r="D3744" s="1" t="s">
        <v>3947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3924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7" t="n">
        <v>46192</v>
      </c>
      <c r="C3745" s="1" t="n">
        <v>100</v>
      </c>
      <c r="D3745" s="1" t="s">
        <v>3947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3925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7" t="n">
        <v>46192</v>
      </c>
      <c r="C3746" s="1" t="n">
        <v>100</v>
      </c>
      <c r="D3746" s="1" t="s">
        <v>3947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3926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7" t="n">
        <v>46192</v>
      </c>
      <c r="C3747" s="1" t="n">
        <v>100</v>
      </c>
      <c r="D3747" s="1" t="s">
        <v>3947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3927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7" t="n">
        <v>46192</v>
      </c>
      <c r="C3748" s="1" t="n">
        <v>100</v>
      </c>
      <c r="D3748" s="1" t="s">
        <v>3947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3928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7" t="n">
        <v>46192</v>
      </c>
      <c r="C3749" s="1" t="n">
        <v>100</v>
      </c>
      <c r="D3749" s="1" t="s">
        <v>3947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3929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7" t="n">
        <v>46192</v>
      </c>
      <c r="C3750" s="1" t="n">
        <v>100</v>
      </c>
      <c r="D3750" s="1" t="s">
        <v>3947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3930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7" t="n">
        <v>46192</v>
      </c>
      <c r="C3751" s="1" t="n">
        <v>100</v>
      </c>
      <c r="D3751" s="1" t="s">
        <v>3947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3931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7" t="n">
        <v>46192</v>
      </c>
      <c r="C3752" s="1" t="n">
        <v>100</v>
      </c>
      <c r="D3752" s="1" t="s">
        <v>3947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3932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7" t="n">
        <v>46192</v>
      </c>
      <c r="C3753" s="1" t="n">
        <v>100</v>
      </c>
      <c r="D3753" s="1" t="s">
        <v>3947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3933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7" t="n">
        <v>46192</v>
      </c>
      <c r="C3754" s="1" t="n">
        <v>100</v>
      </c>
      <c r="D3754" s="1" t="s">
        <v>3947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3934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7" t="n">
        <v>46192</v>
      </c>
      <c r="C3755" s="1" t="n">
        <v>100</v>
      </c>
      <c r="D3755" s="1" t="s">
        <v>3947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3936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7" t="n">
        <v>46192</v>
      </c>
      <c r="C3756" s="1" t="n">
        <v>100</v>
      </c>
      <c r="D3756" s="1" t="s">
        <v>3947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3937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7" t="n">
        <v>46192</v>
      </c>
      <c r="C3757" s="1" t="n">
        <v>100</v>
      </c>
      <c r="D3757" s="1" t="s">
        <v>3947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3938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7" t="n">
        <v>46192</v>
      </c>
      <c r="C3758" s="1" t="n">
        <v>100</v>
      </c>
      <c r="D3758" s="1" t="s">
        <v>3947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3939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7" t="n">
        <v>46192</v>
      </c>
      <c r="C3759" s="1" t="n">
        <v>100</v>
      </c>
      <c r="D3759" s="1" t="s">
        <v>3947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3940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7" t="n">
        <v>46192</v>
      </c>
      <c r="C3760" s="1" t="n">
        <v>100</v>
      </c>
      <c r="D3760" s="1" t="s">
        <v>3947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4272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7" t="n">
        <v>46192</v>
      </c>
      <c r="C3761" s="1" t="n">
        <v>100</v>
      </c>
      <c r="D3761" s="1" t="s">
        <v>3947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3921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7" t="n">
        <v>46192</v>
      </c>
      <c r="C3762" s="1" t="n">
        <v>100</v>
      </c>
      <c r="D3762" s="1" t="s">
        <v>3947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3923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7" t="n">
        <v>46192</v>
      </c>
      <c r="C3763" s="1" t="n">
        <v>100</v>
      </c>
      <c r="D3763" s="1" t="s">
        <v>3947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3924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7" t="n">
        <v>46192</v>
      </c>
      <c r="C3764" s="1" t="n">
        <v>100</v>
      </c>
      <c r="D3764" s="1" t="s">
        <v>3947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3925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7" t="n">
        <v>46192</v>
      </c>
      <c r="C3765" s="1" t="n">
        <v>100</v>
      </c>
      <c r="D3765" s="1" t="s">
        <v>3947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3926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7" t="n">
        <v>46192</v>
      </c>
      <c r="C3766" s="1" t="n">
        <v>100</v>
      </c>
      <c r="D3766" s="1" t="s">
        <v>3947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3927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7" t="n">
        <v>46192</v>
      </c>
      <c r="C3767" s="1" t="n">
        <v>100</v>
      </c>
      <c r="D3767" s="1" t="s">
        <v>3947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3928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7" t="n">
        <v>46192</v>
      </c>
      <c r="C3768" s="1" t="n">
        <v>100</v>
      </c>
      <c r="D3768" s="1" t="s">
        <v>3947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3929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7" t="n">
        <v>46192</v>
      </c>
      <c r="C3769" s="1" t="n">
        <v>100</v>
      </c>
      <c r="D3769" s="1" t="s">
        <v>3947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3930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7" t="n">
        <v>46192</v>
      </c>
      <c r="C3770" s="1" t="n">
        <v>100</v>
      </c>
      <c r="D3770" s="1" t="s">
        <v>3947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3931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7" t="n">
        <v>46192</v>
      </c>
      <c r="C3771" s="1" t="n">
        <v>100</v>
      </c>
      <c r="D3771" s="1" t="s">
        <v>3947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3932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7" t="n">
        <v>46192</v>
      </c>
      <c r="C3772" s="1" t="n">
        <v>100</v>
      </c>
      <c r="D3772" s="1" t="s">
        <v>3947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3933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7" t="n">
        <v>46192</v>
      </c>
      <c r="C3773" s="1" t="n">
        <v>100</v>
      </c>
      <c r="D3773" s="1" t="s">
        <v>3947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3934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7" t="n">
        <v>46192</v>
      </c>
      <c r="C3774" s="1" t="n">
        <v>100</v>
      </c>
      <c r="D3774" s="1" t="s">
        <v>3947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3936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7" t="n">
        <v>46192</v>
      </c>
      <c r="C3775" s="1" t="n">
        <v>100</v>
      </c>
      <c r="D3775" s="1" t="s">
        <v>3947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3937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7" t="n">
        <v>46192</v>
      </c>
      <c r="C3776" s="1" t="n">
        <v>100</v>
      </c>
      <c r="D3776" s="1" t="s">
        <v>3947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3938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7" t="n">
        <v>46192</v>
      </c>
      <c r="C3777" s="1" t="n">
        <v>100</v>
      </c>
      <c r="D3777" s="1" t="s">
        <v>3947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3939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7" t="n">
        <v>46192</v>
      </c>
      <c r="C3778" s="1" t="n">
        <v>100</v>
      </c>
      <c r="D3778" s="1" t="s">
        <v>3947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3940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7" t="n">
        <v>46192</v>
      </c>
      <c r="C3779" s="1" t="n">
        <v>100</v>
      </c>
      <c r="D3779" s="1" t="s">
        <v>3947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3921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7" t="n">
        <v>46192</v>
      </c>
      <c r="C3780" s="1" t="n">
        <v>100</v>
      </c>
      <c r="D3780" s="1" t="s">
        <v>3947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3923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7" t="n">
        <v>46192</v>
      </c>
      <c r="C3781" s="1" t="n">
        <v>100</v>
      </c>
      <c r="D3781" s="1" t="s">
        <v>3947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3924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7" t="n">
        <v>46192</v>
      </c>
      <c r="C3782" s="1" t="n">
        <v>100</v>
      </c>
      <c r="D3782" s="1" t="s">
        <v>3947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3925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7" t="n">
        <v>46192</v>
      </c>
      <c r="C3783" s="1" t="n">
        <v>100</v>
      </c>
      <c r="D3783" s="1" t="s">
        <v>3947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3926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7" t="n">
        <v>46192</v>
      </c>
      <c r="C3784" s="1" t="n">
        <v>100</v>
      </c>
      <c r="D3784" s="1" t="s">
        <v>3947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3927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7" t="n">
        <v>46192</v>
      </c>
      <c r="C3785" s="1" t="n">
        <v>100</v>
      </c>
      <c r="D3785" s="1" t="s">
        <v>3947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3928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7" t="n">
        <v>46192</v>
      </c>
      <c r="C3786" s="1" t="n">
        <v>100</v>
      </c>
      <c r="D3786" s="1" t="s">
        <v>3947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3929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7" t="n">
        <v>46192</v>
      </c>
      <c r="C3787" s="1" t="n">
        <v>100</v>
      </c>
      <c r="D3787" s="1" t="s">
        <v>3947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3930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7" t="n">
        <v>46192</v>
      </c>
      <c r="C3788" s="1" t="n">
        <v>100</v>
      </c>
      <c r="D3788" s="1" t="s">
        <v>3947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3931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7" t="n">
        <v>46192</v>
      </c>
      <c r="C3789" s="1" t="n">
        <v>100</v>
      </c>
      <c r="D3789" s="1" t="s">
        <v>3947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3932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7" t="n">
        <v>46192</v>
      </c>
      <c r="C3790" s="1" t="n">
        <v>100</v>
      </c>
      <c r="D3790" s="1" t="s">
        <v>3947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3933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7" t="n">
        <v>46192</v>
      </c>
      <c r="C3791" s="1" t="n">
        <v>100</v>
      </c>
      <c r="D3791" s="1" t="s">
        <v>3947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3934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7" t="n">
        <v>46192</v>
      </c>
      <c r="C3792" s="1" t="n">
        <v>100</v>
      </c>
      <c r="D3792" s="1" t="s">
        <v>3947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3936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7" t="n">
        <v>46192</v>
      </c>
      <c r="C3793" s="1" t="n">
        <v>100</v>
      </c>
      <c r="D3793" s="1" t="s">
        <v>3947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3937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7" t="n">
        <v>46192</v>
      </c>
      <c r="C3794" s="1" t="n">
        <v>100</v>
      </c>
      <c r="D3794" s="1" t="s">
        <v>3947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3938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7" t="n">
        <v>46192</v>
      </c>
      <c r="C3795" s="1" t="n">
        <v>100</v>
      </c>
      <c r="D3795" s="1" t="s">
        <v>3947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3939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7" t="n">
        <v>46192</v>
      </c>
      <c r="C3796" s="1" t="n">
        <v>100</v>
      </c>
      <c r="D3796" s="1" t="s">
        <v>3947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3940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7" t="n">
        <v>46192</v>
      </c>
      <c r="C3797" s="1" t="n">
        <v>100</v>
      </c>
      <c r="D3797" s="1" t="s">
        <v>3947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3921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7" t="n">
        <v>46192</v>
      </c>
      <c r="C3798" s="1" t="n">
        <v>100</v>
      </c>
      <c r="D3798" s="1" t="s">
        <v>3947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4208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7" t="n">
        <v>46192</v>
      </c>
      <c r="C3799" s="1" t="n">
        <v>100</v>
      </c>
      <c r="D3799" s="1" t="s">
        <v>3947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3942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7" t="n">
        <v>46192</v>
      </c>
      <c r="C3800" s="1" t="n">
        <v>100</v>
      </c>
      <c r="D3800" s="1" t="s">
        <v>3947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3943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7" t="n">
        <v>46192</v>
      </c>
      <c r="C3801" s="1" t="n">
        <v>100</v>
      </c>
      <c r="D3801" s="1" t="s">
        <v>3947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3922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7" t="n">
        <v>46192</v>
      </c>
      <c r="C3802" s="1" t="n">
        <v>100</v>
      </c>
      <c r="D3802" s="1" t="s">
        <v>3947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3938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7" t="n">
        <v>46192</v>
      </c>
      <c r="C3803" s="1" t="n">
        <v>100</v>
      </c>
      <c r="D3803" s="1" t="s">
        <v>3947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3940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7" t="n">
        <v>46192</v>
      </c>
      <c r="C3804" s="1" t="n">
        <v>171</v>
      </c>
      <c r="D3804" s="1" t="s">
        <v>3948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5540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7" t="n">
        <v>46192</v>
      </c>
      <c r="C3805" s="1" t="n">
        <v>171</v>
      </c>
      <c r="D3805" s="1" t="s">
        <v>3948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5541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7" t="n">
        <v>46192</v>
      </c>
      <c r="C3806" s="1" t="n">
        <v>171</v>
      </c>
      <c r="D3806" s="1" t="s">
        <v>3948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4870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7" t="n">
        <v>46192</v>
      </c>
      <c r="C3807" s="1" t="n">
        <v>171</v>
      </c>
      <c r="D3807" s="1" t="s">
        <v>3948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4327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7" t="n">
        <v>46192</v>
      </c>
      <c r="C3808" s="1" t="n">
        <v>171</v>
      </c>
      <c r="D3808" s="1" t="s">
        <v>3948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5613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7" t="n">
        <v>46192</v>
      </c>
      <c r="C3809" s="1" t="n">
        <v>171</v>
      </c>
      <c r="D3809" s="1" t="s">
        <v>3948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4615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7" t="n">
        <v>46193</v>
      </c>
      <c r="C3810" s="1" t="n">
        <v>1</v>
      </c>
      <c r="D3810" s="1" t="s">
        <v>3851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3951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7" t="n">
        <v>46193</v>
      </c>
      <c r="C3811" s="1" t="n">
        <v>1</v>
      </c>
      <c r="D3811" s="1" t="s">
        <v>3851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4219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7" t="n">
        <v>46193</v>
      </c>
      <c r="C3812" s="1" t="n">
        <v>1</v>
      </c>
      <c r="D3812" s="1" t="s">
        <v>3851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3952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7" t="n">
        <v>46193</v>
      </c>
      <c r="C3813" s="1" t="n">
        <v>1</v>
      </c>
      <c r="D3813" s="1" t="s">
        <v>3851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3953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7" t="n">
        <v>46193</v>
      </c>
      <c r="C3814" s="1" t="n">
        <v>1</v>
      </c>
      <c r="D3814" s="1" t="s">
        <v>3851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4274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7" t="n">
        <v>46193</v>
      </c>
      <c r="C3815" s="1" t="n">
        <v>1</v>
      </c>
      <c r="D3815" s="1" t="s">
        <v>3851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3954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7" t="n">
        <v>46193</v>
      </c>
      <c r="C3816" s="1" t="n">
        <v>1</v>
      </c>
      <c r="D3816" s="1" t="s">
        <v>3851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3955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7" t="n">
        <v>46193</v>
      </c>
      <c r="C3817" s="1" t="n">
        <v>1</v>
      </c>
      <c r="D3817" s="1" t="s">
        <v>3851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5614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7" t="n">
        <v>46193</v>
      </c>
      <c r="C3818" s="1" t="n">
        <v>1</v>
      </c>
      <c r="D3818" s="1" t="s">
        <v>3851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5615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7" t="n">
        <v>46193</v>
      </c>
      <c r="C3819" s="1" t="n">
        <v>1</v>
      </c>
      <c r="D3819" s="1" t="s">
        <v>3851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5616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7" t="n">
        <v>46193</v>
      </c>
      <c r="C3820" s="1" t="n">
        <v>1</v>
      </c>
      <c r="D3820" s="1" t="s">
        <v>3851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4394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7" t="n">
        <v>46193</v>
      </c>
      <c r="C3821" s="1" t="n">
        <v>1</v>
      </c>
      <c r="D3821" s="1" t="s">
        <v>3851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4395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7" t="n">
        <v>46193</v>
      </c>
      <c r="C3822" s="1" t="n">
        <v>1</v>
      </c>
      <c r="D3822" s="1" t="s">
        <v>3851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5617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7" t="n">
        <v>46193</v>
      </c>
      <c r="C3823" s="1" t="n">
        <v>1</v>
      </c>
      <c r="D3823" s="1" t="s">
        <v>3851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4398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7" t="n">
        <v>46193</v>
      </c>
      <c r="C3824" s="1" t="n">
        <v>1</v>
      </c>
      <c r="D3824" s="1" t="s">
        <v>3851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4399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7" t="n">
        <v>46193</v>
      </c>
      <c r="C3825" s="1" t="n">
        <v>1</v>
      </c>
      <c r="D3825" s="1" t="s">
        <v>3851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5618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7" t="n">
        <v>46193</v>
      </c>
      <c r="C3826" s="1" t="n">
        <v>1</v>
      </c>
      <c r="D3826" s="1" t="s">
        <v>3851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5619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7" t="n">
        <v>46193</v>
      </c>
      <c r="C3827" s="1" t="n">
        <v>1</v>
      </c>
      <c r="D3827" s="1" t="s">
        <v>3851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4401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7" t="n">
        <v>46193</v>
      </c>
      <c r="C3828" s="1" t="n">
        <v>1</v>
      </c>
      <c r="D3828" s="1" t="s">
        <v>3851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4278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7" t="n">
        <v>46193</v>
      </c>
      <c r="C3829" s="1" t="n">
        <v>1</v>
      </c>
      <c r="D3829" s="1" t="s">
        <v>3851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3958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7" t="n">
        <v>46193</v>
      </c>
      <c r="C3830" s="1" t="n">
        <v>1</v>
      </c>
      <c r="D3830" s="1" t="s">
        <v>3851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3959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7" t="n">
        <v>46193</v>
      </c>
      <c r="C3831" s="1" t="n">
        <v>1</v>
      </c>
      <c r="D3831" s="1" t="s">
        <v>3851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3960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7" t="n">
        <v>46193</v>
      </c>
      <c r="C3832" s="1" t="n">
        <v>1</v>
      </c>
      <c r="D3832" s="1" t="s">
        <v>3851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3961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7" t="n">
        <v>46193</v>
      </c>
      <c r="C3833" s="1" t="n">
        <v>1</v>
      </c>
      <c r="D3833" s="1" t="s">
        <v>3851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4624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7" t="n">
        <v>46193</v>
      </c>
      <c r="C3834" s="1" t="n">
        <v>1</v>
      </c>
      <c r="D3834" s="1" t="s">
        <v>3851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3962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7" t="n">
        <v>46193</v>
      </c>
      <c r="C3835" s="1" t="n">
        <v>1</v>
      </c>
      <c r="D3835" s="1" t="s">
        <v>3851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5620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7" t="n">
        <v>46193</v>
      </c>
      <c r="C3836" s="1" t="n">
        <v>1</v>
      </c>
      <c r="D3836" s="1" t="s">
        <v>3851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5621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7" t="n">
        <v>46193</v>
      </c>
      <c r="C3837" s="1" t="n">
        <v>1</v>
      </c>
      <c r="D3837" s="1" t="s">
        <v>3851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5622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7" t="n">
        <v>46193</v>
      </c>
      <c r="C3838" s="1" t="n">
        <v>1</v>
      </c>
      <c r="D3838" s="1" t="s">
        <v>3851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5623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7" t="n">
        <v>46193</v>
      </c>
      <c r="C3839" s="1" t="n">
        <v>1</v>
      </c>
      <c r="D3839" s="1" t="s">
        <v>3851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5624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7" t="n">
        <v>46193</v>
      </c>
      <c r="C3840" s="1" t="n">
        <v>1</v>
      </c>
      <c r="D3840" s="1" t="s">
        <v>3851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5625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7" t="n">
        <v>46193</v>
      </c>
      <c r="C3841" s="1" t="n">
        <v>1</v>
      </c>
      <c r="D3841" s="1" t="s">
        <v>3851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5626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7" t="n">
        <v>46193</v>
      </c>
      <c r="C3842" s="1" t="n">
        <v>1</v>
      </c>
      <c r="D3842" s="1" t="s">
        <v>3851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5627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7" t="n">
        <v>46193</v>
      </c>
      <c r="C3843" s="1" t="n">
        <v>1</v>
      </c>
      <c r="D3843" s="1" t="s">
        <v>3851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5628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7" t="n">
        <v>46193</v>
      </c>
      <c r="C3844" s="1" t="n">
        <v>1</v>
      </c>
      <c r="D3844" s="1" t="s">
        <v>3851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5629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7" t="n">
        <v>46193</v>
      </c>
      <c r="C3845" s="1" t="n">
        <v>1</v>
      </c>
      <c r="D3845" s="1" t="s">
        <v>3851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5630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7" t="n">
        <v>46193</v>
      </c>
      <c r="C3846" s="1" t="n">
        <v>1</v>
      </c>
      <c r="D3846" s="1" t="s">
        <v>3851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5631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7" t="n">
        <v>46193</v>
      </c>
      <c r="C3847" s="1" t="n">
        <v>1</v>
      </c>
      <c r="D3847" s="1" t="s">
        <v>3851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5632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7" t="n">
        <v>46193</v>
      </c>
      <c r="C3848" s="1" t="n">
        <v>1</v>
      </c>
      <c r="D3848" s="1" t="s">
        <v>3851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5633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7" t="n">
        <v>46193</v>
      </c>
      <c r="C3849" s="1" t="n">
        <v>1</v>
      </c>
      <c r="D3849" s="1" t="s">
        <v>3851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5634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7" t="n">
        <v>46193</v>
      </c>
      <c r="C3850" s="1" t="n">
        <v>1</v>
      </c>
      <c r="D3850" s="1" t="s">
        <v>3851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5635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7" t="n">
        <v>46193</v>
      </c>
      <c r="C3851" s="1" t="n">
        <v>1</v>
      </c>
      <c r="D3851" s="1" t="s">
        <v>3851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5636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7" t="n">
        <v>46193</v>
      </c>
      <c r="C3852" s="1" t="n">
        <v>1</v>
      </c>
      <c r="D3852" s="1" t="s">
        <v>3851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5637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7" t="n">
        <v>46193</v>
      </c>
      <c r="C3853" s="1" t="n">
        <v>1</v>
      </c>
      <c r="D3853" s="1" t="s">
        <v>3851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5638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7" t="n">
        <v>46193</v>
      </c>
      <c r="C3854" s="1" t="n">
        <v>1</v>
      </c>
      <c r="D3854" s="1" t="s">
        <v>3851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5639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7" t="n">
        <v>46193</v>
      </c>
      <c r="C3855" s="1" t="n">
        <v>1</v>
      </c>
      <c r="D3855" s="1" t="s">
        <v>3851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5640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7" t="n">
        <v>46193</v>
      </c>
      <c r="C3856" s="1" t="n">
        <v>1</v>
      </c>
      <c r="D3856" s="1" t="s">
        <v>3851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4121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7" t="n">
        <v>46193</v>
      </c>
      <c r="C3857" s="1" t="n">
        <v>1</v>
      </c>
      <c r="D3857" s="1" t="s">
        <v>3851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5641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7" t="n">
        <v>46193</v>
      </c>
      <c r="C3858" s="1" t="n">
        <v>1</v>
      </c>
      <c r="D3858" s="1" t="s">
        <v>3851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5642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7" t="n">
        <v>46193</v>
      </c>
      <c r="C3859" s="1" t="n">
        <v>1</v>
      </c>
      <c r="D3859" s="1" t="s">
        <v>3851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5643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7" t="n">
        <v>46193</v>
      </c>
      <c r="C3860" s="1" t="n">
        <v>1</v>
      </c>
      <c r="D3860" s="1" t="s">
        <v>3851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5644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7" t="n">
        <v>46193</v>
      </c>
      <c r="C3861" s="1" t="n">
        <v>1</v>
      </c>
      <c r="D3861" s="1" t="s">
        <v>3851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5645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7" t="n">
        <v>46193</v>
      </c>
      <c r="C3862" s="1" t="n">
        <v>1</v>
      </c>
      <c r="D3862" s="1" t="s">
        <v>3851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5646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7" t="n">
        <v>46193</v>
      </c>
      <c r="C3863" s="1" t="n">
        <v>1</v>
      </c>
      <c r="D3863" s="1" t="s">
        <v>3851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5647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7" t="n">
        <v>46193</v>
      </c>
      <c r="C3864" s="1" t="n">
        <v>1</v>
      </c>
      <c r="D3864" s="1" t="s">
        <v>3851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5648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7" t="n">
        <v>46193</v>
      </c>
      <c r="C3865" s="1" t="n">
        <v>1</v>
      </c>
      <c r="D3865" s="1" t="s">
        <v>3851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5649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7" t="n">
        <v>46193</v>
      </c>
      <c r="C3866" s="1" t="n">
        <v>1</v>
      </c>
      <c r="D3866" s="1" t="s">
        <v>3851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5650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7" t="n">
        <v>46193</v>
      </c>
      <c r="C3867" s="1" t="n">
        <v>1</v>
      </c>
      <c r="D3867" s="1" t="s">
        <v>3851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5651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7" t="n">
        <v>46193</v>
      </c>
      <c r="C3868" s="1" t="n">
        <v>1</v>
      </c>
      <c r="D3868" s="1" t="s">
        <v>3851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5652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7" t="n">
        <v>46193</v>
      </c>
      <c r="C3869" s="1" t="n">
        <v>1</v>
      </c>
      <c r="D3869" s="1" t="s">
        <v>3851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5653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7" t="n">
        <v>46193</v>
      </c>
      <c r="C3870" s="1" t="n">
        <v>1</v>
      </c>
      <c r="D3870" s="1" t="s">
        <v>3851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5654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7" t="n">
        <v>46193</v>
      </c>
      <c r="C3871" s="1" t="n">
        <v>1</v>
      </c>
      <c r="D3871" s="1" t="s">
        <v>3851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5654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7" t="n">
        <v>46193</v>
      </c>
      <c r="C3872" s="1" t="n">
        <v>1</v>
      </c>
      <c r="D3872" s="1" t="s">
        <v>3851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5655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7" t="n">
        <v>46193</v>
      </c>
      <c r="C3873" s="1" t="n">
        <v>1</v>
      </c>
      <c r="D3873" s="1" t="s">
        <v>3851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5656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7" t="n">
        <v>46193</v>
      </c>
      <c r="C3874" s="1" t="n">
        <v>1</v>
      </c>
      <c r="D3874" s="1" t="s">
        <v>3851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5657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7" t="n">
        <v>46193</v>
      </c>
      <c r="C3875" s="1" t="n">
        <v>1</v>
      </c>
      <c r="D3875" s="1" t="s">
        <v>3851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5658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7" t="n">
        <v>46193</v>
      </c>
      <c r="C3876" s="1" t="n">
        <v>1</v>
      </c>
      <c r="D3876" s="1" t="s">
        <v>3851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5659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7" t="n">
        <v>46193</v>
      </c>
      <c r="C3877" s="1" t="n">
        <v>1</v>
      </c>
      <c r="D3877" s="1" t="s">
        <v>3851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5660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7" t="n">
        <v>46193</v>
      </c>
      <c r="C3878" s="1" t="n">
        <v>1</v>
      </c>
      <c r="D3878" s="1" t="s">
        <v>3851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5661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7" t="n">
        <v>46193</v>
      </c>
      <c r="C3879" s="1" t="n">
        <v>1</v>
      </c>
      <c r="D3879" s="1" t="s">
        <v>3851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5662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7" t="n">
        <v>46193</v>
      </c>
      <c r="C3880" s="1" t="n">
        <v>1</v>
      </c>
      <c r="D3880" s="1" t="s">
        <v>3851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5663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7" t="n">
        <v>46193</v>
      </c>
      <c r="C3881" s="1" t="n">
        <v>1</v>
      </c>
      <c r="D3881" s="1" t="s">
        <v>3851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5662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7" t="n">
        <v>46193</v>
      </c>
      <c r="C3882" s="1" t="n">
        <v>1</v>
      </c>
      <c r="D3882" s="1" t="s">
        <v>3851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5664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7" t="n">
        <v>46193</v>
      </c>
      <c r="C3883" s="1" t="n">
        <v>1</v>
      </c>
      <c r="D3883" s="1" t="s">
        <v>3851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5665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7" t="n">
        <v>46193</v>
      </c>
      <c r="C3884" s="1" t="n">
        <v>1</v>
      </c>
      <c r="D3884" s="1" t="s">
        <v>3851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5666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7" t="n">
        <v>46193</v>
      </c>
      <c r="C3885" s="1" t="n">
        <v>1</v>
      </c>
      <c r="D3885" s="1" t="s">
        <v>3851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5667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7" t="n">
        <v>46193</v>
      </c>
      <c r="C3886" s="1" t="n">
        <v>1</v>
      </c>
      <c r="D3886" s="1" t="s">
        <v>3851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4846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7" t="n">
        <v>46193</v>
      </c>
      <c r="C3887" s="1" t="n">
        <v>1</v>
      </c>
      <c r="D3887" s="1" t="s">
        <v>3851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5668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7" t="n">
        <v>46193</v>
      </c>
      <c r="C3888" s="1" t="n">
        <v>1</v>
      </c>
      <c r="D3888" s="1" t="s">
        <v>3851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4847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7" t="n">
        <v>46193</v>
      </c>
      <c r="C3889" s="1" t="n">
        <v>1</v>
      </c>
      <c r="D3889" s="1" t="s">
        <v>3851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5669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7" t="n">
        <v>46193</v>
      </c>
      <c r="C3890" s="1" t="n">
        <v>1</v>
      </c>
      <c r="D3890" s="1" t="s">
        <v>3851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5670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7" t="n">
        <v>46193</v>
      </c>
      <c r="C3891" s="1" t="n">
        <v>1</v>
      </c>
      <c r="D3891" s="1" t="s">
        <v>3851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5671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7" t="n">
        <v>46193</v>
      </c>
      <c r="C3892" s="1" t="n">
        <v>1</v>
      </c>
      <c r="D3892" s="1" t="s">
        <v>3851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5672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7" t="n">
        <v>46193</v>
      </c>
      <c r="C3893" s="1" t="n">
        <v>1</v>
      </c>
      <c r="D3893" s="1" t="s">
        <v>3851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5673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7" t="n">
        <v>46193</v>
      </c>
      <c r="C3894" s="1" t="n">
        <v>1</v>
      </c>
      <c r="D3894" s="1" t="s">
        <v>3851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5674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7" t="n">
        <v>46193</v>
      </c>
      <c r="C3895" s="1" t="n">
        <v>1</v>
      </c>
      <c r="D3895" s="1" t="s">
        <v>3851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4861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7" t="n">
        <v>46193</v>
      </c>
      <c r="C3896" s="1" t="n">
        <v>1</v>
      </c>
      <c r="D3896" s="1" t="s">
        <v>3851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4326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7" t="n">
        <v>46193</v>
      </c>
      <c r="C3897" s="1" t="n">
        <v>1</v>
      </c>
      <c r="D3897" s="1" t="s">
        <v>3851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4613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7" t="n">
        <v>46193</v>
      </c>
      <c r="C3898" s="1" t="n">
        <v>1</v>
      </c>
      <c r="D3898" s="1" t="s">
        <v>3851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4864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7" t="n">
        <v>46193</v>
      </c>
      <c r="C3899" s="1" t="n">
        <v>1</v>
      </c>
      <c r="D3899" s="1" t="s">
        <v>3851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4329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7" t="n">
        <v>46193</v>
      </c>
      <c r="C3900" s="1" t="n">
        <v>1</v>
      </c>
      <c r="D3900" s="1" t="s">
        <v>3851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5675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7" t="n">
        <v>46193</v>
      </c>
      <c r="C3901" s="1" t="n">
        <v>1</v>
      </c>
      <c r="D3901" s="1" t="s">
        <v>3851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4331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7" t="n">
        <v>46193</v>
      </c>
      <c r="C3902" s="1" t="n">
        <v>1</v>
      </c>
      <c r="D3902" s="1" t="s">
        <v>3851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4334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7" t="n">
        <v>46193</v>
      </c>
      <c r="C3903" s="1" t="n">
        <v>1</v>
      </c>
      <c r="D3903" s="1" t="s">
        <v>3851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5676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7" t="n">
        <v>46193</v>
      </c>
      <c r="C3904" s="1" t="n">
        <v>1</v>
      </c>
      <c r="D3904" s="1" t="s">
        <v>3851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4866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7" t="n">
        <v>46193</v>
      </c>
      <c r="C3905" s="1" t="n">
        <v>1</v>
      </c>
      <c r="D3905" s="1" t="s">
        <v>3851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4336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7" t="n">
        <v>46193</v>
      </c>
      <c r="C3906" s="1" t="n">
        <v>1</v>
      </c>
      <c r="D3906" s="1" t="s">
        <v>3851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4869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7" t="n">
        <v>46193</v>
      </c>
      <c r="C3907" s="1" t="n">
        <v>1</v>
      </c>
      <c r="D3907" s="1" t="s">
        <v>3851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4337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7" t="n">
        <v>46193</v>
      </c>
      <c r="C3908" s="1" t="n">
        <v>1</v>
      </c>
      <c r="D3908" s="1" t="s">
        <v>3851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4338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7" t="n">
        <v>46193</v>
      </c>
      <c r="C3909" s="1" t="n">
        <v>1</v>
      </c>
      <c r="D3909" s="1" t="s">
        <v>3851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5677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7" t="n">
        <v>46193</v>
      </c>
      <c r="C3910" s="1" t="n">
        <v>1</v>
      </c>
      <c r="D3910" s="1" t="s">
        <v>3851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4339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7" t="n">
        <v>46193</v>
      </c>
      <c r="C3911" s="1" t="n">
        <v>1</v>
      </c>
      <c r="D3911" s="1" t="s">
        <v>3851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4871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7" t="n">
        <v>46193</v>
      </c>
      <c r="C3912" s="1" t="n">
        <v>1</v>
      </c>
      <c r="D3912" s="1" t="s">
        <v>3851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4340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7" t="n">
        <v>46193</v>
      </c>
      <c r="C3913" s="1" t="n">
        <v>1</v>
      </c>
      <c r="D3913" s="1" t="s">
        <v>3851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4342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7" t="n">
        <v>46193</v>
      </c>
      <c r="C3914" s="1" t="n">
        <v>1</v>
      </c>
      <c r="D3914" s="1" t="s">
        <v>3851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4872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7" t="n">
        <v>46193</v>
      </c>
      <c r="C3915" s="1" t="n">
        <v>1</v>
      </c>
      <c r="D3915" s="1" t="s">
        <v>3851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5678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7" t="n">
        <v>46193</v>
      </c>
      <c r="C3916" s="1" t="n">
        <v>1</v>
      </c>
      <c r="D3916" s="1" t="s">
        <v>3851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4873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7" t="n">
        <v>46193</v>
      </c>
      <c r="C3917" s="1" t="n">
        <v>1</v>
      </c>
      <c r="D3917" s="1" t="s">
        <v>3851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4874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7" t="n">
        <v>46193</v>
      </c>
      <c r="C3918" s="1" t="n">
        <v>1</v>
      </c>
      <c r="D3918" s="1" t="s">
        <v>3851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4345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7" t="n">
        <v>46193</v>
      </c>
      <c r="C3919" s="1" t="n">
        <v>1</v>
      </c>
      <c r="D3919" s="1" t="s">
        <v>3851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4346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7" t="n">
        <v>46193</v>
      </c>
      <c r="C3920" s="1" t="n">
        <v>1</v>
      </c>
      <c r="D3920" s="1" t="s">
        <v>3851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4347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7" t="n">
        <v>46193</v>
      </c>
      <c r="C3921" s="1" t="n">
        <v>1</v>
      </c>
      <c r="D3921" s="1" t="s">
        <v>3851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4348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7" t="n">
        <v>46193</v>
      </c>
      <c r="C3922" s="1" t="n">
        <v>1</v>
      </c>
      <c r="D3922" s="1" t="s">
        <v>3851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4349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7" t="n">
        <v>46193</v>
      </c>
      <c r="C3923" s="1" t="n">
        <v>1</v>
      </c>
      <c r="D3923" s="1" t="s">
        <v>3851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4350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7" t="n">
        <v>46193</v>
      </c>
      <c r="C3924" s="1" t="n">
        <v>1</v>
      </c>
      <c r="D3924" s="1" t="s">
        <v>3851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4351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7" t="n">
        <v>46193</v>
      </c>
      <c r="C3925" s="1" t="n">
        <v>1</v>
      </c>
      <c r="D3925" s="1" t="s">
        <v>3851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4353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7" t="n">
        <v>46193</v>
      </c>
      <c r="C3926" s="1" t="n">
        <v>1</v>
      </c>
      <c r="D3926" s="1" t="s">
        <v>3851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4354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7" t="n">
        <v>46193</v>
      </c>
      <c r="C3927" s="1" t="n">
        <v>1</v>
      </c>
      <c r="D3927" s="1" t="s">
        <v>3851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5679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7" t="n">
        <v>46193</v>
      </c>
      <c r="C3928" s="1" t="n">
        <v>1</v>
      </c>
      <c r="D3928" s="1" t="s">
        <v>3851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5680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7" t="n">
        <v>46193</v>
      </c>
      <c r="C3929" s="1" t="n">
        <v>1</v>
      </c>
      <c r="D3929" s="1" t="s">
        <v>3851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5681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7" t="n">
        <v>46193</v>
      </c>
      <c r="C3930" s="1" t="n">
        <v>1</v>
      </c>
      <c r="D3930" s="1" t="s">
        <v>3851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5682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7" t="n">
        <v>46193</v>
      </c>
      <c r="C3931" s="1" t="n">
        <v>1</v>
      </c>
      <c r="D3931" s="1" t="s">
        <v>3851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5683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7" t="n">
        <v>46193</v>
      </c>
      <c r="C3932" s="1" t="n">
        <v>1</v>
      </c>
      <c r="D3932" s="1" t="s">
        <v>3851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5684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17" t="n">
        <v>46193</v>
      </c>
      <c r="C3933" s="1" t="n">
        <v>1</v>
      </c>
      <c r="D3933" s="1" t="s">
        <v>3851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5685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7" t="n">
        <v>46193</v>
      </c>
      <c r="C3934" s="1" t="n">
        <v>1</v>
      </c>
      <c r="D3934" s="1" t="s">
        <v>3851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5686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7" t="n">
        <v>46193</v>
      </c>
      <c r="C3935" s="1" t="n">
        <v>1</v>
      </c>
      <c r="D3935" s="1" t="s">
        <v>3851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5687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7" t="n">
        <v>46193</v>
      </c>
      <c r="C3936" s="1" t="n">
        <v>1</v>
      </c>
      <c r="D3936" s="1" t="s">
        <v>3851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5688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7" t="n">
        <v>46193</v>
      </c>
      <c r="C3937" s="1" t="n">
        <v>1</v>
      </c>
      <c r="D3937" s="1" t="s">
        <v>3851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5689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17" t="n">
        <v>46193</v>
      </c>
      <c r="C3938" s="1" t="n">
        <v>1</v>
      </c>
      <c r="D3938" s="1" t="s">
        <v>3851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5690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17" t="n">
        <v>46193</v>
      </c>
      <c r="C3939" s="1" t="n">
        <v>1</v>
      </c>
      <c r="D3939" s="1" t="s">
        <v>3851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5691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7" t="n">
        <v>46193</v>
      </c>
      <c r="C3940" s="1" t="n">
        <v>1</v>
      </c>
      <c r="D3940" s="1" t="s">
        <v>3851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5692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7" t="n">
        <v>46193</v>
      </c>
      <c r="C3941" s="1" t="n">
        <v>1</v>
      </c>
      <c r="D3941" s="1" t="s">
        <v>3851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5693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7" t="n">
        <v>46193</v>
      </c>
      <c r="C3942" s="1" t="n">
        <v>1</v>
      </c>
      <c r="D3942" s="1" t="s">
        <v>3851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5694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7" t="n">
        <v>46193</v>
      </c>
      <c r="C3943" s="1" t="n">
        <v>1</v>
      </c>
      <c r="D3943" s="1" t="s">
        <v>3851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5695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7" t="n">
        <v>46193</v>
      </c>
      <c r="C3944" s="1" t="n">
        <v>1</v>
      </c>
      <c r="D3944" s="1" t="s">
        <v>3851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5696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7" t="n">
        <v>46193</v>
      </c>
      <c r="C3945" s="1" t="n">
        <v>1</v>
      </c>
      <c r="D3945" s="1" t="s">
        <v>3851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5697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7" t="n">
        <v>46193</v>
      </c>
      <c r="C3946" s="1" t="n">
        <v>1</v>
      </c>
      <c r="D3946" s="1" t="s">
        <v>3851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5698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7" t="n">
        <v>46193</v>
      </c>
      <c r="C3947" s="1" t="n">
        <v>1</v>
      </c>
      <c r="D3947" s="1" t="s">
        <v>3851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5699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7" t="n">
        <v>46193</v>
      </c>
      <c r="C3948" s="1" t="n">
        <v>1</v>
      </c>
      <c r="D3948" s="1" t="s">
        <v>3851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5700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7" t="n">
        <v>46193</v>
      </c>
      <c r="C3949" s="1" t="n">
        <v>1</v>
      </c>
      <c r="D3949" s="1" t="s">
        <v>3851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5701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7" t="n">
        <v>46193</v>
      </c>
      <c r="C3950" s="1" t="n">
        <v>1</v>
      </c>
      <c r="D3950" s="1" t="s">
        <v>3851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5702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7" t="n">
        <v>46193</v>
      </c>
      <c r="C3951" s="1" t="n">
        <v>1</v>
      </c>
      <c r="D3951" s="1" t="s">
        <v>3851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5703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7" t="n">
        <v>46193</v>
      </c>
      <c r="C3952" s="1" t="n">
        <v>1</v>
      </c>
      <c r="D3952" s="1" t="s">
        <v>3851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5704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7" t="n">
        <v>46193</v>
      </c>
      <c r="C3953" s="1" t="n">
        <v>1</v>
      </c>
      <c r="D3953" s="1" t="s">
        <v>3851</v>
      </c>
      <c r="E3953" s="1" t="n">
        <v>1608</v>
      </c>
      <c r="F3953" s="1" t="s">
        <v>75</v>
      </c>
      <c r="I3953" s="1" t="n">
        <v>1677170</v>
      </c>
      <c r="J3953" s="1" t="n">
        <v>62566</v>
      </c>
      <c r="K3953" s="1" t="n">
        <v>7896071030007</v>
      </c>
      <c r="L3953" s="1" t="s">
        <v>5705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17" t="n">
        <v>46193</v>
      </c>
      <c r="C3954" s="1" t="n">
        <v>1</v>
      </c>
      <c r="D3954" s="1" t="s">
        <v>3851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5706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17" t="n">
        <v>46193</v>
      </c>
      <c r="C3955" s="1" t="n">
        <v>1</v>
      </c>
      <c r="D3955" s="1" t="s">
        <v>3851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5707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7" t="n">
        <v>46193</v>
      </c>
      <c r="C3956" s="1" t="n">
        <v>1</v>
      </c>
      <c r="D3956" s="1" t="s">
        <v>3851</v>
      </c>
      <c r="E3956" s="1" t="n">
        <v>1608</v>
      </c>
      <c r="F3956" s="1" t="s">
        <v>75</v>
      </c>
      <c r="I3956" s="1" t="n">
        <v>1677170</v>
      </c>
      <c r="J3956" s="1" t="n">
        <v>62567</v>
      </c>
      <c r="K3956" s="1" t="n">
        <v>7896071030014</v>
      </c>
      <c r="L3956" s="1" t="s">
        <v>5708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7" t="n">
        <v>46193</v>
      </c>
      <c r="C3957" s="1" t="n">
        <v>1</v>
      </c>
      <c r="D3957" s="1" t="s">
        <v>3851</v>
      </c>
      <c r="E3957" s="1" t="n">
        <v>1608</v>
      </c>
      <c r="F3957" s="1" t="s">
        <v>75</v>
      </c>
      <c r="I3957" s="1" t="n">
        <v>1677170</v>
      </c>
      <c r="J3957" s="1" t="n">
        <v>62697</v>
      </c>
      <c r="K3957" s="1" t="n">
        <v>7896071030038</v>
      </c>
      <c r="L3957" s="1" t="s">
        <v>5709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7" t="n">
        <v>46193</v>
      </c>
      <c r="C3958" s="1" t="n">
        <v>1</v>
      </c>
      <c r="D3958" s="1" t="s">
        <v>3851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5710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7" t="n">
        <v>46193</v>
      </c>
      <c r="C3959" s="1" t="n">
        <v>1</v>
      </c>
      <c r="D3959" s="1" t="s">
        <v>3851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5711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7" t="n">
        <v>46193</v>
      </c>
      <c r="C3960" s="1" t="n">
        <v>1</v>
      </c>
      <c r="D3960" s="1" t="s">
        <v>3851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5712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7" t="n">
        <v>46193</v>
      </c>
      <c r="C3961" s="1" t="n">
        <v>1</v>
      </c>
      <c r="D3961" s="1" t="s">
        <v>3851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5713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7" t="n">
        <v>46193</v>
      </c>
      <c r="C3962" s="1" t="n">
        <v>1</v>
      </c>
      <c r="D3962" s="1" t="s">
        <v>3851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5714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7" t="n">
        <v>46193</v>
      </c>
      <c r="C3963" s="1" t="n">
        <v>1</v>
      </c>
      <c r="D3963" s="1" t="s">
        <v>3851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5715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7" t="n">
        <v>46193</v>
      </c>
      <c r="C3964" s="1" t="n">
        <v>1</v>
      </c>
      <c r="D3964" s="1" t="s">
        <v>3851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5716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7" t="n">
        <v>46193</v>
      </c>
      <c r="C3965" s="1" t="n">
        <v>1</v>
      </c>
      <c r="D3965" s="1" t="s">
        <v>3851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5717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7" t="n">
        <v>46193</v>
      </c>
      <c r="C3966" s="1" t="n">
        <v>1</v>
      </c>
      <c r="D3966" s="1" t="s">
        <v>3851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5718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7" t="n">
        <v>46193</v>
      </c>
      <c r="C3967" s="1" t="n">
        <v>1</v>
      </c>
      <c r="D3967" s="1" t="s">
        <v>3851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5719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7" t="n">
        <v>46193</v>
      </c>
      <c r="C3968" s="1" t="n">
        <v>1</v>
      </c>
      <c r="D3968" s="1" t="s">
        <v>3851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5720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7" t="n">
        <v>46193</v>
      </c>
      <c r="C3969" s="1" t="n">
        <v>1</v>
      </c>
      <c r="D3969" s="1" t="s">
        <v>3851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5721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7" t="n">
        <v>46193</v>
      </c>
      <c r="C3970" s="1" t="n">
        <v>1</v>
      </c>
      <c r="D3970" s="1" t="s">
        <v>3851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5722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7" t="n">
        <v>46193</v>
      </c>
      <c r="C3971" s="1" t="n">
        <v>1</v>
      </c>
      <c r="D3971" s="1" t="s">
        <v>3851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5723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7" t="n">
        <v>46193</v>
      </c>
      <c r="C3972" s="1" t="n">
        <v>69</v>
      </c>
      <c r="D3972" s="1" t="s">
        <v>5724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5725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7" t="n">
        <v>46193</v>
      </c>
      <c r="C3973" s="1" t="n">
        <v>171</v>
      </c>
      <c r="D3973" s="1" t="s">
        <v>3948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5726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7" t="n">
        <v>46195</v>
      </c>
      <c r="C3974" s="1" t="n">
        <v>1</v>
      </c>
      <c r="D3974" s="1" t="s">
        <v>3851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3886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7" t="n">
        <v>46195</v>
      </c>
      <c r="C3975" s="1" t="n">
        <v>1</v>
      </c>
      <c r="D3975" s="1" t="s">
        <v>3851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3887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7" t="n">
        <v>46195</v>
      </c>
      <c r="C3976" s="1" t="n">
        <v>1</v>
      </c>
      <c r="D3976" s="1" t="s">
        <v>3851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3886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7" t="n">
        <v>46195</v>
      </c>
      <c r="C3977" s="1" t="n">
        <v>1</v>
      </c>
      <c r="D3977" s="1" t="s">
        <v>3851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3887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7" t="n">
        <v>46195</v>
      </c>
      <c r="C3978" s="1" t="n">
        <v>1</v>
      </c>
      <c r="D3978" s="1" t="s">
        <v>3851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3886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7" t="n">
        <v>46195</v>
      </c>
      <c r="C3979" s="1" t="n">
        <v>1</v>
      </c>
      <c r="D3979" s="1" t="s">
        <v>3851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3887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7" t="n">
        <v>46195</v>
      </c>
      <c r="C3980" s="1" t="n">
        <v>1</v>
      </c>
      <c r="D3980" s="1" t="s">
        <v>3851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3886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7" t="n">
        <v>46195</v>
      </c>
      <c r="C3981" s="1" t="n">
        <v>1</v>
      </c>
      <c r="D3981" s="1" t="s">
        <v>3851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5727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7" t="n">
        <v>46195</v>
      </c>
      <c r="C3982" s="1" t="n">
        <v>1</v>
      </c>
      <c r="D3982" s="1" t="s">
        <v>3851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5728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7" t="n">
        <v>46195</v>
      </c>
      <c r="C3983" s="1" t="n">
        <v>1</v>
      </c>
      <c r="D3983" s="1" t="s">
        <v>3851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5729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7" t="n">
        <v>46195</v>
      </c>
      <c r="C3984" s="1" t="n">
        <v>1</v>
      </c>
      <c r="D3984" s="1" t="s">
        <v>3851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3852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7" t="n">
        <v>46195</v>
      </c>
      <c r="C3985" s="1" t="n">
        <v>1</v>
      </c>
      <c r="D3985" s="1" t="s">
        <v>3851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3853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7" t="n">
        <v>46195</v>
      </c>
      <c r="C3986" s="1" t="n">
        <v>1</v>
      </c>
      <c r="D3986" s="1" t="s">
        <v>3851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3854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7" t="n">
        <v>46195</v>
      </c>
      <c r="C3987" s="1" t="n">
        <v>1</v>
      </c>
      <c r="D3987" s="1" t="s">
        <v>3851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4530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7" t="n">
        <v>46195</v>
      </c>
      <c r="C3988" s="1" t="n">
        <v>1</v>
      </c>
      <c r="D3988" s="1" t="s">
        <v>3851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4535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7" t="n">
        <v>46195</v>
      </c>
      <c r="C3989" s="1" t="n">
        <v>1</v>
      </c>
      <c r="D3989" s="1" t="s">
        <v>3851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4217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7" t="n">
        <v>46195</v>
      </c>
      <c r="C3990" s="1" t="n">
        <v>1</v>
      </c>
      <c r="D3990" s="1" t="s">
        <v>3851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4218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7" t="n">
        <v>46195</v>
      </c>
      <c r="C3991" s="1" t="n">
        <v>1</v>
      </c>
      <c r="D3991" s="1" t="s">
        <v>3851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4219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7" t="n">
        <v>46195</v>
      </c>
      <c r="C3992" s="1" t="n">
        <v>1</v>
      </c>
      <c r="D3992" s="1" t="s">
        <v>3851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3952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7" t="n">
        <v>46195</v>
      </c>
      <c r="C3993" s="1" t="n">
        <v>1</v>
      </c>
      <c r="D3993" s="1" t="s">
        <v>3851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3953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7" t="n">
        <v>46195</v>
      </c>
      <c r="C3994" s="1" t="n">
        <v>1</v>
      </c>
      <c r="D3994" s="1" t="s">
        <v>3851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4274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7" t="n">
        <v>46195</v>
      </c>
      <c r="C3995" s="1" t="n">
        <v>1</v>
      </c>
      <c r="D3995" s="1" t="s">
        <v>3851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3954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7" t="n">
        <v>46195</v>
      </c>
      <c r="C3996" s="1" t="n">
        <v>1</v>
      </c>
      <c r="D3996" s="1" t="s">
        <v>3851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3955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7" t="n">
        <v>46195</v>
      </c>
      <c r="C3997" s="1" t="n">
        <v>1</v>
      </c>
      <c r="D3997" s="1" t="s">
        <v>3851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3957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7" t="n">
        <v>46195</v>
      </c>
      <c r="C3998" s="1" t="n">
        <v>1</v>
      </c>
      <c r="D3998" s="1" t="s">
        <v>3851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3956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7" t="n">
        <v>46195</v>
      </c>
      <c r="C3999" s="1" t="n">
        <v>1</v>
      </c>
      <c r="D3999" s="1" t="s">
        <v>3851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5730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7" t="n">
        <v>46195</v>
      </c>
      <c r="C4000" s="1" t="n">
        <v>1</v>
      </c>
      <c r="D4000" s="1" t="s">
        <v>3851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5731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7" t="n">
        <v>46195</v>
      </c>
      <c r="C4001" s="1" t="n">
        <v>1</v>
      </c>
      <c r="D4001" s="1" t="s">
        <v>3851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5732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7" t="n">
        <v>46195</v>
      </c>
      <c r="C4002" s="1" t="n">
        <v>1</v>
      </c>
      <c r="D4002" s="1" t="s">
        <v>3851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5733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7" t="n">
        <v>46195</v>
      </c>
      <c r="C4003" s="1" t="n">
        <v>1</v>
      </c>
      <c r="D4003" s="1" t="s">
        <v>3851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5734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7" t="n">
        <v>46195</v>
      </c>
      <c r="C4004" s="1" t="n">
        <v>1</v>
      </c>
      <c r="D4004" s="1" t="s">
        <v>3851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5735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7" t="n">
        <v>46195</v>
      </c>
      <c r="C4005" s="1" t="n">
        <v>1</v>
      </c>
      <c r="D4005" s="1" t="s">
        <v>3851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4405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7" t="n">
        <v>46195</v>
      </c>
      <c r="C4006" s="1" t="n">
        <v>1</v>
      </c>
      <c r="D4006" s="1" t="s">
        <v>3851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4402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7" t="n">
        <v>46195</v>
      </c>
      <c r="C4007" s="1" t="n">
        <v>1</v>
      </c>
      <c r="D4007" s="1" t="s">
        <v>3851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4403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7" t="n">
        <v>46195</v>
      </c>
      <c r="C4008" s="1" t="n">
        <v>1</v>
      </c>
      <c r="D4008" s="1" t="s">
        <v>3851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3885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7" t="n">
        <v>46195</v>
      </c>
      <c r="C4009" s="1" t="n">
        <v>1</v>
      </c>
      <c r="D4009" s="1" t="s">
        <v>3851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3990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7" t="n">
        <v>46195</v>
      </c>
      <c r="C4010" s="1" t="n">
        <v>1</v>
      </c>
      <c r="D4010" s="1" t="s">
        <v>3851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3991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7" t="n">
        <v>46195</v>
      </c>
      <c r="C4011" s="1" t="n">
        <v>1</v>
      </c>
      <c r="D4011" s="1" t="s">
        <v>3851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3992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7" t="n">
        <v>46195</v>
      </c>
      <c r="C4012" s="1" t="n">
        <v>1</v>
      </c>
      <c r="D4012" s="1" t="s">
        <v>3851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4467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7" t="n">
        <v>46195</v>
      </c>
      <c r="C4013" s="1" t="n">
        <v>1</v>
      </c>
      <c r="D4013" s="1" t="s">
        <v>3851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3955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7" t="n">
        <v>46195</v>
      </c>
      <c r="C4014" s="1" t="n">
        <v>1</v>
      </c>
      <c r="D4014" s="1" t="s">
        <v>3851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3994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7" t="n">
        <v>46195</v>
      </c>
      <c r="C4015" s="1" t="n">
        <v>1</v>
      </c>
      <c r="D4015" s="1" t="s">
        <v>3851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5736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7" t="n">
        <v>46195</v>
      </c>
      <c r="C4016" s="1" t="n">
        <v>1</v>
      </c>
      <c r="D4016" s="1" t="s">
        <v>3851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4279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7" t="n">
        <v>46195</v>
      </c>
      <c r="C4017" s="1" t="n">
        <v>1</v>
      </c>
      <c r="D4017" s="1" t="s">
        <v>3851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4280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7" t="n">
        <v>46195</v>
      </c>
      <c r="C4018" s="1" t="n">
        <v>1</v>
      </c>
      <c r="D4018" s="1" t="s">
        <v>3851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4281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7" t="n">
        <v>46195</v>
      </c>
      <c r="C4019" s="1" t="n">
        <v>1</v>
      </c>
      <c r="D4019" s="1" t="s">
        <v>3851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4282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7" t="n">
        <v>46195</v>
      </c>
      <c r="C4020" s="1" t="n">
        <v>1</v>
      </c>
      <c r="D4020" s="1" t="s">
        <v>3851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4283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7" t="n">
        <v>46195</v>
      </c>
      <c r="C4021" s="1" t="n">
        <v>1</v>
      </c>
      <c r="D4021" s="1" t="s">
        <v>3851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5737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7" t="n">
        <v>46195</v>
      </c>
      <c r="C4022" s="1" t="n">
        <v>1</v>
      </c>
      <c r="D4022" s="1" t="s">
        <v>3851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4284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7" t="n">
        <v>46195</v>
      </c>
      <c r="C4023" s="1" t="n">
        <v>1</v>
      </c>
      <c r="D4023" s="1" t="s">
        <v>3851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4285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7" t="n">
        <v>46195</v>
      </c>
      <c r="C4024" s="1" t="n">
        <v>1</v>
      </c>
      <c r="D4024" s="1" t="s">
        <v>3851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4286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7" t="n">
        <v>46195</v>
      </c>
      <c r="C4025" s="1" t="n">
        <v>1</v>
      </c>
      <c r="D4025" s="1" t="s">
        <v>3851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4287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7" t="n">
        <v>46195</v>
      </c>
      <c r="C4026" s="1" t="n">
        <v>1</v>
      </c>
      <c r="D4026" s="1" t="s">
        <v>3851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4288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7" t="n">
        <v>46195</v>
      </c>
      <c r="C4027" s="1" t="n">
        <v>1</v>
      </c>
      <c r="D4027" s="1" t="s">
        <v>3851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4289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7" t="n">
        <v>46195</v>
      </c>
      <c r="C4028" s="1" t="n">
        <v>1</v>
      </c>
      <c r="D4028" s="1" t="s">
        <v>3851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4290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7" t="n">
        <v>46195</v>
      </c>
      <c r="C4029" s="1" t="n">
        <v>1</v>
      </c>
      <c r="D4029" s="1" t="s">
        <v>3851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4222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7" t="n">
        <v>46195</v>
      </c>
      <c r="C4030" s="1" t="n">
        <v>1</v>
      </c>
      <c r="D4030" s="1" t="s">
        <v>3851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5738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7" t="n">
        <v>46195</v>
      </c>
      <c r="C4031" s="1" t="n">
        <v>1</v>
      </c>
      <c r="D4031" s="1" t="s">
        <v>3851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5739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7" t="n">
        <v>46195</v>
      </c>
      <c r="C4032" s="1" t="n">
        <v>1</v>
      </c>
      <c r="D4032" s="1" t="s">
        <v>3851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5739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7" t="n">
        <v>46195</v>
      </c>
      <c r="C4033" s="1" t="n">
        <v>1</v>
      </c>
      <c r="D4033" s="1" t="s">
        <v>3851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4097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7" t="n">
        <v>46195</v>
      </c>
      <c r="C4034" s="1" t="n">
        <v>1</v>
      </c>
      <c r="D4034" s="1" t="s">
        <v>3851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4098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7" t="n">
        <v>46195</v>
      </c>
      <c r="C4035" s="1" t="n">
        <v>1</v>
      </c>
      <c r="D4035" s="1" t="s">
        <v>3851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4408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7" t="n">
        <v>46195</v>
      </c>
      <c r="C4036" s="1" t="n">
        <v>1</v>
      </c>
      <c r="D4036" s="1" t="s">
        <v>3851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4102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7" t="n">
        <v>46195</v>
      </c>
      <c r="C4037" s="1" t="n">
        <v>1</v>
      </c>
      <c r="D4037" s="1" t="s">
        <v>3851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4103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7" t="n">
        <v>46195</v>
      </c>
      <c r="C4038" s="1" t="n">
        <v>1</v>
      </c>
      <c r="D4038" s="1" t="s">
        <v>3851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4410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7" t="n">
        <v>46195</v>
      </c>
      <c r="C4039" s="1" t="n">
        <v>1</v>
      </c>
      <c r="D4039" s="1" t="s">
        <v>3851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4104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7" t="n">
        <v>46195</v>
      </c>
      <c r="C4040" s="1" t="n">
        <v>1</v>
      </c>
      <c r="D4040" s="1" t="s">
        <v>3851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4105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7" t="n">
        <v>46195</v>
      </c>
      <c r="C4041" s="1" t="n">
        <v>1</v>
      </c>
      <c r="D4041" s="1" t="s">
        <v>3851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4789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7" t="n">
        <v>46195</v>
      </c>
      <c r="C4042" s="1" t="n">
        <v>1</v>
      </c>
      <c r="D4042" s="1" t="s">
        <v>3851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4108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7" t="n">
        <v>46195</v>
      </c>
      <c r="C4043" s="1" t="n">
        <v>1</v>
      </c>
      <c r="D4043" s="1" t="s">
        <v>3851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4109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7" t="n">
        <v>46195</v>
      </c>
      <c r="C4044" s="1" t="n">
        <v>1</v>
      </c>
      <c r="D4044" s="1" t="s">
        <v>3851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4110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7" t="n">
        <v>46195</v>
      </c>
      <c r="C4045" s="1" t="n">
        <v>1</v>
      </c>
      <c r="D4045" s="1" t="s">
        <v>3851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4414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7" t="n">
        <v>46195</v>
      </c>
      <c r="C4046" s="1" t="n">
        <v>1</v>
      </c>
      <c r="D4046" s="1" t="s">
        <v>3851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3888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7" t="n">
        <v>46195</v>
      </c>
      <c r="C4047" s="1" t="n">
        <v>1</v>
      </c>
      <c r="D4047" s="1" t="s">
        <v>3851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3888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7" t="n">
        <v>46195</v>
      </c>
      <c r="C4048" s="1" t="n">
        <v>1</v>
      </c>
      <c r="D4048" s="1" t="s">
        <v>3851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3888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7" t="n">
        <v>46195</v>
      </c>
      <c r="C4049" s="1" t="n">
        <v>1</v>
      </c>
      <c r="D4049" s="1" t="s">
        <v>3851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4291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7" t="n">
        <v>46195</v>
      </c>
      <c r="C4050" s="1" t="n">
        <v>1</v>
      </c>
      <c r="D4050" s="1" t="s">
        <v>3851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4292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7" t="n">
        <v>46195</v>
      </c>
      <c r="C4051" s="1" t="n">
        <v>1</v>
      </c>
      <c r="D4051" s="1" t="s">
        <v>3851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4293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7" t="n">
        <v>46195</v>
      </c>
      <c r="C4052" s="1" t="n">
        <v>1</v>
      </c>
      <c r="D4052" s="1" t="s">
        <v>3851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4294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7" t="n">
        <v>46195</v>
      </c>
      <c r="C4053" s="1" t="n">
        <v>1</v>
      </c>
      <c r="D4053" s="1" t="s">
        <v>3851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4295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7" t="n">
        <v>46195</v>
      </c>
      <c r="C4054" s="1" t="n">
        <v>1</v>
      </c>
      <c r="D4054" s="1" t="s">
        <v>3851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4296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7" t="n">
        <v>46195</v>
      </c>
      <c r="C4055" s="1" t="n">
        <v>1</v>
      </c>
      <c r="D4055" s="1" t="s">
        <v>3851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4297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7" t="n">
        <v>46195</v>
      </c>
      <c r="C4056" s="1" t="n">
        <v>1</v>
      </c>
      <c r="D4056" s="1" t="s">
        <v>3851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4298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7" t="n">
        <v>46195</v>
      </c>
      <c r="C4057" s="1" t="n">
        <v>1</v>
      </c>
      <c r="D4057" s="1" t="s">
        <v>3851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4299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7" t="n">
        <v>46195</v>
      </c>
      <c r="C4058" s="1" t="n">
        <v>1</v>
      </c>
      <c r="D4058" s="1" t="s">
        <v>3851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4300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7" t="n">
        <v>46195</v>
      </c>
      <c r="C4059" s="1" t="n">
        <v>1</v>
      </c>
      <c r="D4059" s="1" t="s">
        <v>3851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4550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7" t="n">
        <v>46195</v>
      </c>
      <c r="C4060" s="1" t="n">
        <v>1</v>
      </c>
      <c r="D4060" s="1" t="s">
        <v>3851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4301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7" t="n">
        <v>46195</v>
      </c>
      <c r="C4061" s="1" t="n">
        <v>1</v>
      </c>
      <c r="D4061" s="1" t="s">
        <v>3851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4302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7" t="n">
        <v>46195</v>
      </c>
      <c r="C4062" s="1" t="n">
        <v>1</v>
      </c>
      <c r="D4062" s="1" t="s">
        <v>3851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5740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7" t="n">
        <v>46195</v>
      </c>
      <c r="C4063" s="1" t="n">
        <v>1</v>
      </c>
      <c r="D4063" s="1" t="s">
        <v>3851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3888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7" t="n">
        <v>46195</v>
      </c>
      <c r="C4064" s="1" t="n">
        <v>1</v>
      </c>
      <c r="D4064" s="1" t="s">
        <v>3851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3889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7" t="n">
        <v>46195</v>
      </c>
      <c r="C4065" s="1" t="n">
        <v>1</v>
      </c>
      <c r="D4065" s="1" t="s">
        <v>3851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5741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7" t="n">
        <v>46195</v>
      </c>
      <c r="C4066" s="1" t="n">
        <v>1</v>
      </c>
      <c r="D4066" s="1" t="s">
        <v>3851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4229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7" t="n">
        <v>46195</v>
      </c>
      <c r="C4067" s="1" t="n">
        <v>1</v>
      </c>
      <c r="D4067" s="1" t="s">
        <v>3851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5742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7" t="n">
        <v>46195</v>
      </c>
      <c r="C4068" s="1" t="n">
        <v>1</v>
      </c>
      <c r="D4068" s="1" t="s">
        <v>3851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4230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7" t="n">
        <v>46195</v>
      </c>
      <c r="C4069" s="1" t="n">
        <v>1</v>
      </c>
      <c r="D4069" s="1" t="s">
        <v>3851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4231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7" t="n">
        <v>46195</v>
      </c>
      <c r="C4070" s="1" t="n">
        <v>1</v>
      </c>
      <c r="D4070" s="1" t="s">
        <v>3851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4492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7" t="n">
        <v>46195</v>
      </c>
      <c r="C4071" s="1" t="n">
        <v>1</v>
      </c>
      <c r="D4071" s="1" t="s">
        <v>3851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4493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7" t="n">
        <v>46195</v>
      </c>
      <c r="C4072" s="1" t="n">
        <v>1</v>
      </c>
      <c r="D4072" s="1" t="s">
        <v>3851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5743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7" t="n">
        <v>46195</v>
      </c>
      <c r="C4073" s="1" t="n">
        <v>1</v>
      </c>
      <c r="D4073" s="1" t="s">
        <v>3851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4496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7" t="n">
        <v>46195</v>
      </c>
      <c r="C4074" s="1" t="n">
        <v>1</v>
      </c>
      <c r="D4074" s="1" t="s">
        <v>3851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4497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7" t="n">
        <v>46195</v>
      </c>
      <c r="C4075" s="1" t="n">
        <v>1</v>
      </c>
      <c r="D4075" s="1" t="s">
        <v>3851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5744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7" t="n">
        <v>46195</v>
      </c>
      <c r="C4076" s="1" t="n">
        <v>1</v>
      </c>
      <c r="D4076" s="1" t="s">
        <v>3851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4493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7" t="n">
        <v>46195</v>
      </c>
      <c r="C4077" s="1" t="n">
        <v>1</v>
      </c>
      <c r="D4077" s="1" t="s">
        <v>3851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5745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7" t="n">
        <v>46195</v>
      </c>
      <c r="C4078" s="1" t="n">
        <v>1</v>
      </c>
      <c r="D4078" s="1" t="s">
        <v>3851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5746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7" t="n">
        <v>46195</v>
      </c>
      <c r="C4079" s="1" t="n">
        <v>1</v>
      </c>
      <c r="D4079" s="1" t="s">
        <v>3851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5747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7" t="n">
        <v>46195</v>
      </c>
      <c r="C4080" s="1" t="n">
        <v>1</v>
      </c>
      <c r="D4080" s="1" t="s">
        <v>3851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4504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7" t="n">
        <v>46195</v>
      </c>
      <c r="C4081" s="1" t="n">
        <v>1</v>
      </c>
      <c r="D4081" s="1" t="s">
        <v>3851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4505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7" t="n">
        <v>46195</v>
      </c>
      <c r="C4082" s="1" t="n">
        <v>1</v>
      </c>
      <c r="D4082" s="1" t="s">
        <v>3851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5748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7" t="n">
        <v>46195</v>
      </c>
      <c r="C4083" s="1" t="n">
        <v>1</v>
      </c>
      <c r="D4083" s="1" t="s">
        <v>3851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4507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7" t="n">
        <v>46195</v>
      </c>
      <c r="C4084" s="1" t="n">
        <v>1</v>
      </c>
      <c r="D4084" s="1" t="s">
        <v>3851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4417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7" t="n">
        <v>46195</v>
      </c>
      <c r="C4085" s="1" t="n">
        <v>1</v>
      </c>
      <c r="D4085" s="1" t="s">
        <v>3851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5749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7" t="n">
        <v>46195</v>
      </c>
      <c r="C4086" s="1" t="n">
        <v>1</v>
      </c>
      <c r="D4086" s="1" t="s">
        <v>3851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5750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7" t="n">
        <v>46195</v>
      </c>
      <c r="C4087" s="1" t="n">
        <v>1</v>
      </c>
      <c r="D4087" s="1" t="s">
        <v>3851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5751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7" t="n">
        <v>46195</v>
      </c>
      <c r="C4088" s="1" t="n">
        <v>1</v>
      </c>
      <c r="D4088" s="1" t="s">
        <v>3851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5752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7" t="n">
        <v>46195</v>
      </c>
      <c r="C4089" s="1" t="n">
        <v>1</v>
      </c>
      <c r="D4089" s="1" t="s">
        <v>3851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5753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7" t="n">
        <v>46195</v>
      </c>
      <c r="C4090" s="1" t="n">
        <v>1</v>
      </c>
      <c r="D4090" s="1" t="s">
        <v>3851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5754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7" t="n">
        <v>46195</v>
      </c>
      <c r="C4091" s="1" t="n">
        <v>1</v>
      </c>
      <c r="D4091" s="1" t="s">
        <v>3851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5755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7" t="n">
        <v>46195</v>
      </c>
      <c r="C4092" s="1" t="n">
        <v>1</v>
      </c>
      <c r="D4092" s="1" t="s">
        <v>3851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5756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7" t="n">
        <v>46195</v>
      </c>
      <c r="C4093" s="1" t="n">
        <v>1</v>
      </c>
      <c r="D4093" s="1" t="s">
        <v>3851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5757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7" t="n">
        <v>46195</v>
      </c>
      <c r="C4094" s="1" t="n">
        <v>1</v>
      </c>
      <c r="D4094" s="1" t="s">
        <v>3851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4403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7" t="n">
        <v>46195</v>
      </c>
      <c r="C4095" s="1" t="n">
        <v>1</v>
      </c>
      <c r="D4095" s="1" t="s">
        <v>3851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5758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7" t="n">
        <v>46195</v>
      </c>
      <c r="C4096" s="1" t="n">
        <v>1</v>
      </c>
      <c r="D4096" s="1" t="s">
        <v>3851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5759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7" t="n">
        <v>46195</v>
      </c>
      <c r="C4097" s="1" t="n">
        <v>1</v>
      </c>
      <c r="D4097" s="1" t="s">
        <v>3851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5760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7" t="n">
        <v>46195</v>
      </c>
      <c r="C4098" s="1" t="n">
        <v>1</v>
      </c>
      <c r="D4098" s="1" t="s">
        <v>3851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5761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7" t="n">
        <v>46195</v>
      </c>
      <c r="C4099" s="1" t="n">
        <v>1</v>
      </c>
      <c r="D4099" s="1" t="s">
        <v>3851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5762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7" t="n">
        <v>46195</v>
      </c>
      <c r="C4100" s="1" t="n">
        <v>1</v>
      </c>
      <c r="D4100" s="1" t="s">
        <v>3851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5763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7" t="n">
        <v>46195</v>
      </c>
      <c r="C4101" s="1" t="n">
        <v>1</v>
      </c>
      <c r="D4101" s="1" t="s">
        <v>3851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5764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7" t="n">
        <v>46195</v>
      </c>
      <c r="C4102" s="1" t="n">
        <v>1</v>
      </c>
      <c r="D4102" s="1" t="s">
        <v>3851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5765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7" t="n">
        <v>46195</v>
      </c>
      <c r="C4103" s="1" t="n">
        <v>1</v>
      </c>
      <c r="D4103" s="1" t="s">
        <v>3851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5766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7" t="n">
        <v>46195</v>
      </c>
      <c r="C4104" s="1" t="n">
        <v>1</v>
      </c>
      <c r="D4104" s="1" t="s">
        <v>3851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5009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7" t="n">
        <v>46195</v>
      </c>
      <c r="C4105" s="1" t="n">
        <v>1</v>
      </c>
      <c r="D4105" s="1" t="s">
        <v>3851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5767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7" t="n">
        <v>46195</v>
      </c>
      <c r="C4106" s="1" t="n">
        <v>1</v>
      </c>
      <c r="D4106" s="1" t="s">
        <v>3851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5005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7" t="n">
        <v>46195</v>
      </c>
      <c r="C4107" s="1" t="n">
        <v>1</v>
      </c>
      <c r="D4107" s="1" t="s">
        <v>3851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5007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7" t="n">
        <v>46195</v>
      </c>
      <c r="C4108" s="1" t="n">
        <v>1</v>
      </c>
      <c r="D4108" s="1" t="s">
        <v>3851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4430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7" t="n">
        <v>46195</v>
      </c>
      <c r="C4109" s="1" t="n">
        <v>1</v>
      </c>
      <c r="D4109" s="1" t="s">
        <v>3851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5009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7" t="n">
        <v>46195</v>
      </c>
      <c r="C4110" s="1" t="n">
        <v>1</v>
      </c>
      <c r="D4110" s="1" t="s">
        <v>3851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5010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7" t="n">
        <v>46195</v>
      </c>
      <c r="C4111" s="1" t="n">
        <v>1</v>
      </c>
      <c r="D4111" s="1" t="s">
        <v>3851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5011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7" t="n">
        <v>46195</v>
      </c>
      <c r="C4112" s="1" t="n">
        <v>1</v>
      </c>
      <c r="D4112" s="1" t="s">
        <v>3851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5011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7" t="n">
        <v>46195</v>
      </c>
      <c r="C4113" s="1" t="n">
        <v>1</v>
      </c>
      <c r="D4113" s="1" t="s">
        <v>3851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5012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7" t="n">
        <v>46195</v>
      </c>
      <c r="C4114" s="1" t="n">
        <v>1</v>
      </c>
      <c r="D4114" s="1" t="s">
        <v>3851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5013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7" t="n">
        <v>46195</v>
      </c>
      <c r="C4115" s="1" t="n">
        <v>1</v>
      </c>
      <c r="D4115" s="1" t="s">
        <v>3851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5016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7" t="n">
        <v>46195</v>
      </c>
      <c r="C4116" s="1" t="n">
        <v>1</v>
      </c>
      <c r="D4116" s="1" t="s">
        <v>3851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5017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7" t="n">
        <v>46195</v>
      </c>
      <c r="C4117" s="1" t="n">
        <v>1</v>
      </c>
      <c r="D4117" s="1" t="s">
        <v>3851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5021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7" t="n">
        <v>46195</v>
      </c>
      <c r="C4118" s="1" t="n">
        <v>1</v>
      </c>
      <c r="D4118" s="1" t="s">
        <v>3851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5025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7" t="n">
        <v>46195</v>
      </c>
      <c r="C4119" s="1" t="n">
        <v>1</v>
      </c>
      <c r="D4119" s="1" t="s">
        <v>3851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5026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7" t="n">
        <v>46195</v>
      </c>
      <c r="C4120" s="1" t="n">
        <v>1</v>
      </c>
      <c r="D4120" s="1" t="s">
        <v>3851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5029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7" t="n">
        <v>46195</v>
      </c>
      <c r="C4121" s="1" t="n">
        <v>1</v>
      </c>
      <c r="D4121" s="1" t="s">
        <v>3851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5031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7" t="n">
        <v>46195</v>
      </c>
      <c r="C4122" s="1" t="n">
        <v>1</v>
      </c>
      <c r="D4122" s="1" t="s">
        <v>3851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5033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7" t="n">
        <v>46195</v>
      </c>
      <c r="C4123" s="1" t="n">
        <v>1</v>
      </c>
      <c r="D4123" s="1" t="s">
        <v>3851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5035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7" t="n">
        <v>46195</v>
      </c>
      <c r="C4124" s="1" t="n">
        <v>1</v>
      </c>
      <c r="D4124" s="1" t="s">
        <v>3851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5768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7" t="n">
        <v>46195</v>
      </c>
      <c r="C4125" s="1" t="n">
        <v>1</v>
      </c>
      <c r="D4125" s="1" t="s">
        <v>3851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5769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7" t="n">
        <v>46195</v>
      </c>
      <c r="C4126" s="1" t="n">
        <v>1</v>
      </c>
      <c r="D4126" s="1" t="s">
        <v>3851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5036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7" t="n">
        <v>46195</v>
      </c>
      <c r="C4127" s="1" t="n">
        <v>1</v>
      </c>
      <c r="D4127" s="1" t="s">
        <v>3851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5038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7" t="n">
        <v>46195</v>
      </c>
      <c r="C4128" s="1" t="n">
        <v>1</v>
      </c>
      <c r="D4128" s="1" t="s">
        <v>3851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5041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7" t="n">
        <v>46195</v>
      </c>
      <c r="C4129" s="1" t="n">
        <v>1</v>
      </c>
      <c r="D4129" s="1" t="s">
        <v>3851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5046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7" t="n">
        <v>46195</v>
      </c>
      <c r="C4130" s="1" t="n">
        <v>1</v>
      </c>
      <c r="D4130" s="1" t="s">
        <v>3851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5770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7" t="n">
        <v>46195</v>
      </c>
      <c r="C4131" s="1" t="n">
        <v>1</v>
      </c>
      <c r="D4131" s="1" t="s">
        <v>3851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5771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7" t="n">
        <v>46195</v>
      </c>
      <c r="C4132" s="1" t="n">
        <v>1</v>
      </c>
      <c r="D4132" s="1" t="s">
        <v>3851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5772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7" t="n">
        <v>46195</v>
      </c>
      <c r="C4133" s="1" t="n">
        <v>1</v>
      </c>
      <c r="D4133" s="1" t="s">
        <v>3851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5770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7" t="n">
        <v>46195</v>
      </c>
      <c r="C4134" s="1" t="n">
        <v>1</v>
      </c>
      <c r="D4134" s="1" t="s">
        <v>3851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5771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7" t="n">
        <v>46195</v>
      </c>
      <c r="C4135" s="1" t="n">
        <v>2</v>
      </c>
      <c r="D4135" s="1" t="s">
        <v>3895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4460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7" t="n">
        <v>46195</v>
      </c>
      <c r="C4136" s="1" t="n">
        <v>3</v>
      </c>
      <c r="D4136" s="1" t="s">
        <v>3896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4404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7" t="n">
        <v>46195</v>
      </c>
      <c r="C4137" s="1" t="n">
        <v>3</v>
      </c>
      <c r="D4137" s="1" t="s">
        <v>3896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4929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7" t="n">
        <v>46195</v>
      </c>
      <c r="C4138" s="1" t="n">
        <v>6</v>
      </c>
      <c r="D4138" s="1" t="s">
        <v>3914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4460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7" t="n">
        <v>46195</v>
      </c>
      <c r="C4139" s="1" t="n">
        <v>11</v>
      </c>
      <c r="D4139" s="1" t="s">
        <v>3915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3927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7" t="n">
        <v>46195</v>
      </c>
      <c r="C4140" s="1" t="n">
        <v>11</v>
      </c>
      <c r="D4140" s="1" t="s">
        <v>3915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3928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7" t="n">
        <v>46195</v>
      </c>
      <c r="C4141" s="1" t="n">
        <v>11</v>
      </c>
      <c r="D4141" s="1" t="s">
        <v>3915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3929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7" t="n">
        <v>46195</v>
      </c>
      <c r="C4142" s="1" t="n">
        <v>22</v>
      </c>
      <c r="D4142" s="1" t="s">
        <v>3920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3921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7" t="n">
        <v>46195</v>
      </c>
      <c r="C4143" s="1" t="n">
        <v>22</v>
      </c>
      <c r="D4143" s="1" t="s">
        <v>3920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4208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7" t="n">
        <v>46195</v>
      </c>
      <c r="C4144" s="1" t="n">
        <v>22</v>
      </c>
      <c r="D4144" s="1" t="s">
        <v>3920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3942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7" t="n">
        <v>46195</v>
      </c>
      <c r="C4145" s="1" t="n">
        <v>22</v>
      </c>
      <c r="D4145" s="1" t="s">
        <v>3920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3943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7" t="n">
        <v>46195</v>
      </c>
      <c r="C4146" s="1" t="n">
        <v>22</v>
      </c>
      <c r="D4146" s="1" t="s">
        <v>3920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3922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7" t="n">
        <v>46195</v>
      </c>
      <c r="C4147" s="1" t="n">
        <v>22</v>
      </c>
      <c r="D4147" s="1" t="s">
        <v>3920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3944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7" t="n">
        <v>46195</v>
      </c>
      <c r="C4148" s="1" t="n">
        <v>22</v>
      </c>
      <c r="D4148" s="1" t="s">
        <v>3920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3938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7" t="n">
        <v>46195</v>
      </c>
      <c r="C4149" s="1" t="n">
        <v>22</v>
      </c>
      <c r="D4149" s="1" t="s">
        <v>3920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3940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7" t="n">
        <v>46195</v>
      </c>
      <c r="C4150" s="1" t="n">
        <v>22</v>
      </c>
      <c r="D4150" s="1" t="s">
        <v>3920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3921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7" t="n">
        <v>46195</v>
      </c>
      <c r="C4151" s="1" t="n">
        <v>22</v>
      </c>
      <c r="D4151" s="1" t="s">
        <v>3920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3922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7" t="n">
        <v>46195</v>
      </c>
      <c r="C4152" s="1" t="n">
        <v>22</v>
      </c>
      <c r="D4152" s="1" t="s">
        <v>3920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3923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7" t="n">
        <v>46195</v>
      </c>
      <c r="C4153" s="1" t="n">
        <v>22</v>
      </c>
      <c r="D4153" s="1" t="s">
        <v>3920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3924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7" t="n">
        <v>46195</v>
      </c>
      <c r="C4154" s="1" t="n">
        <v>22</v>
      </c>
      <c r="D4154" s="1" t="s">
        <v>3920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3925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7" t="n">
        <v>46195</v>
      </c>
      <c r="C4155" s="1" t="n">
        <v>22</v>
      </c>
      <c r="D4155" s="1" t="s">
        <v>3920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3926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7" t="n">
        <v>46195</v>
      </c>
      <c r="C4156" s="1" t="n">
        <v>22</v>
      </c>
      <c r="D4156" s="1" t="s">
        <v>3920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3927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7" t="n">
        <v>46195</v>
      </c>
      <c r="C4157" s="1" t="n">
        <v>22</v>
      </c>
      <c r="D4157" s="1" t="s">
        <v>3920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3928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7" t="n">
        <v>46195</v>
      </c>
      <c r="C4158" s="1" t="n">
        <v>22</v>
      </c>
      <c r="D4158" s="1" t="s">
        <v>3920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3929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7" t="n">
        <v>46195</v>
      </c>
      <c r="C4159" s="1" t="n">
        <v>22</v>
      </c>
      <c r="D4159" s="1" t="s">
        <v>3920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3930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7" t="n">
        <v>46195</v>
      </c>
      <c r="C4160" s="1" t="n">
        <v>22</v>
      </c>
      <c r="D4160" s="1" t="s">
        <v>3920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3931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7" t="n">
        <v>46195</v>
      </c>
      <c r="C4161" s="1" t="n">
        <v>22</v>
      </c>
      <c r="D4161" s="1" t="s">
        <v>3920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3932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7" t="n">
        <v>46195</v>
      </c>
      <c r="C4162" s="1" t="n">
        <v>22</v>
      </c>
      <c r="D4162" s="1" t="s">
        <v>3920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3933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7" t="n">
        <v>46195</v>
      </c>
      <c r="C4163" s="1" t="n">
        <v>22</v>
      </c>
      <c r="D4163" s="1" t="s">
        <v>3920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3934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7" t="n">
        <v>46195</v>
      </c>
      <c r="C4164" s="1" t="n">
        <v>22</v>
      </c>
      <c r="D4164" s="1" t="s">
        <v>3920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3936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7" t="n">
        <v>46195</v>
      </c>
      <c r="C4165" s="1" t="n">
        <v>22</v>
      </c>
      <c r="D4165" s="1" t="s">
        <v>3920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3937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7" t="n">
        <v>46195</v>
      </c>
      <c r="C4166" s="1" t="n">
        <v>22</v>
      </c>
      <c r="D4166" s="1" t="s">
        <v>3920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3938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7" t="n">
        <v>46195</v>
      </c>
      <c r="C4167" s="1" t="n">
        <v>22</v>
      </c>
      <c r="D4167" s="1" t="s">
        <v>3920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3939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7" t="n">
        <v>46195</v>
      </c>
      <c r="C4168" s="1" t="n">
        <v>22</v>
      </c>
      <c r="D4168" s="1" t="s">
        <v>3920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3940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7" t="n">
        <v>46195</v>
      </c>
      <c r="C4169" s="1" t="n">
        <v>22</v>
      </c>
      <c r="D4169" s="1" t="s">
        <v>3920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3941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7" t="n">
        <v>46195</v>
      </c>
      <c r="C4170" s="1" t="n">
        <v>22</v>
      </c>
      <c r="D4170" s="1" t="s">
        <v>3920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4272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7" t="n">
        <v>46195</v>
      </c>
      <c r="C4171" s="1" t="n">
        <v>100</v>
      </c>
      <c r="D4171" s="1" t="s">
        <v>3947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3921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7" t="n">
        <v>46195</v>
      </c>
      <c r="C4172" s="1" t="n">
        <v>100</v>
      </c>
      <c r="D4172" s="1" t="s">
        <v>3947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4208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7" t="n">
        <v>46195</v>
      </c>
      <c r="C4173" s="1" t="n">
        <v>100</v>
      </c>
      <c r="D4173" s="1" t="s">
        <v>3947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3942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7" t="n">
        <v>46195</v>
      </c>
      <c r="C4174" s="1" t="n">
        <v>100</v>
      </c>
      <c r="D4174" s="1" t="s">
        <v>3947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3943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7" t="n">
        <v>46195</v>
      </c>
      <c r="C4175" s="1" t="n">
        <v>100</v>
      </c>
      <c r="D4175" s="1" t="s">
        <v>3947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3922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7" t="n">
        <v>46195</v>
      </c>
      <c r="C4176" s="1" t="n">
        <v>100</v>
      </c>
      <c r="D4176" s="1" t="s">
        <v>3947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3944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7" t="n">
        <v>46195</v>
      </c>
      <c r="C4177" s="1" t="n">
        <v>100</v>
      </c>
      <c r="D4177" s="1" t="s">
        <v>3947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3938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7" t="n">
        <v>46195</v>
      </c>
      <c r="C4178" s="1" t="n">
        <v>100</v>
      </c>
      <c r="D4178" s="1" t="s">
        <v>3947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3940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7" t="n">
        <v>46195</v>
      </c>
      <c r="C4179" s="1" t="n">
        <v>100</v>
      </c>
      <c r="D4179" s="1" t="s">
        <v>3947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3921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7" t="n">
        <v>46195</v>
      </c>
      <c r="C4180" s="1" t="n">
        <v>100</v>
      </c>
      <c r="D4180" s="1" t="s">
        <v>3947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3922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7" t="n">
        <v>46195</v>
      </c>
      <c r="C4181" s="1" t="n">
        <v>100</v>
      </c>
      <c r="D4181" s="1" t="s">
        <v>3947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3923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7" t="n">
        <v>46195</v>
      </c>
      <c r="C4182" s="1" t="n">
        <v>100</v>
      </c>
      <c r="D4182" s="1" t="s">
        <v>3947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3924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7" t="n">
        <v>46195</v>
      </c>
      <c r="C4183" s="1" t="n">
        <v>100</v>
      </c>
      <c r="D4183" s="1" t="s">
        <v>3947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3925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7" t="n">
        <v>46195</v>
      </c>
      <c r="C4184" s="1" t="n">
        <v>100</v>
      </c>
      <c r="D4184" s="1" t="s">
        <v>3947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3926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7" t="n">
        <v>46195</v>
      </c>
      <c r="C4185" s="1" t="n">
        <v>100</v>
      </c>
      <c r="D4185" s="1" t="s">
        <v>3947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3927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7" t="n">
        <v>46195</v>
      </c>
      <c r="C4186" s="1" t="n">
        <v>100</v>
      </c>
      <c r="D4186" s="1" t="s">
        <v>3947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3928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7" t="n">
        <v>46195</v>
      </c>
      <c r="C4187" s="1" t="n">
        <v>100</v>
      </c>
      <c r="D4187" s="1" t="s">
        <v>3947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3929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7" t="n">
        <v>46195</v>
      </c>
      <c r="C4188" s="1" t="n">
        <v>100</v>
      </c>
      <c r="D4188" s="1" t="s">
        <v>3947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3930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7" t="n">
        <v>46195</v>
      </c>
      <c r="C4189" s="1" t="n">
        <v>100</v>
      </c>
      <c r="D4189" s="1" t="s">
        <v>3947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3931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7" t="n">
        <v>46195</v>
      </c>
      <c r="C4190" s="1" t="n">
        <v>100</v>
      </c>
      <c r="D4190" s="1" t="s">
        <v>3947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3932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7" t="n">
        <v>46195</v>
      </c>
      <c r="C4191" s="1" t="n">
        <v>100</v>
      </c>
      <c r="D4191" s="1" t="s">
        <v>3947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3933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7" t="n">
        <v>46195</v>
      </c>
      <c r="C4192" s="1" t="n">
        <v>100</v>
      </c>
      <c r="D4192" s="1" t="s">
        <v>3947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3936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7" t="n">
        <v>46195</v>
      </c>
      <c r="C4193" s="1" t="n">
        <v>100</v>
      </c>
      <c r="D4193" s="1" t="s">
        <v>3947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3937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7" t="n">
        <v>46195</v>
      </c>
      <c r="C4194" s="1" t="n">
        <v>100</v>
      </c>
      <c r="D4194" s="1" t="s">
        <v>3947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3938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7" t="n">
        <v>46195</v>
      </c>
      <c r="C4195" s="1" t="n">
        <v>100</v>
      </c>
      <c r="D4195" s="1" t="s">
        <v>3947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3939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7" t="n">
        <v>46195</v>
      </c>
      <c r="C4196" s="1" t="n">
        <v>100</v>
      </c>
      <c r="D4196" s="1" t="s">
        <v>3947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3940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7" t="n">
        <v>46195</v>
      </c>
      <c r="C4197" s="1" t="n">
        <v>100</v>
      </c>
      <c r="D4197" s="1" t="s">
        <v>3947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3941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7" t="n">
        <v>46195</v>
      </c>
      <c r="C4198" s="1" t="n">
        <v>100</v>
      </c>
      <c r="D4198" s="1" t="s">
        <v>3947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3921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7" t="n">
        <v>46195</v>
      </c>
      <c r="C4199" s="1" t="n">
        <v>100</v>
      </c>
      <c r="D4199" s="1" t="s">
        <v>3947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3923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7" t="n">
        <v>46195</v>
      </c>
      <c r="C4200" s="1" t="n">
        <v>100</v>
      </c>
      <c r="D4200" s="1" t="s">
        <v>3947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3924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7" t="n">
        <v>46195</v>
      </c>
      <c r="C4201" s="1" t="n">
        <v>100</v>
      </c>
      <c r="D4201" s="1" t="s">
        <v>3947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3925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7" t="n">
        <v>46195</v>
      </c>
      <c r="C4202" s="1" t="n">
        <v>100</v>
      </c>
      <c r="D4202" s="1" t="s">
        <v>3947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3926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7" t="n">
        <v>46195</v>
      </c>
      <c r="C4203" s="1" t="n">
        <v>100</v>
      </c>
      <c r="D4203" s="1" t="s">
        <v>3947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3927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7" t="n">
        <v>46195</v>
      </c>
      <c r="C4204" s="1" t="n">
        <v>100</v>
      </c>
      <c r="D4204" s="1" t="s">
        <v>3947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3928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7" t="n">
        <v>46195</v>
      </c>
      <c r="C4205" s="1" t="n">
        <v>100</v>
      </c>
      <c r="D4205" s="1" t="s">
        <v>3947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3929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7" t="n">
        <v>46195</v>
      </c>
      <c r="C4206" s="1" t="n">
        <v>100</v>
      </c>
      <c r="D4206" s="1" t="s">
        <v>3947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3930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7" t="n">
        <v>46195</v>
      </c>
      <c r="C4207" s="1" t="n">
        <v>100</v>
      </c>
      <c r="D4207" s="1" t="s">
        <v>3947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3931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7" t="n">
        <v>46195</v>
      </c>
      <c r="C4208" s="1" t="n">
        <v>100</v>
      </c>
      <c r="D4208" s="1" t="s">
        <v>3947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3932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7" t="n">
        <v>46195</v>
      </c>
      <c r="C4209" s="1" t="n">
        <v>100</v>
      </c>
      <c r="D4209" s="1" t="s">
        <v>3947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3933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7" t="n">
        <v>46195</v>
      </c>
      <c r="C4210" s="1" t="n">
        <v>100</v>
      </c>
      <c r="D4210" s="1" t="s">
        <v>3947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3934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7" t="n">
        <v>46195</v>
      </c>
      <c r="C4211" s="1" t="n">
        <v>100</v>
      </c>
      <c r="D4211" s="1" t="s">
        <v>3947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3936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7" t="n">
        <v>46195</v>
      </c>
      <c r="C4212" s="1" t="n">
        <v>100</v>
      </c>
      <c r="D4212" s="1" t="s">
        <v>3947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3937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7" t="n">
        <v>46195</v>
      </c>
      <c r="C4213" s="1" t="n">
        <v>100</v>
      </c>
      <c r="D4213" s="1" t="s">
        <v>3947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3938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7" t="n">
        <v>46195</v>
      </c>
      <c r="C4214" s="1" t="n">
        <v>100</v>
      </c>
      <c r="D4214" s="1" t="s">
        <v>3947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3939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7" t="n">
        <v>46195</v>
      </c>
      <c r="C4215" s="1" t="n">
        <v>100</v>
      </c>
      <c r="D4215" s="1" t="s">
        <v>3947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3940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7" t="n">
        <v>46195</v>
      </c>
      <c r="C4216" s="1" t="n">
        <v>100</v>
      </c>
      <c r="D4216" s="1" t="s">
        <v>3947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4272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7" t="n">
        <v>46195</v>
      </c>
      <c r="C4217" s="1" t="n">
        <v>100</v>
      </c>
      <c r="D4217" s="1" t="s">
        <v>3947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3921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7" t="n">
        <v>46195</v>
      </c>
      <c r="C4218" s="1" t="n">
        <v>100</v>
      </c>
      <c r="D4218" s="1" t="s">
        <v>3947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3923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7" t="n">
        <v>46195</v>
      </c>
      <c r="C4219" s="1" t="n">
        <v>100</v>
      </c>
      <c r="D4219" s="1" t="s">
        <v>3947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3924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7" t="n">
        <v>46195</v>
      </c>
      <c r="C4220" s="1" t="n">
        <v>100</v>
      </c>
      <c r="D4220" s="1" t="s">
        <v>3947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3925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7" t="n">
        <v>46195</v>
      </c>
      <c r="C4221" s="1" t="n">
        <v>100</v>
      </c>
      <c r="D4221" s="1" t="s">
        <v>3947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3926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7" t="n">
        <v>46195</v>
      </c>
      <c r="C4222" s="1" t="n">
        <v>100</v>
      </c>
      <c r="D4222" s="1" t="s">
        <v>3947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3927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7" t="n">
        <v>46195</v>
      </c>
      <c r="C4223" s="1" t="n">
        <v>100</v>
      </c>
      <c r="D4223" s="1" t="s">
        <v>3947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3928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7" t="n">
        <v>46195</v>
      </c>
      <c r="C4224" s="1" t="n">
        <v>100</v>
      </c>
      <c r="D4224" s="1" t="s">
        <v>3947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3929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7" t="n">
        <v>46195</v>
      </c>
      <c r="C4225" s="1" t="n">
        <v>100</v>
      </c>
      <c r="D4225" s="1" t="s">
        <v>3947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3930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7" t="n">
        <v>46195</v>
      </c>
      <c r="C4226" s="1" t="n">
        <v>100</v>
      </c>
      <c r="D4226" s="1" t="s">
        <v>3947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3931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7" t="n">
        <v>46195</v>
      </c>
      <c r="C4227" s="1" t="n">
        <v>100</v>
      </c>
      <c r="D4227" s="1" t="s">
        <v>3947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3932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7" t="n">
        <v>46195</v>
      </c>
      <c r="C4228" s="1" t="n">
        <v>100</v>
      </c>
      <c r="D4228" s="1" t="s">
        <v>3947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3933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7" t="n">
        <v>46195</v>
      </c>
      <c r="C4229" s="1" t="n">
        <v>100</v>
      </c>
      <c r="D4229" s="1" t="s">
        <v>3947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3934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7" t="n">
        <v>46195</v>
      </c>
      <c r="C4230" s="1" t="n">
        <v>100</v>
      </c>
      <c r="D4230" s="1" t="s">
        <v>3947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3936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7" t="n">
        <v>46195</v>
      </c>
      <c r="C4231" s="1" t="n">
        <v>100</v>
      </c>
      <c r="D4231" s="1" t="s">
        <v>3947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3937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7" t="n">
        <v>46195</v>
      </c>
      <c r="C4232" s="1" t="n">
        <v>100</v>
      </c>
      <c r="D4232" s="1" t="s">
        <v>3947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3938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7" t="n">
        <v>46195</v>
      </c>
      <c r="C4233" s="1" t="n">
        <v>100</v>
      </c>
      <c r="D4233" s="1" t="s">
        <v>3947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3939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7" t="n">
        <v>46195</v>
      </c>
      <c r="C4234" s="1" t="n">
        <v>100</v>
      </c>
      <c r="D4234" s="1" t="s">
        <v>3947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3940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7" t="n">
        <v>46195</v>
      </c>
      <c r="C4235" s="1" t="n">
        <v>100</v>
      </c>
      <c r="D4235" s="1" t="s">
        <v>3947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3921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7" t="n">
        <v>46195</v>
      </c>
      <c r="C4236" s="1" t="n">
        <v>100</v>
      </c>
      <c r="D4236" s="1" t="s">
        <v>3947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3923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7" t="n">
        <v>46195</v>
      </c>
      <c r="C4237" s="1" t="n">
        <v>100</v>
      </c>
      <c r="D4237" s="1" t="s">
        <v>3947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3924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7" t="n">
        <v>46195</v>
      </c>
      <c r="C4238" s="1" t="n">
        <v>100</v>
      </c>
      <c r="D4238" s="1" t="s">
        <v>3947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3925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7" t="n">
        <v>46195</v>
      </c>
      <c r="C4239" s="1" t="n">
        <v>100</v>
      </c>
      <c r="D4239" s="1" t="s">
        <v>3947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3926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7" t="n">
        <v>46195</v>
      </c>
      <c r="C4240" s="1" t="n">
        <v>100</v>
      </c>
      <c r="D4240" s="1" t="s">
        <v>3947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3927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7" t="n">
        <v>46195</v>
      </c>
      <c r="C4241" s="1" t="n">
        <v>100</v>
      </c>
      <c r="D4241" s="1" t="s">
        <v>3947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3928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7" t="n">
        <v>46195</v>
      </c>
      <c r="C4242" s="1" t="n">
        <v>100</v>
      </c>
      <c r="D4242" s="1" t="s">
        <v>3947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3929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7" t="n">
        <v>46195</v>
      </c>
      <c r="C4243" s="1" t="n">
        <v>100</v>
      </c>
      <c r="D4243" s="1" t="s">
        <v>3947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3930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7" t="n">
        <v>46195</v>
      </c>
      <c r="C4244" s="1" t="n">
        <v>100</v>
      </c>
      <c r="D4244" s="1" t="s">
        <v>3947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3931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7" t="n">
        <v>46195</v>
      </c>
      <c r="C4245" s="1" t="n">
        <v>100</v>
      </c>
      <c r="D4245" s="1" t="s">
        <v>3947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3932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7" t="n">
        <v>46195</v>
      </c>
      <c r="C4246" s="1" t="n">
        <v>100</v>
      </c>
      <c r="D4246" s="1" t="s">
        <v>3947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3933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7" t="n">
        <v>46195</v>
      </c>
      <c r="C4247" s="1" t="n">
        <v>100</v>
      </c>
      <c r="D4247" s="1" t="s">
        <v>3947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3934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7" t="n">
        <v>46195</v>
      </c>
      <c r="C4248" s="1" t="n">
        <v>100</v>
      </c>
      <c r="D4248" s="1" t="s">
        <v>3947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3936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7" t="n">
        <v>46195</v>
      </c>
      <c r="C4249" s="1" t="n">
        <v>100</v>
      </c>
      <c r="D4249" s="1" t="s">
        <v>3947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3937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7" t="n">
        <v>46195</v>
      </c>
      <c r="C4250" s="1" t="n">
        <v>100</v>
      </c>
      <c r="D4250" s="1" t="s">
        <v>3947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3938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7" t="n">
        <v>46195</v>
      </c>
      <c r="C4251" s="1" t="n">
        <v>100</v>
      </c>
      <c r="D4251" s="1" t="s">
        <v>3947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3939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7" t="n">
        <v>46195</v>
      </c>
      <c r="C4252" s="1" t="n">
        <v>100</v>
      </c>
      <c r="D4252" s="1" t="s">
        <v>3947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3940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7" t="n">
        <v>46195</v>
      </c>
      <c r="C4253" s="1" t="n">
        <v>171</v>
      </c>
      <c r="D4253" s="1" t="s">
        <v>3948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5756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7" t="n">
        <v>46195</v>
      </c>
      <c r="C4254" s="1" t="n">
        <v>172</v>
      </c>
      <c r="D4254" s="1" t="s">
        <v>5344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5773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7" t="n">
        <v>46196</v>
      </c>
      <c r="C4255" s="1" t="n">
        <v>1</v>
      </c>
      <c r="D4255" s="1" t="s">
        <v>3851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3886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7" t="n">
        <v>46196</v>
      </c>
      <c r="C4256" s="1" t="n">
        <v>1</v>
      </c>
      <c r="D4256" s="1" t="s">
        <v>3851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5774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7" t="n">
        <v>46196</v>
      </c>
      <c r="C4257" s="1" t="n">
        <v>1</v>
      </c>
      <c r="D4257" s="1" t="s">
        <v>3851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5775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7" t="n">
        <v>46196</v>
      </c>
      <c r="C4258" s="1" t="n">
        <v>1</v>
      </c>
      <c r="D4258" s="1" t="s">
        <v>3851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5776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7" t="n">
        <v>46196</v>
      </c>
      <c r="C4259" s="1" t="n">
        <v>1</v>
      </c>
      <c r="D4259" s="1" t="s">
        <v>3851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5777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7" t="n">
        <v>46196</v>
      </c>
      <c r="C4260" s="1" t="n">
        <v>1</v>
      </c>
      <c r="D4260" s="1" t="s">
        <v>3851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4225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7" t="n">
        <v>46196</v>
      </c>
      <c r="C4261" s="1" t="n">
        <v>1</v>
      </c>
      <c r="D4261" s="1" t="s">
        <v>3851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4111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7" t="n">
        <v>46196</v>
      </c>
      <c r="C4262" s="1" t="n">
        <v>1</v>
      </c>
      <c r="D4262" s="1" t="s">
        <v>3851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4112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7" t="n">
        <v>46196</v>
      </c>
      <c r="C4263" s="1" t="n">
        <v>1</v>
      </c>
      <c r="D4263" s="1" t="s">
        <v>3851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5778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7" t="n">
        <v>46196</v>
      </c>
      <c r="C4264" s="1" t="n">
        <v>1</v>
      </c>
      <c r="D4264" s="1" t="s">
        <v>3851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5779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7" t="n">
        <v>46196</v>
      </c>
      <c r="C4265" s="1" t="n">
        <v>1</v>
      </c>
      <c r="D4265" s="1" t="s">
        <v>3851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5780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7" t="n">
        <v>46196</v>
      </c>
      <c r="C4266" s="1" t="n">
        <v>1</v>
      </c>
      <c r="D4266" s="1" t="s">
        <v>3851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5781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7" t="n">
        <v>46196</v>
      </c>
      <c r="C4267" s="1" t="n">
        <v>1</v>
      </c>
      <c r="D4267" s="1" t="s">
        <v>3851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5782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7" t="n">
        <v>46196</v>
      </c>
      <c r="C4268" s="1" t="n">
        <v>1</v>
      </c>
      <c r="D4268" s="1" t="s">
        <v>3851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5783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7" t="n">
        <v>46196</v>
      </c>
      <c r="C4269" s="1" t="n">
        <v>1</v>
      </c>
      <c r="D4269" s="1" t="s">
        <v>3851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5784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7" t="n">
        <v>46196</v>
      </c>
      <c r="C4270" s="1" t="n">
        <v>1</v>
      </c>
      <c r="D4270" s="1" t="s">
        <v>3851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5785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7" t="n">
        <v>46196</v>
      </c>
      <c r="C4271" s="1" t="n">
        <v>1</v>
      </c>
      <c r="D4271" s="1" t="s">
        <v>3851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5786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7" t="n">
        <v>46196</v>
      </c>
      <c r="C4272" s="1" t="n">
        <v>1</v>
      </c>
      <c r="D4272" s="1" t="s">
        <v>3851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5787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7" t="n">
        <v>46196</v>
      </c>
      <c r="C4273" s="1" t="n">
        <v>1</v>
      </c>
      <c r="D4273" s="1" t="s">
        <v>3851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5788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7" t="n">
        <v>46196</v>
      </c>
      <c r="C4274" s="1" t="n">
        <v>1</v>
      </c>
      <c r="D4274" s="1" t="s">
        <v>3851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5789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7" t="n">
        <v>46196</v>
      </c>
      <c r="C4275" s="1" t="n">
        <v>1</v>
      </c>
      <c r="D4275" s="1" t="s">
        <v>3851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5790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7" t="n">
        <v>46196</v>
      </c>
      <c r="C4276" s="1" t="n">
        <v>1</v>
      </c>
      <c r="D4276" s="1" t="s">
        <v>3851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5791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7" t="n">
        <v>46196</v>
      </c>
      <c r="C4277" s="1" t="n">
        <v>1</v>
      </c>
      <c r="D4277" s="1" t="s">
        <v>3851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5792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7" t="n">
        <v>46196</v>
      </c>
      <c r="C4278" s="1" t="n">
        <v>1</v>
      </c>
      <c r="D4278" s="1" t="s">
        <v>3851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5793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7" t="n">
        <v>46196</v>
      </c>
      <c r="C4279" s="1" t="n">
        <v>1</v>
      </c>
      <c r="D4279" s="1" t="s">
        <v>3851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5794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7" t="n">
        <v>46196</v>
      </c>
      <c r="C4280" s="1" t="n">
        <v>1</v>
      </c>
      <c r="D4280" s="1" t="s">
        <v>3851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5795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7" t="n">
        <v>46196</v>
      </c>
      <c r="C4281" s="1" t="n">
        <v>1</v>
      </c>
      <c r="D4281" s="1" t="s">
        <v>3851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5796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7" t="n">
        <v>46196</v>
      </c>
      <c r="C4282" s="1" t="n">
        <v>1</v>
      </c>
      <c r="D4282" s="1" t="s">
        <v>3851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5797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7" t="n">
        <v>46196</v>
      </c>
      <c r="C4283" s="1" t="n">
        <v>1</v>
      </c>
      <c r="D4283" s="1" t="s">
        <v>3851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5798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7" t="n">
        <v>46196</v>
      </c>
      <c r="C4284" s="1" t="n">
        <v>1</v>
      </c>
      <c r="D4284" s="1" t="s">
        <v>3851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5799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7" t="n">
        <v>46196</v>
      </c>
      <c r="C4285" s="1" t="n">
        <v>1</v>
      </c>
      <c r="D4285" s="1" t="s">
        <v>3851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5800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7" t="n">
        <v>46196</v>
      </c>
      <c r="C4286" s="1" t="n">
        <v>1</v>
      </c>
      <c r="D4286" s="1" t="s">
        <v>3851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5801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7" t="n">
        <v>46196</v>
      </c>
      <c r="C4287" s="1" t="n">
        <v>1</v>
      </c>
      <c r="D4287" s="1" t="s">
        <v>3851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5802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7" t="n">
        <v>46196</v>
      </c>
      <c r="C4288" s="1" t="n">
        <v>1</v>
      </c>
      <c r="D4288" s="1" t="s">
        <v>3851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5803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7" t="n">
        <v>46196</v>
      </c>
      <c r="C4289" s="1" t="n">
        <v>1</v>
      </c>
      <c r="D4289" s="1" t="s">
        <v>3851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5804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7" t="n">
        <v>46196</v>
      </c>
      <c r="C4290" s="1" t="n">
        <v>1</v>
      </c>
      <c r="D4290" s="1" t="s">
        <v>3851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5805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7" t="n">
        <v>46196</v>
      </c>
      <c r="C4291" s="1" t="n">
        <v>1</v>
      </c>
      <c r="D4291" s="1" t="s">
        <v>3851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5334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7" t="n">
        <v>46196</v>
      </c>
      <c r="C4292" s="1" t="n">
        <v>1</v>
      </c>
      <c r="D4292" s="1" t="s">
        <v>3851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5806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7" t="n">
        <v>46196</v>
      </c>
      <c r="C4293" s="1" t="n">
        <v>1</v>
      </c>
      <c r="D4293" s="1" t="s">
        <v>3851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5334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7" t="n">
        <v>46196</v>
      </c>
      <c r="C4294" s="1" t="n">
        <v>1</v>
      </c>
      <c r="D4294" s="1" t="s">
        <v>3851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5807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7" t="n">
        <v>46196</v>
      </c>
      <c r="C4295" s="1" t="n">
        <v>1</v>
      </c>
      <c r="D4295" s="1" t="s">
        <v>3851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5808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7" t="n">
        <v>46196</v>
      </c>
      <c r="C4296" s="1" t="n">
        <v>1</v>
      </c>
      <c r="D4296" s="1" t="s">
        <v>3851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5809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7" t="n">
        <v>46196</v>
      </c>
      <c r="C4297" s="1" t="n">
        <v>1</v>
      </c>
      <c r="D4297" s="1" t="s">
        <v>3851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5810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7" t="n">
        <v>46196</v>
      </c>
      <c r="C4298" s="1" t="n">
        <v>1</v>
      </c>
      <c r="D4298" s="1" t="s">
        <v>3851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5811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7" t="n">
        <v>46196</v>
      </c>
      <c r="C4299" s="1" t="n">
        <v>1</v>
      </c>
      <c r="D4299" s="1" t="s">
        <v>3851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5812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7" t="n">
        <v>46196</v>
      </c>
      <c r="C4300" s="1" t="n">
        <v>1</v>
      </c>
      <c r="D4300" s="1" t="s">
        <v>3851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5813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7" t="n">
        <v>46196</v>
      </c>
      <c r="C4301" s="1" t="n">
        <v>1</v>
      </c>
      <c r="D4301" s="1" t="s">
        <v>3851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5814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7" t="n">
        <v>46196</v>
      </c>
      <c r="C4302" s="1" t="n">
        <v>1</v>
      </c>
      <c r="D4302" s="1" t="s">
        <v>3851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5335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7" t="n">
        <v>46196</v>
      </c>
      <c r="C4303" s="1" t="n">
        <v>1</v>
      </c>
      <c r="D4303" s="1" t="s">
        <v>3851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5815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7" t="n">
        <v>46196</v>
      </c>
      <c r="C4304" s="1" t="n">
        <v>1</v>
      </c>
      <c r="D4304" s="1" t="s">
        <v>3851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5816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7" t="n">
        <v>46196</v>
      </c>
      <c r="C4305" s="1" t="n">
        <v>1</v>
      </c>
      <c r="D4305" s="1" t="s">
        <v>3851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5340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7" t="n">
        <v>46196</v>
      </c>
      <c r="C4306" s="1" t="n">
        <v>1</v>
      </c>
      <c r="D4306" s="1" t="s">
        <v>3851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5338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7" t="n">
        <v>46196</v>
      </c>
      <c r="C4307" s="1" t="n">
        <v>1</v>
      </c>
      <c r="D4307" s="1" t="s">
        <v>3851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5817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7" t="n">
        <v>46196</v>
      </c>
      <c r="C4308" s="1" t="n">
        <v>1</v>
      </c>
      <c r="D4308" s="1" t="s">
        <v>3851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5818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7" t="n">
        <v>46196</v>
      </c>
      <c r="C4309" s="1" t="n">
        <v>1</v>
      </c>
      <c r="D4309" s="1" t="s">
        <v>3851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5819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7" t="n">
        <v>46196</v>
      </c>
      <c r="C4310" s="1" t="n">
        <v>1</v>
      </c>
      <c r="D4310" s="1" t="s">
        <v>3851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5820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7" t="n">
        <v>46196</v>
      </c>
      <c r="C4311" s="1" t="n">
        <v>1</v>
      </c>
      <c r="D4311" s="1" t="s">
        <v>3851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5339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7" t="n">
        <v>46196</v>
      </c>
      <c r="C4312" s="1" t="n">
        <v>1</v>
      </c>
      <c r="D4312" s="1" t="s">
        <v>3851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5821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7" t="n">
        <v>46196</v>
      </c>
      <c r="C4313" s="1" t="n">
        <v>1</v>
      </c>
      <c r="D4313" s="1" t="s">
        <v>3851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5822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7" t="n">
        <v>46196</v>
      </c>
      <c r="C4314" s="1" t="n">
        <v>1</v>
      </c>
      <c r="D4314" s="1" t="s">
        <v>3851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5823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7" t="n">
        <v>46196</v>
      </c>
      <c r="C4315" s="1" t="n">
        <v>1</v>
      </c>
      <c r="D4315" s="1" t="s">
        <v>3851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5824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7" t="n">
        <v>46196</v>
      </c>
      <c r="C4316" s="1" t="n">
        <v>1</v>
      </c>
      <c r="D4316" s="1" t="s">
        <v>3851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5825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7" t="n">
        <v>46196</v>
      </c>
      <c r="C4317" s="1" t="n">
        <v>1</v>
      </c>
      <c r="D4317" s="1" t="s">
        <v>3851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5826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7" t="n">
        <v>46196</v>
      </c>
      <c r="C4318" s="1" t="n">
        <v>1</v>
      </c>
      <c r="D4318" s="1" t="s">
        <v>3851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5827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7" t="n">
        <v>46196</v>
      </c>
      <c r="C4319" s="1" t="n">
        <v>1</v>
      </c>
      <c r="D4319" s="1" t="s">
        <v>3851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5828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7" t="n">
        <v>46196</v>
      </c>
      <c r="C4320" s="1" t="n">
        <v>1</v>
      </c>
      <c r="D4320" s="1" t="s">
        <v>3851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5829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7" t="n">
        <v>46196</v>
      </c>
      <c r="C4321" s="1" t="n">
        <v>1</v>
      </c>
      <c r="D4321" s="1" t="s">
        <v>3851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5830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7" t="n">
        <v>46196</v>
      </c>
      <c r="C4322" s="1" t="n">
        <v>1</v>
      </c>
      <c r="D4322" s="1" t="s">
        <v>3851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5831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7" t="n">
        <v>46196</v>
      </c>
      <c r="C4323" s="1" t="n">
        <v>1</v>
      </c>
      <c r="D4323" s="1" t="s">
        <v>3851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4675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7" t="n">
        <v>46196</v>
      </c>
      <c r="C4324" s="1" t="n">
        <v>1</v>
      </c>
      <c r="D4324" s="1" t="s">
        <v>3851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4677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7" t="n">
        <v>46196</v>
      </c>
      <c r="C4325" s="1" t="n">
        <v>1</v>
      </c>
      <c r="D4325" s="1" t="s">
        <v>3851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4682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7" t="n">
        <v>46196</v>
      </c>
      <c r="C4326" s="1" t="n">
        <v>1</v>
      </c>
      <c r="D4326" s="1" t="s">
        <v>3851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5832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7" t="n">
        <v>46196</v>
      </c>
      <c r="C4327" s="1" t="n">
        <v>1</v>
      </c>
      <c r="D4327" s="1" t="s">
        <v>3851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5833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7" t="n">
        <v>46196</v>
      </c>
      <c r="C4328" s="1" t="n">
        <v>1</v>
      </c>
      <c r="D4328" s="1" t="s">
        <v>3851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4699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7" t="n">
        <v>46196</v>
      </c>
      <c r="C4329" s="1" t="n">
        <v>1</v>
      </c>
      <c r="D4329" s="1" t="s">
        <v>3851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5834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7" t="n">
        <v>46196</v>
      </c>
      <c r="C4330" s="1" t="n">
        <v>1</v>
      </c>
      <c r="D4330" s="1" t="s">
        <v>3851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4700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7" t="n">
        <v>46196</v>
      </c>
      <c r="C4331" s="1" t="n">
        <v>1</v>
      </c>
      <c r="D4331" s="1" t="s">
        <v>3851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5835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7" t="n">
        <v>46196</v>
      </c>
      <c r="C4332" s="1" t="n">
        <v>1</v>
      </c>
      <c r="D4332" s="1" t="s">
        <v>3851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5836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7" t="n">
        <v>46196</v>
      </c>
      <c r="C4333" s="1" t="n">
        <v>1</v>
      </c>
      <c r="D4333" s="1" t="s">
        <v>3851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4528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7" t="n">
        <v>46196</v>
      </c>
      <c r="C4334" s="1" t="n">
        <v>1</v>
      </c>
      <c r="D4334" s="1" t="s">
        <v>3851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4530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7" t="n">
        <v>46196</v>
      </c>
      <c r="C4335" s="1" t="n">
        <v>1</v>
      </c>
      <c r="D4335" s="1" t="s">
        <v>3851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5837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7" t="n">
        <v>46196</v>
      </c>
      <c r="C4336" s="1" t="n">
        <v>1</v>
      </c>
      <c r="D4336" s="1" t="s">
        <v>3851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4531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7" t="n">
        <v>46196</v>
      </c>
      <c r="C4337" s="1" t="n">
        <v>1</v>
      </c>
      <c r="D4337" s="1" t="s">
        <v>3851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4532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7" t="n">
        <v>46196</v>
      </c>
      <c r="C4338" s="1" t="n">
        <v>1</v>
      </c>
      <c r="D4338" s="1" t="s">
        <v>3851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4533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7" t="n">
        <v>46196</v>
      </c>
      <c r="C4339" s="1" t="n">
        <v>1</v>
      </c>
      <c r="D4339" s="1" t="s">
        <v>3851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5838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7" t="n">
        <v>46196</v>
      </c>
      <c r="C4340" s="1" t="n">
        <v>1</v>
      </c>
      <c r="D4340" s="1" t="s">
        <v>3851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4535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7" t="n">
        <v>46196</v>
      </c>
      <c r="C4341" s="1" t="n">
        <v>1</v>
      </c>
      <c r="D4341" s="1" t="s">
        <v>3851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5839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7" t="n">
        <v>46196</v>
      </c>
      <c r="C4342" s="1" t="n">
        <v>1</v>
      </c>
      <c r="D4342" s="1" t="s">
        <v>3851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4536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7" t="n">
        <v>46196</v>
      </c>
      <c r="C4343" s="1" t="n">
        <v>1</v>
      </c>
      <c r="D4343" s="1" t="s">
        <v>3851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4537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7" t="n">
        <v>46196</v>
      </c>
      <c r="C4344" s="1" t="n">
        <v>1</v>
      </c>
      <c r="D4344" s="1" t="s">
        <v>3851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4538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7" t="n">
        <v>46196</v>
      </c>
      <c r="C4345" s="1" t="n">
        <v>1</v>
      </c>
      <c r="D4345" s="1" t="s">
        <v>3851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4539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7" t="n">
        <v>46196</v>
      </c>
      <c r="C4346" s="1" t="n">
        <v>1</v>
      </c>
      <c r="D4346" s="1" t="s">
        <v>3851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5840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7" t="n">
        <v>46196</v>
      </c>
      <c r="C4347" s="1" t="n">
        <v>1</v>
      </c>
      <c r="D4347" s="1" t="s">
        <v>3851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5841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7" t="n">
        <v>46196</v>
      </c>
      <c r="C4348" s="1" t="n">
        <v>1</v>
      </c>
      <c r="D4348" s="1" t="s">
        <v>3851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5278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7" t="n">
        <v>46196</v>
      </c>
      <c r="C4349" s="1" t="n">
        <v>1</v>
      </c>
      <c r="D4349" s="1" t="s">
        <v>3851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5279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7" t="n">
        <v>46196</v>
      </c>
      <c r="C4350" s="1" t="n">
        <v>1</v>
      </c>
      <c r="D4350" s="1" t="s">
        <v>3851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5280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7" t="n">
        <v>46196</v>
      </c>
      <c r="C4351" s="1" t="n">
        <v>1</v>
      </c>
      <c r="D4351" s="1" t="s">
        <v>3851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5281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7" t="n">
        <v>46196</v>
      </c>
      <c r="C4352" s="1" t="n">
        <v>1</v>
      </c>
      <c r="D4352" s="1" t="s">
        <v>3851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5282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7" t="n">
        <v>46196</v>
      </c>
      <c r="C4353" s="1" t="n">
        <v>1</v>
      </c>
      <c r="D4353" s="1" t="s">
        <v>3851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5283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7" t="n">
        <v>46196</v>
      </c>
      <c r="C4354" s="1" t="n">
        <v>1</v>
      </c>
      <c r="D4354" s="1" t="s">
        <v>3851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5284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7" t="n">
        <v>46196</v>
      </c>
      <c r="C4355" s="1" t="n">
        <v>1</v>
      </c>
      <c r="D4355" s="1" t="s">
        <v>3851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5285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7" t="n">
        <v>46196</v>
      </c>
      <c r="C4356" s="1" t="n">
        <v>1</v>
      </c>
      <c r="D4356" s="1" t="s">
        <v>3851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5286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7" t="n">
        <v>46196</v>
      </c>
      <c r="C4357" s="1" t="n">
        <v>1</v>
      </c>
      <c r="D4357" s="1" t="s">
        <v>3851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5287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7" t="n">
        <v>46196</v>
      </c>
      <c r="C4358" s="1" t="n">
        <v>1</v>
      </c>
      <c r="D4358" s="1" t="s">
        <v>3851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5288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7" t="n">
        <v>46196</v>
      </c>
      <c r="C4359" s="1" t="n">
        <v>1</v>
      </c>
      <c r="D4359" s="1" t="s">
        <v>3851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5289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7" t="n">
        <v>46196</v>
      </c>
      <c r="C4360" s="1" t="n">
        <v>1</v>
      </c>
      <c r="D4360" s="1" t="s">
        <v>3851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5842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7" t="n">
        <v>46196</v>
      </c>
      <c r="C4361" s="1" t="n">
        <v>1</v>
      </c>
      <c r="D4361" s="1" t="s">
        <v>3851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5290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7" t="n">
        <v>46196</v>
      </c>
      <c r="C4362" s="1" t="n">
        <v>1</v>
      </c>
      <c r="D4362" s="1" t="s">
        <v>3851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5843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7" t="n">
        <v>46196</v>
      </c>
      <c r="C4363" s="1" t="n">
        <v>1</v>
      </c>
      <c r="D4363" s="1" t="s">
        <v>3851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5844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7" t="n">
        <v>46196</v>
      </c>
      <c r="C4364" s="1" t="n">
        <v>1</v>
      </c>
      <c r="D4364" s="1" t="s">
        <v>3851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5845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7" t="n">
        <v>46196</v>
      </c>
      <c r="C4365" s="1" t="n">
        <v>1</v>
      </c>
      <c r="D4365" s="1" t="s">
        <v>3851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4541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7" t="n">
        <v>46196</v>
      </c>
      <c r="C4366" s="1" t="n">
        <v>1</v>
      </c>
      <c r="D4366" s="1" t="s">
        <v>3851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4542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7" t="n">
        <v>46196</v>
      </c>
      <c r="C4367" s="1" t="n">
        <v>1</v>
      </c>
      <c r="D4367" s="1" t="s">
        <v>3851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4543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7" t="n">
        <v>46196</v>
      </c>
      <c r="C4368" s="1" t="n">
        <v>1</v>
      </c>
      <c r="D4368" s="1" t="s">
        <v>3851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4544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7" t="n">
        <v>46196</v>
      </c>
      <c r="C4369" s="1" t="n">
        <v>1</v>
      </c>
      <c r="D4369" s="1" t="s">
        <v>3851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4546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7" t="n">
        <v>46196</v>
      </c>
      <c r="C4370" s="1" t="n">
        <v>1</v>
      </c>
      <c r="D4370" s="1" t="s">
        <v>3851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4547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7" t="n">
        <v>46196</v>
      </c>
      <c r="C4371" s="1" t="n">
        <v>1</v>
      </c>
      <c r="D4371" s="1" t="s">
        <v>3851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4548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7" t="n">
        <v>46196</v>
      </c>
      <c r="C4372" s="1" t="n">
        <v>1</v>
      </c>
      <c r="D4372" s="1" t="s">
        <v>3851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5846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7" t="n">
        <v>46196</v>
      </c>
      <c r="C4373" s="1" t="n">
        <v>1</v>
      </c>
      <c r="D4373" s="1" t="s">
        <v>3851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4549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7" t="n">
        <v>46196</v>
      </c>
      <c r="C4374" s="1" t="n">
        <v>1</v>
      </c>
      <c r="D4374" s="1" t="s">
        <v>3851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5847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7" t="n">
        <v>46196</v>
      </c>
      <c r="C4375" s="1" t="n">
        <v>1</v>
      </c>
      <c r="D4375" s="1" t="s">
        <v>3851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4551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7" t="n">
        <v>46196</v>
      </c>
      <c r="C4376" s="1" t="n">
        <v>1</v>
      </c>
      <c r="D4376" s="1" t="s">
        <v>3851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4552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7" t="n">
        <v>46196</v>
      </c>
      <c r="C4377" s="1" t="n">
        <v>1</v>
      </c>
      <c r="D4377" s="1" t="s">
        <v>3851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5848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7" t="n">
        <v>46196</v>
      </c>
      <c r="C4378" s="1" t="n">
        <v>1</v>
      </c>
      <c r="D4378" s="1" t="s">
        <v>3851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4553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7" t="n">
        <v>46196</v>
      </c>
      <c r="C4379" s="1" t="n">
        <v>1</v>
      </c>
      <c r="D4379" s="1" t="s">
        <v>3851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5849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7" t="n">
        <v>46196</v>
      </c>
      <c r="C4380" s="1" t="n">
        <v>1</v>
      </c>
      <c r="D4380" s="1" t="s">
        <v>3851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5850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7" t="n">
        <v>46196</v>
      </c>
      <c r="C4381" s="1" t="n">
        <v>1</v>
      </c>
      <c r="D4381" s="1" t="s">
        <v>3851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4556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7" t="n">
        <v>46196</v>
      </c>
      <c r="C4382" s="1" t="n">
        <v>1</v>
      </c>
      <c r="D4382" s="1" t="s">
        <v>3851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5851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7" t="n">
        <v>46196</v>
      </c>
      <c r="C4383" s="1" t="n">
        <v>1</v>
      </c>
      <c r="D4383" s="1" t="s">
        <v>3851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5852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7" t="n">
        <v>46196</v>
      </c>
      <c r="C4384" s="1" t="n">
        <v>1</v>
      </c>
      <c r="D4384" s="1" t="s">
        <v>3851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5853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7" t="n">
        <v>46196</v>
      </c>
      <c r="C4385" s="1" t="n">
        <v>1</v>
      </c>
      <c r="D4385" s="1" t="s">
        <v>3851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5854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7" t="n">
        <v>46196</v>
      </c>
      <c r="C4386" s="1" t="n">
        <v>1</v>
      </c>
      <c r="D4386" s="1" t="s">
        <v>3851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5855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7" t="n">
        <v>46196</v>
      </c>
      <c r="C4387" s="1" t="n">
        <v>1</v>
      </c>
      <c r="D4387" s="1" t="s">
        <v>3851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4564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7" t="n">
        <v>46196</v>
      </c>
      <c r="C4388" s="1" t="n">
        <v>1</v>
      </c>
      <c r="D4388" s="1" t="s">
        <v>3851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5856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7" t="n">
        <v>46196</v>
      </c>
      <c r="C4389" s="1" t="n">
        <v>1</v>
      </c>
      <c r="D4389" s="1" t="s">
        <v>3851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5857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7" t="n">
        <v>46196</v>
      </c>
      <c r="C4390" s="1" t="n">
        <v>1</v>
      </c>
      <c r="D4390" s="1" t="s">
        <v>3851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4566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7" t="n">
        <v>46196</v>
      </c>
      <c r="C4391" s="1" t="n">
        <v>1</v>
      </c>
      <c r="D4391" s="1" t="s">
        <v>3851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5858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7" t="n">
        <v>46196</v>
      </c>
      <c r="C4392" s="1" t="n">
        <v>1</v>
      </c>
      <c r="D4392" s="1" t="s">
        <v>3851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5859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7" t="n">
        <v>46196</v>
      </c>
      <c r="C4393" s="1" t="n">
        <v>1</v>
      </c>
      <c r="D4393" s="1" t="s">
        <v>3851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4569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7" t="n">
        <v>46196</v>
      </c>
      <c r="C4394" s="1" t="n">
        <v>1</v>
      </c>
      <c r="D4394" s="1" t="s">
        <v>3851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4570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7" t="n">
        <v>46196</v>
      </c>
      <c r="C4395" s="1" t="n">
        <v>1</v>
      </c>
      <c r="D4395" s="1" t="s">
        <v>3851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5860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7" t="n">
        <v>46196</v>
      </c>
      <c r="C4396" s="1" t="n">
        <v>1</v>
      </c>
      <c r="D4396" s="1" t="s">
        <v>3851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5861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7" t="n">
        <v>46196</v>
      </c>
      <c r="C4397" s="1" t="n">
        <v>1</v>
      </c>
      <c r="D4397" s="1" t="s">
        <v>3851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5862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7" t="n">
        <v>46196</v>
      </c>
      <c r="C4398" s="1" t="n">
        <v>1</v>
      </c>
      <c r="D4398" s="1" t="s">
        <v>3851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5863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7" t="n">
        <v>46196</v>
      </c>
      <c r="C4399" s="1" t="n">
        <v>1</v>
      </c>
      <c r="D4399" s="1" t="s">
        <v>3851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5863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7" t="n">
        <v>46196</v>
      </c>
      <c r="C4400" s="1" t="n">
        <v>1</v>
      </c>
      <c r="D4400" s="1" t="s">
        <v>3851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4877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7" t="n">
        <v>46196</v>
      </c>
      <c r="C4401" s="1" t="n">
        <v>1</v>
      </c>
      <c r="D4401" s="1" t="s">
        <v>3851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5864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7" t="n">
        <v>46196</v>
      </c>
      <c r="C4402" s="1" t="n">
        <v>1</v>
      </c>
      <c r="D4402" s="1" t="s">
        <v>3851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5865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7" t="n">
        <v>46196</v>
      </c>
      <c r="C4403" s="1" t="n">
        <v>1</v>
      </c>
      <c r="D4403" s="1" t="s">
        <v>3851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5866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7" t="n">
        <v>46196</v>
      </c>
      <c r="C4404" s="1" t="n">
        <v>1</v>
      </c>
      <c r="D4404" s="1" t="s">
        <v>3851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5392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7" t="n">
        <v>46196</v>
      </c>
      <c r="C4405" s="1" t="n">
        <v>1</v>
      </c>
      <c r="D4405" s="1" t="s">
        <v>3851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5867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7" t="n">
        <v>46196</v>
      </c>
      <c r="C4406" s="1" t="n">
        <v>1</v>
      </c>
      <c r="D4406" s="1" t="s">
        <v>3851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4885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7" t="n">
        <v>46196</v>
      </c>
      <c r="C4407" s="1" t="n">
        <v>1</v>
      </c>
      <c r="D4407" s="1" t="s">
        <v>3851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4876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7" t="n">
        <v>46196</v>
      </c>
      <c r="C4408" s="1" t="n">
        <v>1</v>
      </c>
      <c r="D4408" s="1" t="s">
        <v>3851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5868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7" t="n">
        <v>46196</v>
      </c>
      <c r="C4409" s="1" t="n">
        <v>1</v>
      </c>
      <c r="D4409" s="1" t="s">
        <v>3851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5869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7" t="n">
        <v>46196</v>
      </c>
      <c r="C4410" s="1" t="n">
        <v>1</v>
      </c>
      <c r="D4410" s="1" t="s">
        <v>3851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5870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7" t="n">
        <v>46196</v>
      </c>
      <c r="C4411" s="1" t="n">
        <v>1</v>
      </c>
      <c r="D4411" s="1" t="s">
        <v>3851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5871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7" t="n">
        <v>46196</v>
      </c>
      <c r="C4412" s="1" t="n">
        <v>1</v>
      </c>
      <c r="D4412" s="1" t="s">
        <v>3851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5872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7" t="n">
        <v>46196</v>
      </c>
      <c r="C4413" s="1" t="n">
        <v>1</v>
      </c>
      <c r="D4413" s="1" t="s">
        <v>3851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5600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7" t="n">
        <v>46196</v>
      </c>
      <c r="C4414" s="1" t="n">
        <v>1</v>
      </c>
      <c r="D4414" s="1" t="s">
        <v>3851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4597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7" t="n">
        <v>46196</v>
      </c>
      <c r="C4415" s="1" t="n">
        <v>1</v>
      </c>
      <c r="D4415" s="1" t="s">
        <v>3851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5601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7" t="n">
        <v>46196</v>
      </c>
      <c r="C4416" s="1" t="n">
        <v>1</v>
      </c>
      <c r="D4416" s="1" t="s">
        <v>3851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4573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7" t="n">
        <v>46196</v>
      </c>
      <c r="C4417" s="1" t="n">
        <v>1</v>
      </c>
      <c r="D4417" s="1" t="s">
        <v>3851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4573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7" t="n">
        <v>46196</v>
      </c>
      <c r="C4418" s="1" t="n">
        <v>1</v>
      </c>
      <c r="D4418" s="1" t="s">
        <v>3851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4545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7" t="n">
        <v>46196</v>
      </c>
      <c r="C4419" s="1" t="n">
        <v>1</v>
      </c>
      <c r="D4419" s="1" t="s">
        <v>3851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4574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7" t="n">
        <v>46196</v>
      </c>
      <c r="C4420" s="1" t="n">
        <v>1</v>
      </c>
      <c r="D4420" s="1" t="s">
        <v>3851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4575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7" t="n">
        <v>46196</v>
      </c>
      <c r="C4421" s="1" t="n">
        <v>1</v>
      </c>
      <c r="D4421" s="1" t="s">
        <v>3851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4576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7" t="n">
        <v>46196</v>
      </c>
      <c r="C4422" s="1" t="n">
        <v>1</v>
      </c>
      <c r="D4422" s="1" t="s">
        <v>3851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4577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7" t="n">
        <v>46196</v>
      </c>
      <c r="C4423" s="1" t="n">
        <v>1</v>
      </c>
      <c r="D4423" s="1" t="s">
        <v>3851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4579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7" t="n">
        <v>46196</v>
      </c>
      <c r="C4424" s="1" t="n">
        <v>1</v>
      </c>
      <c r="D4424" s="1" t="s">
        <v>3851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5605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7" t="n">
        <v>46196</v>
      </c>
      <c r="C4425" s="1" t="n">
        <v>1</v>
      </c>
      <c r="D4425" s="1" t="s">
        <v>3851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4581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7" t="n">
        <v>46196</v>
      </c>
      <c r="C4426" s="1" t="n">
        <v>1</v>
      </c>
      <c r="D4426" s="1" t="s">
        <v>3851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4582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7" t="n">
        <v>46196</v>
      </c>
      <c r="C4427" s="1" t="n">
        <v>1</v>
      </c>
      <c r="D4427" s="1" t="s">
        <v>3851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4583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7" t="n">
        <v>46196</v>
      </c>
      <c r="C4428" s="1" t="n">
        <v>1</v>
      </c>
      <c r="D4428" s="1" t="s">
        <v>3851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4584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7" t="n">
        <v>46196</v>
      </c>
      <c r="C4429" s="1" t="n">
        <v>1</v>
      </c>
      <c r="D4429" s="1" t="s">
        <v>3851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4585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7" t="n">
        <v>46196</v>
      </c>
      <c r="C4430" s="1" t="n">
        <v>1</v>
      </c>
      <c r="D4430" s="1" t="s">
        <v>3851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4586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7" t="n">
        <v>46196</v>
      </c>
      <c r="C4431" s="1" t="n">
        <v>1</v>
      </c>
      <c r="D4431" s="1" t="s">
        <v>3851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5606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7" t="n">
        <v>46196</v>
      </c>
      <c r="C4432" s="1" t="n">
        <v>1</v>
      </c>
      <c r="D4432" s="1" t="s">
        <v>3851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4592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7" t="n">
        <v>46196</v>
      </c>
      <c r="C4433" s="1" t="n">
        <v>1</v>
      </c>
      <c r="D4433" s="1" t="s">
        <v>3851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5873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7" t="n">
        <v>46196</v>
      </c>
      <c r="C4434" s="1" t="n">
        <v>1</v>
      </c>
      <c r="D4434" s="1" t="s">
        <v>3851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4593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7" t="n">
        <v>46196</v>
      </c>
      <c r="C4435" s="1" t="n">
        <v>1</v>
      </c>
      <c r="D4435" s="1" t="s">
        <v>3851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4596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7" t="n">
        <v>46196</v>
      </c>
      <c r="C4436" s="1" t="n">
        <v>1</v>
      </c>
      <c r="D4436" s="1" t="s">
        <v>3851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5608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7" t="n">
        <v>46196</v>
      </c>
      <c r="C4437" s="1" t="n">
        <v>1</v>
      </c>
      <c r="D4437" s="1" t="s">
        <v>3851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4558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7" t="n">
        <v>46196</v>
      </c>
      <c r="C4438" s="1" t="n">
        <v>1</v>
      </c>
      <c r="D4438" s="1" t="s">
        <v>3851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4597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7" t="n">
        <v>46196</v>
      </c>
      <c r="C4439" s="1" t="n">
        <v>1</v>
      </c>
      <c r="D4439" s="1" t="s">
        <v>3851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5609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7" t="n">
        <v>46196</v>
      </c>
      <c r="C4440" s="1" t="n">
        <v>1</v>
      </c>
      <c r="D4440" s="1" t="s">
        <v>3851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4599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7" t="n">
        <v>46196</v>
      </c>
      <c r="C4441" s="1" t="n">
        <v>1</v>
      </c>
      <c r="D4441" s="1" t="s">
        <v>3851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5874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7" t="n">
        <v>46196</v>
      </c>
      <c r="C4442" s="1" t="n">
        <v>1</v>
      </c>
      <c r="D4442" s="1" t="s">
        <v>3851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4600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7" t="n">
        <v>46196</v>
      </c>
      <c r="C4443" s="1" t="n">
        <v>1</v>
      </c>
      <c r="D4443" s="1" t="s">
        <v>3851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4602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7" t="n">
        <v>46196</v>
      </c>
      <c r="C4444" s="1" t="n">
        <v>1</v>
      </c>
      <c r="D4444" s="1" t="s">
        <v>3851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3949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7" t="n">
        <v>46196</v>
      </c>
      <c r="C4445" s="1" t="n">
        <v>1</v>
      </c>
      <c r="D4445" s="1" t="s">
        <v>3851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5770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7" t="n">
        <v>46196</v>
      </c>
      <c r="C4446" s="1" t="n">
        <v>1</v>
      </c>
      <c r="D4446" s="1" t="s">
        <v>3851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5771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7" t="n">
        <v>46196</v>
      </c>
      <c r="C4447" s="1" t="n">
        <v>2</v>
      </c>
      <c r="D4447" s="1" t="s">
        <v>3895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4174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7" t="n">
        <v>46196</v>
      </c>
      <c r="C4448" s="1" t="n">
        <v>2</v>
      </c>
      <c r="D4448" s="1" t="s">
        <v>3895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4176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7" t="n">
        <v>46196</v>
      </c>
      <c r="C4449" s="1" t="n">
        <v>2</v>
      </c>
      <c r="D4449" s="1" t="s">
        <v>3895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4177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7" t="n">
        <v>46196</v>
      </c>
      <c r="C4450" s="1" t="n">
        <v>2</v>
      </c>
      <c r="D4450" s="1" t="s">
        <v>3895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4178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7" t="n">
        <v>46196</v>
      </c>
      <c r="C4451" s="1" t="n">
        <v>2</v>
      </c>
      <c r="D4451" s="1" t="s">
        <v>3895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4179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7" t="n">
        <v>46196</v>
      </c>
      <c r="C4452" s="1" t="n">
        <v>2</v>
      </c>
      <c r="D4452" s="1" t="s">
        <v>3895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4180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7" t="n">
        <v>46196</v>
      </c>
      <c r="C4453" s="1" t="n">
        <v>2</v>
      </c>
      <c r="D4453" s="1" t="s">
        <v>3895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4181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7" t="n">
        <v>46196</v>
      </c>
      <c r="C4454" s="1" t="n">
        <v>2</v>
      </c>
      <c r="D4454" s="1" t="s">
        <v>3895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4182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7" t="n">
        <v>46196</v>
      </c>
      <c r="C4455" s="1" t="n">
        <v>2</v>
      </c>
      <c r="D4455" s="1" t="s">
        <v>3895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4184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7" t="n">
        <v>46196</v>
      </c>
      <c r="C4456" s="1" t="n">
        <v>2</v>
      </c>
      <c r="D4456" s="1" t="s">
        <v>3895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4185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7" t="n">
        <v>46196</v>
      </c>
      <c r="C4457" s="1" t="n">
        <v>2</v>
      </c>
      <c r="D4457" s="1" t="s">
        <v>3895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4188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7" t="n">
        <v>46196</v>
      </c>
      <c r="C4458" s="1" t="n">
        <v>2</v>
      </c>
      <c r="D4458" s="1" t="s">
        <v>3895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4193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7" t="n">
        <v>46196</v>
      </c>
      <c r="C4459" s="1" t="n">
        <v>2</v>
      </c>
      <c r="D4459" s="1" t="s">
        <v>3895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4194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7" t="n">
        <v>46196</v>
      </c>
      <c r="C4460" s="1" t="n">
        <v>2</v>
      </c>
      <c r="D4460" s="1" t="s">
        <v>3895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4266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7" t="n">
        <v>46196</v>
      </c>
      <c r="C4461" s="1" t="n">
        <v>2</v>
      </c>
      <c r="D4461" s="1" t="s">
        <v>3895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4195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7" t="n">
        <v>46196</v>
      </c>
      <c r="C4462" s="1" t="n">
        <v>2</v>
      </c>
      <c r="D4462" s="1" t="s">
        <v>3895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4196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7" t="n">
        <v>46196</v>
      </c>
      <c r="C4463" s="1" t="n">
        <v>2</v>
      </c>
      <c r="D4463" s="1" t="s">
        <v>3895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4197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7" t="n">
        <v>46196</v>
      </c>
      <c r="C4464" s="1" t="n">
        <v>2</v>
      </c>
      <c r="D4464" s="1" t="s">
        <v>3895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4267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7" t="n">
        <v>46196</v>
      </c>
      <c r="C4465" s="1" t="n">
        <v>2</v>
      </c>
      <c r="D4465" s="1" t="s">
        <v>3895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4199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7" t="n">
        <v>46196</v>
      </c>
      <c r="C4466" s="1" t="n">
        <v>6</v>
      </c>
      <c r="D4466" s="1" t="s">
        <v>3914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4174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7" t="n">
        <v>46196</v>
      </c>
      <c r="C4467" s="1" t="n">
        <v>6</v>
      </c>
      <c r="D4467" s="1" t="s">
        <v>3914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4176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7" t="n">
        <v>46196</v>
      </c>
      <c r="C4468" s="1" t="n">
        <v>6</v>
      </c>
      <c r="D4468" s="1" t="s">
        <v>3914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4177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7" t="n">
        <v>46196</v>
      </c>
      <c r="C4469" s="1" t="n">
        <v>6</v>
      </c>
      <c r="D4469" s="1" t="s">
        <v>3914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4178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7" t="n">
        <v>46196</v>
      </c>
      <c r="C4470" s="1" t="n">
        <v>6</v>
      </c>
      <c r="D4470" s="1" t="s">
        <v>3914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4179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7" t="n">
        <v>46196</v>
      </c>
      <c r="C4471" s="1" t="n">
        <v>6</v>
      </c>
      <c r="D4471" s="1" t="s">
        <v>3914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4180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7" t="n">
        <v>46196</v>
      </c>
      <c r="C4472" s="1" t="n">
        <v>6</v>
      </c>
      <c r="D4472" s="1" t="s">
        <v>3914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4181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7" t="n">
        <v>46196</v>
      </c>
      <c r="C4473" s="1" t="n">
        <v>6</v>
      </c>
      <c r="D4473" s="1" t="s">
        <v>3914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4182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7" t="n">
        <v>46196</v>
      </c>
      <c r="C4474" s="1" t="n">
        <v>6</v>
      </c>
      <c r="D4474" s="1" t="s">
        <v>3914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4184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7" t="n">
        <v>46196</v>
      </c>
      <c r="C4475" s="1" t="n">
        <v>6</v>
      </c>
      <c r="D4475" s="1" t="s">
        <v>3914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4185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7" t="n">
        <v>46196</v>
      </c>
      <c r="C4476" s="1" t="n">
        <v>6</v>
      </c>
      <c r="D4476" s="1" t="s">
        <v>3914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4188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7" t="n">
        <v>46196</v>
      </c>
      <c r="C4477" s="1" t="n">
        <v>6</v>
      </c>
      <c r="D4477" s="1" t="s">
        <v>3914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4193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7" t="n">
        <v>46196</v>
      </c>
      <c r="C4478" s="1" t="n">
        <v>6</v>
      </c>
      <c r="D4478" s="1" t="s">
        <v>3914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4194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7" t="n">
        <v>46196</v>
      </c>
      <c r="C4479" s="1" t="n">
        <v>6</v>
      </c>
      <c r="D4479" s="1" t="s">
        <v>3914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4266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7" t="n">
        <v>46196</v>
      </c>
      <c r="C4480" s="1" t="n">
        <v>6</v>
      </c>
      <c r="D4480" s="1" t="s">
        <v>3914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4195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7" t="n">
        <v>46196</v>
      </c>
      <c r="C4481" s="1" t="n">
        <v>6</v>
      </c>
      <c r="D4481" s="1" t="s">
        <v>3914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4196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7" t="n">
        <v>46196</v>
      </c>
      <c r="C4482" s="1" t="n">
        <v>6</v>
      </c>
      <c r="D4482" s="1" t="s">
        <v>3914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4197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7" t="n">
        <v>46196</v>
      </c>
      <c r="C4483" s="1" t="n">
        <v>6</v>
      </c>
      <c r="D4483" s="1" t="s">
        <v>3914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4267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7" t="n">
        <v>46196</v>
      </c>
      <c r="C4484" s="1" t="n">
        <v>6</v>
      </c>
      <c r="D4484" s="1" t="s">
        <v>3914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4199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7" t="n">
        <v>46196</v>
      </c>
      <c r="C4485" s="1" t="n">
        <v>11</v>
      </c>
      <c r="D4485" s="1" t="s">
        <v>3915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5875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7" t="n">
        <v>46196</v>
      </c>
      <c r="C4486" s="1" t="n">
        <v>11</v>
      </c>
      <c r="D4486" s="1" t="s">
        <v>3915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5876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7" t="n">
        <v>46196</v>
      </c>
      <c r="C4487" s="1" t="n">
        <v>11</v>
      </c>
      <c r="D4487" s="1" t="s">
        <v>3915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5877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7" t="n">
        <v>46196</v>
      </c>
      <c r="C4488" s="1" t="n">
        <v>11</v>
      </c>
      <c r="D4488" s="1" t="s">
        <v>3915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5878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7" t="n">
        <v>46196</v>
      </c>
      <c r="C4489" s="1" t="n">
        <v>11</v>
      </c>
      <c r="D4489" s="1" t="s">
        <v>3915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5879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7" t="n">
        <v>46196</v>
      </c>
      <c r="C4490" s="1" t="n">
        <v>11</v>
      </c>
      <c r="D4490" s="1" t="s">
        <v>3915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5880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7" t="n">
        <v>46196</v>
      </c>
      <c r="C4491" s="1" t="n">
        <v>11</v>
      </c>
      <c r="D4491" s="1" t="s">
        <v>3915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5881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7" t="n">
        <v>46196</v>
      </c>
      <c r="C4492" s="1" t="n">
        <v>11</v>
      </c>
      <c r="D4492" s="1" t="s">
        <v>3915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5882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7" t="n">
        <v>46196</v>
      </c>
      <c r="C4493" s="1" t="n">
        <v>11</v>
      </c>
      <c r="D4493" s="1" t="s">
        <v>3915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5883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7" t="n">
        <v>46196</v>
      </c>
      <c r="C4494" s="1" t="n">
        <v>11</v>
      </c>
      <c r="D4494" s="1" t="s">
        <v>3915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5884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7" t="n">
        <v>46196</v>
      </c>
      <c r="C4495" s="1" t="n">
        <v>11</v>
      </c>
      <c r="D4495" s="1" t="s">
        <v>3915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5885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7" t="n">
        <v>46196</v>
      </c>
      <c r="C4496" s="1" t="n">
        <v>11</v>
      </c>
      <c r="D4496" s="1" t="s">
        <v>3915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5886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7" t="n">
        <v>46196</v>
      </c>
      <c r="C4497" s="1" t="n">
        <v>11</v>
      </c>
      <c r="D4497" s="1" t="s">
        <v>3915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5887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7" t="n">
        <v>46196</v>
      </c>
      <c r="C4498" s="1" t="n">
        <v>11</v>
      </c>
      <c r="D4498" s="1" t="s">
        <v>3915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5888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7" t="n">
        <v>46196</v>
      </c>
      <c r="C4499" s="1" t="n">
        <v>11</v>
      </c>
      <c r="D4499" s="1" t="s">
        <v>3915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5889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7" t="n">
        <v>46196</v>
      </c>
      <c r="C4500" s="1" t="n">
        <v>11</v>
      </c>
      <c r="D4500" s="1" t="s">
        <v>3915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5890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7" t="n">
        <v>46196</v>
      </c>
      <c r="C4501" s="1" t="n">
        <v>11</v>
      </c>
      <c r="D4501" s="1" t="s">
        <v>3915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5891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7" t="n">
        <v>46196</v>
      </c>
      <c r="C4502" s="1" t="n">
        <v>11</v>
      </c>
      <c r="D4502" s="1" t="s">
        <v>3915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5892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7" t="n">
        <v>46196</v>
      </c>
      <c r="C4503" s="1" t="n">
        <v>11</v>
      </c>
      <c r="D4503" s="1" t="s">
        <v>3915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5893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7" t="n">
        <v>46196</v>
      </c>
      <c r="C4504" s="1" t="n">
        <v>11</v>
      </c>
      <c r="D4504" s="1" t="s">
        <v>3915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5894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7" t="n">
        <v>46196</v>
      </c>
      <c r="C4505" s="1" t="n">
        <v>11</v>
      </c>
      <c r="D4505" s="1" t="s">
        <v>3915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5895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7" t="n">
        <v>46196</v>
      </c>
      <c r="C4506" s="1" t="n">
        <v>11</v>
      </c>
      <c r="D4506" s="1" t="s">
        <v>3915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5896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7" t="n">
        <v>46196</v>
      </c>
      <c r="C4507" s="1" t="n">
        <v>11</v>
      </c>
      <c r="D4507" s="1" t="s">
        <v>3915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5897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7" t="n">
        <v>46196</v>
      </c>
      <c r="C4508" s="1" t="n">
        <v>11</v>
      </c>
      <c r="D4508" s="1" t="s">
        <v>3915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5898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7" t="n">
        <v>46196</v>
      </c>
      <c r="C4509" s="1" t="n">
        <v>11</v>
      </c>
      <c r="D4509" s="1" t="s">
        <v>3915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5899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7" t="n">
        <v>46196</v>
      </c>
      <c r="C4510" s="1" t="n">
        <v>11</v>
      </c>
      <c r="D4510" s="1" t="s">
        <v>3915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5900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7" t="n">
        <v>46196</v>
      </c>
      <c r="C4511" s="1" t="n">
        <v>11</v>
      </c>
      <c r="D4511" s="1" t="s">
        <v>3915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5901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7" t="n">
        <v>46196</v>
      </c>
      <c r="C4512" s="1" t="n">
        <v>11</v>
      </c>
      <c r="D4512" s="1" t="s">
        <v>3915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5902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7" t="n">
        <v>46196</v>
      </c>
      <c r="C4513" s="1" t="n">
        <v>11</v>
      </c>
      <c r="D4513" s="1" t="s">
        <v>3915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5903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7" t="n">
        <v>46196</v>
      </c>
      <c r="C4514" s="1" t="n">
        <v>11</v>
      </c>
      <c r="D4514" s="1" t="s">
        <v>3915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5904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7" t="n">
        <v>46196</v>
      </c>
      <c r="C4515" s="1" t="n">
        <v>11</v>
      </c>
      <c r="D4515" s="1" t="s">
        <v>3915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5905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7" t="n">
        <v>46196</v>
      </c>
      <c r="C4516" s="1" t="n">
        <v>11</v>
      </c>
      <c r="D4516" s="1" t="s">
        <v>3915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5906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7" t="n">
        <v>46196</v>
      </c>
      <c r="C4517" s="1" t="n">
        <v>11</v>
      </c>
      <c r="D4517" s="1" t="s">
        <v>3915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5907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7" t="n">
        <v>46196</v>
      </c>
      <c r="C4518" s="1" t="n">
        <v>11</v>
      </c>
      <c r="D4518" s="1" t="s">
        <v>3915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5908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7" t="n">
        <v>46196</v>
      </c>
      <c r="C4519" s="1" t="n">
        <v>11</v>
      </c>
      <c r="D4519" s="1" t="s">
        <v>3915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5909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7" t="n">
        <v>46196</v>
      </c>
      <c r="C4520" s="1" t="n">
        <v>11</v>
      </c>
      <c r="D4520" s="1" t="s">
        <v>3915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5910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7" t="n">
        <v>46196</v>
      </c>
      <c r="C4521" s="1" t="n">
        <v>11</v>
      </c>
      <c r="D4521" s="1" t="s">
        <v>3915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5911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7" t="n">
        <v>46196</v>
      </c>
      <c r="C4522" s="1" t="n">
        <v>11</v>
      </c>
      <c r="D4522" s="1" t="s">
        <v>3915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5912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7" t="n">
        <v>46196</v>
      </c>
      <c r="C4523" s="1" t="n">
        <v>11</v>
      </c>
      <c r="D4523" s="1" t="s">
        <v>3915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5913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7" t="n">
        <v>46196</v>
      </c>
      <c r="C4524" s="1" t="n">
        <v>11</v>
      </c>
      <c r="D4524" s="1" t="s">
        <v>3915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5914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7" t="n">
        <v>46196</v>
      </c>
      <c r="C4525" s="1" t="n">
        <v>11</v>
      </c>
      <c r="D4525" s="1" t="s">
        <v>3915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5915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7" t="n">
        <v>46196</v>
      </c>
      <c r="C4526" s="1" t="n">
        <v>11</v>
      </c>
      <c r="D4526" s="1" t="s">
        <v>3915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5916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7" t="n">
        <v>46196</v>
      </c>
      <c r="C4527" s="1" t="n">
        <v>11</v>
      </c>
      <c r="D4527" s="1" t="s">
        <v>3915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5917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7" t="n">
        <v>46196</v>
      </c>
      <c r="C4528" s="1" t="n">
        <v>11</v>
      </c>
      <c r="D4528" s="1" t="s">
        <v>3915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5918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7" t="n">
        <v>46196</v>
      </c>
      <c r="C4529" s="1" t="n">
        <v>11</v>
      </c>
      <c r="D4529" s="1" t="s">
        <v>3915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5919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7" t="n">
        <v>46196</v>
      </c>
      <c r="C4530" s="1" t="n">
        <v>11</v>
      </c>
      <c r="D4530" s="1" t="s">
        <v>3915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5920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7" t="n">
        <v>46196</v>
      </c>
      <c r="C4531" s="1" t="n">
        <v>11</v>
      </c>
      <c r="D4531" s="1" t="s">
        <v>3915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5921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7" t="n">
        <v>46196</v>
      </c>
      <c r="C4532" s="1" t="n">
        <v>11</v>
      </c>
      <c r="D4532" s="1" t="s">
        <v>3915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5922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7" t="n">
        <v>46196</v>
      </c>
      <c r="C4533" s="1" t="n">
        <v>11</v>
      </c>
      <c r="D4533" s="1" t="s">
        <v>3915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5923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7" t="n">
        <v>46196</v>
      </c>
      <c r="C4534" s="1" t="n">
        <v>11</v>
      </c>
      <c r="D4534" s="1" t="s">
        <v>3915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5924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7" t="n">
        <v>46196</v>
      </c>
      <c r="C4535" s="1" t="n">
        <v>11</v>
      </c>
      <c r="D4535" s="1" t="s">
        <v>3915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5925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7" t="n">
        <v>46196</v>
      </c>
      <c r="C4536" s="1" t="n">
        <v>11</v>
      </c>
      <c r="D4536" s="1" t="s">
        <v>3915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5926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7" t="n">
        <v>46196</v>
      </c>
      <c r="C4537" s="1" t="n">
        <v>11</v>
      </c>
      <c r="D4537" s="1" t="s">
        <v>3915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5927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7" t="n">
        <v>46196</v>
      </c>
      <c r="C4538" s="1" t="n">
        <v>11</v>
      </c>
      <c r="D4538" s="1" t="s">
        <v>3915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5928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7" t="n">
        <v>46196</v>
      </c>
      <c r="C4539" s="1" t="n">
        <v>11</v>
      </c>
      <c r="D4539" s="1" t="s">
        <v>3915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5929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7" t="n">
        <v>46196</v>
      </c>
      <c r="C4540" s="1" t="n">
        <v>11</v>
      </c>
      <c r="D4540" s="1" t="s">
        <v>3915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5930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7" t="n">
        <v>46196</v>
      </c>
      <c r="C4541" s="1" t="n">
        <v>11</v>
      </c>
      <c r="D4541" s="1" t="s">
        <v>3915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5931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7" t="n">
        <v>46196</v>
      </c>
      <c r="C4542" s="1" t="n">
        <v>11</v>
      </c>
      <c r="D4542" s="1" t="s">
        <v>3915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5932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7" t="n">
        <v>46196</v>
      </c>
      <c r="C4543" s="1" t="n">
        <v>11</v>
      </c>
      <c r="D4543" s="1" t="s">
        <v>3915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5933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7" t="n">
        <v>46196</v>
      </c>
      <c r="C4544" s="1" t="n">
        <v>11</v>
      </c>
      <c r="D4544" s="1" t="s">
        <v>3915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5934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7" t="n">
        <v>46196</v>
      </c>
      <c r="C4545" s="1" t="n">
        <v>11</v>
      </c>
      <c r="D4545" s="1" t="s">
        <v>3915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5935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7" t="n">
        <v>46196</v>
      </c>
      <c r="C4546" s="1" t="n">
        <v>11</v>
      </c>
      <c r="D4546" s="1" t="s">
        <v>3915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5936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7" t="n">
        <v>46196</v>
      </c>
      <c r="C4547" s="1" t="n">
        <v>11</v>
      </c>
      <c r="D4547" s="1" t="s">
        <v>3915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5937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7" t="n">
        <v>46196</v>
      </c>
      <c r="C4548" s="1" t="n">
        <v>171</v>
      </c>
      <c r="D4548" s="1" t="s">
        <v>3948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4677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7" t="n">
        <v>46196</v>
      </c>
      <c r="C4549" s="1" t="n">
        <v>171</v>
      </c>
      <c r="D4549" s="1" t="s">
        <v>3948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5938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7" t="n">
        <v>46197</v>
      </c>
      <c r="C4550" s="1" t="n">
        <v>1</v>
      </c>
      <c r="D4550" s="1" t="s">
        <v>3851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3886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7" t="n">
        <v>46197</v>
      </c>
      <c r="C4551" s="1" t="n">
        <v>1</v>
      </c>
      <c r="D4551" s="1" t="s">
        <v>3851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3887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7" t="n">
        <v>46197</v>
      </c>
      <c r="C4552" s="1" t="n">
        <v>1</v>
      </c>
      <c r="D4552" s="1" t="s">
        <v>3851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5939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7" t="n">
        <v>46197</v>
      </c>
      <c r="C4553" s="1" t="n">
        <v>1</v>
      </c>
      <c r="D4553" s="1" t="s">
        <v>3851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5940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7" t="n">
        <v>46197</v>
      </c>
      <c r="C4554" s="1" t="n">
        <v>1</v>
      </c>
      <c r="D4554" s="1" t="s">
        <v>3851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5941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7" t="n">
        <v>46197</v>
      </c>
      <c r="C4555" s="1" t="n">
        <v>1</v>
      </c>
      <c r="D4555" s="1" t="s">
        <v>3851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5942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7" t="n">
        <v>46197</v>
      </c>
      <c r="C4556" s="1" t="n">
        <v>1</v>
      </c>
      <c r="D4556" s="1" t="s">
        <v>3851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5943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7" t="n">
        <v>46197</v>
      </c>
      <c r="C4557" s="1" t="n">
        <v>1</v>
      </c>
      <c r="D4557" s="1" t="s">
        <v>3851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3950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7" t="n">
        <v>46197</v>
      </c>
      <c r="C4558" s="1" t="n">
        <v>1</v>
      </c>
      <c r="D4558" s="1" t="s">
        <v>3851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4617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7" t="n">
        <v>46197</v>
      </c>
      <c r="C4559" s="1" t="n">
        <v>1</v>
      </c>
      <c r="D4559" s="1" t="s">
        <v>3851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3951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7" t="n">
        <v>46197</v>
      </c>
      <c r="C4560" s="1" t="n">
        <v>1</v>
      </c>
      <c r="D4560" s="1" t="s">
        <v>3851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3889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7" t="n">
        <v>46197</v>
      </c>
      <c r="C4561" s="1" t="n">
        <v>1</v>
      </c>
      <c r="D4561" s="1" t="s">
        <v>3851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3888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7" t="n">
        <v>46197</v>
      </c>
      <c r="C4562" s="1" t="n">
        <v>1</v>
      </c>
      <c r="D4562" s="1" t="s">
        <v>3851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3889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7" t="n">
        <v>46197</v>
      </c>
      <c r="C4563" s="1" t="n">
        <v>1</v>
      </c>
      <c r="D4563" s="1" t="s">
        <v>3851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5944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7" t="n">
        <v>46197</v>
      </c>
      <c r="C4564" s="1" t="n">
        <v>1</v>
      </c>
      <c r="D4564" s="1" t="s">
        <v>3851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5944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7" t="n">
        <v>46197</v>
      </c>
      <c r="C4565" s="1" t="n">
        <v>1</v>
      </c>
      <c r="D4565" s="1" t="s">
        <v>3851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5945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7" t="n">
        <v>46197</v>
      </c>
      <c r="C4566" s="1" t="n">
        <v>1</v>
      </c>
      <c r="D4566" s="1" t="s">
        <v>3851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5946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7" t="n">
        <v>46197</v>
      </c>
      <c r="C4567" s="1" t="n">
        <v>1</v>
      </c>
      <c r="D4567" s="1" t="s">
        <v>3851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5947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7" t="n">
        <v>46197</v>
      </c>
      <c r="C4568" s="1" t="n">
        <v>1</v>
      </c>
      <c r="D4568" s="1" t="s">
        <v>3851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5948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7" t="n">
        <v>46197</v>
      </c>
      <c r="C4569" s="1" t="n">
        <v>1</v>
      </c>
      <c r="D4569" s="1" t="s">
        <v>3851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5944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7" t="n">
        <v>46197</v>
      </c>
      <c r="C4570" s="1" t="n">
        <v>1</v>
      </c>
      <c r="D4570" s="1" t="s">
        <v>3851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5944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7" t="n">
        <v>46197</v>
      </c>
      <c r="C4571" s="1" t="n">
        <v>1</v>
      </c>
      <c r="D4571" s="1" t="s">
        <v>3851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5949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7" t="n">
        <v>46197</v>
      </c>
      <c r="C4572" s="1" t="n">
        <v>1</v>
      </c>
      <c r="D4572" s="1" t="s">
        <v>3851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5950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7" t="n">
        <v>46197</v>
      </c>
      <c r="C4573" s="1" t="n">
        <v>1</v>
      </c>
      <c r="D4573" s="1" t="s">
        <v>3851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5951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7" t="n">
        <v>46197</v>
      </c>
      <c r="C4574" s="1" t="n">
        <v>1</v>
      </c>
      <c r="D4574" s="1" t="s">
        <v>3851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5952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7" t="n">
        <v>46197</v>
      </c>
      <c r="C4575" s="1" t="n">
        <v>1</v>
      </c>
      <c r="D4575" s="1" t="s">
        <v>3851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5953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7" t="n">
        <v>46197</v>
      </c>
      <c r="C4576" s="1" t="n">
        <v>1</v>
      </c>
      <c r="D4576" s="1" t="s">
        <v>3851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5954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7" t="n">
        <v>46197</v>
      </c>
      <c r="C4577" s="1" t="n">
        <v>1</v>
      </c>
      <c r="D4577" s="1" t="s">
        <v>3851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5955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7" t="n">
        <v>46197</v>
      </c>
      <c r="C4578" s="1" t="n">
        <v>1</v>
      </c>
      <c r="D4578" s="1" t="s">
        <v>3851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5956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7" t="n">
        <v>46197</v>
      </c>
      <c r="C4579" s="1" t="n">
        <v>1</v>
      </c>
      <c r="D4579" s="1" t="s">
        <v>3851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5957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7" t="n">
        <v>46197</v>
      </c>
      <c r="C4580" s="1" t="n">
        <v>1</v>
      </c>
      <c r="D4580" s="1" t="s">
        <v>3851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5958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7" t="n">
        <v>46197</v>
      </c>
      <c r="C4581" s="1" t="n">
        <v>1</v>
      </c>
      <c r="D4581" s="1" t="s">
        <v>3851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5959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7" t="n">
        <v>46197</v>
      </c>
      <c r="C4582" s="1" t="n">
        <v>1</v>
      </c>
      <c r="D4582" s="1" t="s">
        <v>3851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5960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7" t="n">
        <v>46197</v>
      </c>
      <c r="C4583" s="1" t="n">
        <v>1</v>
      </c>
      <c r="D4583" s="1" t="s">
        <v>3851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5961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7" t="n">
        <v>46197</v>
      </c>
      <c r="C4584" s="1" t="n">
        <v>1</v>
      </c>
      <c r="D4584" s="1" t="s">
        <v>3851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5962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7" t="n">
        <v>46197</v>
      </c>
      <c r="C4585" s="1" t="n">
        <v>1</v>
      </c>
      <c r="D4585" s="1" t="s">
        <v>3851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5963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7" t="n">
        <v>46197</v>
      </c>
      <c r="C4586" s="1" t="n">
        <v>1</v>
      </c>
      <c r="D4586" s="1" t="s">
        <v>3851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5964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7" t="n">
        <v>46197</v>
      </c>
      <c r="C4587" s="1" t="n">
        <v>1</v>
      </c>
      <c r="D4587" s="1" t="s">
        <v>3851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4249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7" t="n">
        <v>46197</v>
      </c>
      <c r="C4588" s="1" t="n">
        <v>1</v>
      </c>
      <c r="D4588" s="1" t="s">
        <v>3851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4132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7" t="n">
        <v>46197</v>
      </c>
      <c r="C4589" s="1" t="n">
        <v>1</v>
      </c>
      <c r="D4589" s="1" t="s">
        <v>3851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4133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7" t="n">
        <v>46197</v>
      </c>
      <c r="C4590" s="1" t="n">
        <v>1</v>
      </c>
      <c r="D4590" s="1" t="s">
        <v>3851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4134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7" t="n">
        <v>46197</v>
      </c>
      <c r="C4591" s="1" t="n">
        <v>1</v>
      </c>
      <c r="D4591" s="1" t="s">
        <v>3851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4135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7" t="n">
        <v>46197</v>
      </c>
      <c r="C4592" s="1" t="n">
        <v>1</v>
      </c>
      <c r="D4592" s="1" t="s">
        <v>3851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4136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7" t="n">
        <v>46197</v>
      </c>
      <c r="C4593" s="1" t="n">
        <v>1</v>
      </c>
      <c r="D4593" s="1" t="s">
        <v>3851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4137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7" t="n">
        <v>46197</v>
      </c>
      <c r="C4594" s="1" t="n">
        <v>1</v>
      </c>
      <c r="D4594" s="1" t="s">
        <v>3851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5965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7" t="n">
        <v>46197</v>
      </c>
      <c r="C4595" s="1" t="n">
        <v>1</v>
      </c>
      <c r="D4595" s="1" t="s">
        <v>3851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4138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7" t="n">
        <v>46197</v>
      </c>
      <c r="C4596" s="1" t="n">
        <v>1</v>
      </c>
      <c r="D4596" s="1" t="s">
        <v>3851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4140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7" t="n">
        <v>46197</v>
      </c>
      <c r="C4597" s="1" t="n">
        <v>1</v>
      </c>
      <c r="D4597" s="1" t="s">
        <v>3851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4142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7" t="n">
        <v>46197</v>
      </c>
      <c r="C4598" s="1" t="n">
        <v>1</v>
      </c>
      <c r="D4598" s="1" t="s">
        <v>3851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4143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7" t="n">
        <v>46197</v>
      </c>
      <c r="C4599" s="1" t="n">
        <v>1</v>
      </c>
      <c r="D4599" s="1" t="s">
        <v>3851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4144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7" t="n">
        <v>46197</v>
      </c>
      <c r="C4600" s="1" t="n">
        <v>1</v>
      </c>
      <c r="D4600" s="1" t="s">
        <v>3851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4145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7" t="n">
        <v>46197</v>
      </c>
      <c r="C4601" s="1" t="n">
        <v>1</v>
      </c>
      <c r="D4601" s="1" t="s">
        <v>3851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4146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7" t="n">
        <v>46197</v>
      </c>
      <c r="C4602" s="1" t="n">
        <v>1</v>
      </c>
      <c r="D4602" s="1" t="s">
        <v>3851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4153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7" t="n">
        <v>46197</v>
      </c>
      <c r="C4603" s="1" t="n">
        <v>1</v>
      </c>
      <c r="D4603" s="1" t="s">
        <v>3851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4154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7" t="n">
        <v>46197</v>
      </c>
      <c r="C4604" s="1" t="n">
        <v>1</v>
      </c>
      <c r="D4604" s="1" t="s">
        <v>3851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4155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7" t="n">
        <v>46197</v>
      </c>
      <c r="C4605" s="1" t="n">
        <v>1</v>
      </c>
      <c r="D4605" s="1" t="s">
        <v>3851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4157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7" t="n">
        <v>46197</v>
      </c>
      <c r="C4606" s="1" t="n">
        <v>1</v>
      </c>
      <c r="D4606" s="1" t="s">
        <v>3851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4158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7" t="n">
        <v>46197</v>
      </c>
      <c r="C4607" s="1" t="n">
        <v>1</v>
      </c>
      <c r="D4607" s="1" t="s">
        <v>3851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5966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7" t="n">
        <v>46197</v>
      </c>
      <c r="C4608" s="1" t="n">
        <v>1</v>
      </c>
      <c r="D4608" s="1" t="s">
        <v>3851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4160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7" t="n">
        <v>46197</v>
      </c>
      <c r="C4609" s="1" t="n">
        <v>1</v>
      </c>
      <c r="D4609" s="1" t="s">
        <v>3851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4161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7" t="n">
        <v>46197</v>
      </c>
      <c r="C4610" s="1" t="n">
        <v>1</v>
      </c>
      <c r="D4610" s="1" t="s">
        <v>3851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4168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17" t="n">
        <v>46197</v>
      </c>
      <c r="C4611" s="1" t="n">
        <v>1</v>
      </c>
      <c r="D4611" s="1" t="s">
        <v>3851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5967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17" t="n">
        <v>46197</v>
      </c>
      <c r="C4612" s="1" t="n">
        <v>1</v>
      </c>
      <c r="D4612" s="1" t="s">
        <v>3851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4170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17" t="n">
        <v>46197</v>
      </c>
      <c r="C4613" s="1" t="n">
        <v>1</v>
      </c>
      <c r="D4613" s="1" t="s">
        <v>3851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4171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17" t="n">
        <v>46197</v>
      </c>
      <c r="C4614" s="1" t="n">
        <v>1</v>
      </c>
      <c r="D4614" s="1" t="s">
        <v>3851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5968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7" t="n">
        <v>46197</v>
      </c>
      <c r="C4615" s="1" t="n">
        <v>1</v>
      </c>
      <c r="D4615" s="1" t="s">
        <v>3851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4457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7" t="n">
        <v>46197</v>
      </c>
      <c r="C4616" s="1" t="n">
        <v>1</v>
      </c>
      <c r="D4616" s="1" t="s">
        <v>3851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5427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7" t="n">
        <v>46197</v>
      </c>
      <c r="C4617" s="1" t="n">
        <v>1</v>
      </c>
      <c r="D4617" s="1" t="s">
        <v>3851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4172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7" t="n">
        <v>46197</v>
      </c>
      <c r="C4618" s="1" t="n">
        <v>1</v>
      </c>
      <c r="D4618" s="1" t="s">
        <v>3851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5428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7" t="n">
        <v>46197</v>
      </c>
      <c r="C4619" s="1" t="n">
        <v>1</v>
      </c>
      <c r="D4619" s="1" t="s">
        <v>3851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4418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7" t="n">
        <v>46197</v>
      </c>
      <c r="C4620" s="1" t="n">
        <v>1</v>
      </c>
      <c r="D4620" s="1" t="s">
        <v>3851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5969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7" t="n">
        <v>46197</v>
      </c>
      <c r="C4621" s="1" t="n">
        <v>1</v>
      </c>
      <c r="D4621" s="1" t="s">
        <v>3851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4896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7" t="n">
        <v>46197</v>
      </c>
      <c r="C4622" s="1" t="n">
        <v>1</v>
      </c>
      <c r="D4622" s="1" t="s">
        <v>3851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5970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7" t="n">
        <v>46197</v>
      </c>
      <c r="C4623" s="1" t="n">
        <v>1</v>
      </c>
      <c r="D4623" s="1" t="s">
        <v>3851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5432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7" t="n">
        <v>46197</v>
      </c>
      <c r="C4624" s="1" t="n">
        <v>1</v>
      </c>
      <c r="D4624" s="1" t="s">
        <v>3851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4245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7" t="n">
        <v>46197</v>
      </c>
      <c r="C4625" s="1" t="n">
        <v>1</v>
      </c>
      <c r="D4625" s="1" t="s">
        <v>3851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4897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7" t="n">
        <v>46197</v>
      </c>
      <c r="C4626" s="1" t="n">
        <v>1</v>
      </c>
      <c r="D4626" s="1" t="s">
        <v>3851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4246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7" t="n">
        <v>46197</v>
      </c>
      <c r="C4627" s="1" t="n">
        <v>1</v>
      </c>
      <c r="D4627" s="1" t="s">
        <v>3851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4898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7" t="n">
        <v>46197</v>
      </c>
      <c r="C4628" s="1" t="n">
        <v>1</v>
      </c>
      <c r="D4628" s="1" t="s">
        <v>3851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4899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7" t="n">
        <v>46197</v>
      </c>
      <c r="C4629" s="1" t="n">
        <v>1</v>
      </c>
      <c r="D4629" s="1" t="s">
        <v>3851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4256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7" t="n">
        <v>46197</v>
      </c>
      <c r="C4630" s="1" t="n">
        <v>1</v>
      </c>
      <c r="D4630" s="1" t="s">
        <v>3851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4900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7" t="n">
        <v>46197</v>
      </c>
      <c r="C4631" s="1" t="n">
        <v>1</v>
      </c>
      <c r="D4631" s="1" t="s">
        <v>3851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4248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7" t="n">
        <v>46197</v>
      </c>
      <c r="C4632" s="1" t="n">
        <v>1</v>
      </c>
      <c r="D4632" s="1" t="s">
        <v>3851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4251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7" t="n">
        <v>46197</v>
      </c>
      <c r="C4633" s="1" t="n">
        <v>1</v>
      </c>
      <c r="D4633" s="1" t="s">
        <v>3851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5434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7" t="n">
        <v>46197</v>
      </c>
      <c r="C4634" s="1" t="n">
        <v>1</v>
      </c>
      <c r="D4634" s="1" t="s">
        <v>3851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4255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7" t="n">
        <v>46197</v>
      </c>
      <c r="C4635" s="1" t="n">
        <v>1</v>
      </c>
      <c r="D4635" s="1" t="s">
        <v>3851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4903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7" t="n">
        <v>46197</v>
      </c>
      <c r="C4636" s="1" t="n">
        <v>1</v>
      </c>
      <c r="D4636" s="1" t="s">
        <v>3851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4904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7" t="n">
        <v>46197</v>
      </c>
      <c r="C4637" s="1" t="n">
        <v>1</v>
      </c>
      <c r="D4637" s="1" t="s">
        <v>3851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4256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7" t="n">
        <v>46197</v>
      </c>
      <c r="C4638" s="1" t="n">
        <v>1</v>
      </c>
      <c r="D4638" s="1" t="s">
        <v>3851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4260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7" t="n">
        <v>46197</v>
      </c>
      <c r="C4639" s="1" t="n">
        <v>1</v>
      </c>
      <c r="D4639" s="1" t="s">
        <v>3851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5436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7" t="n">
        <v>46197</v>
      </c>
      <c r="C4640" s="1" t="n">
        <v>1</v>
      </c>
      <c r="D4640" s="1" t="s">
        <v>3851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5438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7" t="n">
        <v>46197</v>
      </c>
      <c r="C4641" s="1" t="n">
        <v>2</v>
      </c>
      <c r="D4641" s="1" t="s">
        <v>3895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4271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7" t="n">
        <v>46197</v>
      </c>
      <c r="C4642" s="1" t="n">
        <v>6</v>
      </c>
      <c r="D4642" s="1" t="s">
        <v>3914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4271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7" t="n">
        <v>46197</v>
      </c>
      <c r="C4643" s="1" t="n">
        <v>11</v>
      </c>
      <c r="D4643" s="1" t="s">
        <v>3915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5971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7" t="n">
        <v>46197</v>
      </c>
      <c r="C4644" s="1" t="n">
        <v>11</v>
      </c>
      <c r="D4644" s="1" t="s">
        <v>3915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5972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7" t="n">
        <v>46197</v>
      </c>
      <c r="C4645" s="1" t="n">
        <v>11</v>
      </c>
      <c r="D4645" s="1" t="s">
        <v>3915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5973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7" t="n">
        <v>46197</v>
      </c>
      <c r="C4646" s="1" t="n">
        <v>11</v>
      </c>
      <c r="D4646" s="1" t="s">
        <v>3915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5974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7" t="n">
        <v>46197</v>
      </c>
      <c r="C4647" s="1" t="n">
        <v>11</v>
      </c>
      <c r="D4647" s="1" t="s">
        <v>3915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5975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7" t="n">
        <v>46197</v>
      </c>
      <c r="C4648" s="1" t="n">
        <v>22</v>
      </c>
      <c r="D4648" s="1" t="s">
        <v>3920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3921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7" t="n">
        <v>46197</v>
      </c>
      <c r="C4649" s="1" t="n">
        <v>22</v>
      </c>
      <c r="D4649" s="1" t="s">
        <v>3920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4208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7" t="n">
        <v>46197</v>
      </c>
      <c r="C4650" s="1" t="n">
        <v>22</v>
      </c>
      <c r="D4650" s="1" t="s">
        <v>3920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3942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7" t="n">
        <v>46197</v>
      </c>
      <c r="C4651" s="1" t="n">
        <v>22</v>
      </c>
      <c r="D4651" s="1" t="s">
        <v>3920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3943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7" t="n">
        <v>46197</v>
      </c>
      <c r="C4652" s="1" t="n">
        <v>22</v>
      </c>
      <c r="D4652" s="1" t="s">
        <v>3920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3922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7" t="n">
        <v>46197</v>
      </c>
      <c r="C4653" s="1" t="n">
        <v>22</v>
      </c>
      <c r="D4653" s="1" t="s">
        <v>3920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3944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7" t="n">
        <v>46197</v>
      </c>
      <c r="C4654" s="1" t="n">
        <v>22</v>
      </c>
      <c r="D4654" s="1" t="s">
        <v>3920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3938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7" t="n">
        <v>46197</v>
      </c>
      <c r="C4655" s="1" t="n">
        <v>22</v>
      </c>
      <c r="D4655" s="1" t="s">
        <v>3920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3940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7" t="n">
        <v>46197</v>
      </c>
      <c r="C4656" s="1" t="n">
        <v>22</v>
      </c>
      <c r="D4656" s="1" t="s">
        <v>3920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3921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7" t="n">
        <v>46197</v>
      </c>
      <c r="C4657" s="1" t="n">
        <v>22</v>
      </c>
      <c r="D4657" s="1" t="s">
        <v>3920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4208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7" t="n">
        <v>46197</v>
      </c>
      <c r="C4658" s="1" t="n">
        <v>22</v>
      </c>
      <c r="D4658" s="1" t="s">
        <v>3920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3942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7" t="n">
        <v>46197</v>
      </c>
      <c r="C4659" s="1" t="n">
        <v>22</v>
      </c>
      <c r="D4659" s="1" t="s">
        <v>3920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3943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7" t="n">
        <v>46197</v>
      </c>
      <c r="C4660" s="1" t="n">
        <v>22</v>
      </c>
      <c r="D4660" s="1" t="s">
        <v>3920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3922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7" t="n">
        <v>46197</v>
      </c>
      <c r="C4661" s="1" t="n">
        <v>22</v>
      </c>
      <c r="D4661" s="1" t="s">
        <v>3920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3944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7" t="n">
        <v>46197</v>
      </c>
      <c r="C4662" s="1" t="n">
        <v>22</v>
      </c>
      <c r="D4662" s="1" t="s">
        <v>3920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3938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7" t="n">
        <v>46197</v>
      </c>
      <c r="C4663" s="1" t="n">
        <v>22</v>
      </c>
      <c r="D4663" s="1" t="s">
        <v>3920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3940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7" t="n">
        <v>46197</v>
      </c>
      <c r="C4664" s="1" t="n">
        <v>22</v>
      </c>
      <c r="D4664" s="1" t="s">
        <v>3920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3921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7" t="n">
        <v>46197</v>
      </c>
      <c r="C4665" s="1" t="n">
        <v>22</v>
      </c>
      <c r="D4665" s="1" t="s">
        <v>3920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3922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7" t="n">
        <v>46197</v>
      </c>
      <c r="C4666" s="1" t="n">
        <v>22</v>
      </c>
      <c r="D4666" s="1" t="s">
        <v>3920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3923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7" t="n">
        <v>46197</v>
      </c>
      <c r="C4667" s="1" t="n">
        <v>22</v>
      </c>
      <c r="D4667" s="1" t="s">
        <v>3920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3924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7" t="n">
        <v>46197</v>
      </c>
      <c r="C4668" s="1" t="n">
        <v>22</v>
      </c>
      <c r="D4668" s="1" t="s">
        <v>3920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3925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7" t="n">
        <v>46197</v>
      </c>
      <c r="C4669" s="1" t="n">
        <v>22</v>
      </c>
      <c r="D4669" s="1" t="s">
        <v>3920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3926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7" t="n">
        <v>46197</v>
      </c>
      <c r="C4670" s="1" t="n">
        <v>22</v>
      </c>
      <c r="D4670" s="1" t="s">
        <v>3920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3927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7" t="n">
        <v>46197</v>
      </c>
      <c r="C4671" s="1" t="n">
        <v>22</v>
      </c>
      <c r="D4671" s="1" t="s">
        <v>3920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3928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7" t="n">
        <v>46197</v>
      </c>
      <c r="C4672" s="1" t="n">
        <v>22</v>
      </c>
      <c r="D4672" s="1" t="s">
        <v>3920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3929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7" t="n">
        <v>46197</v>
      </c>
      <c r="C4673" s="1" t="n">
        <v>22</v>
      </c>
      <c r="D4673" s="1" t="s">
        <v>3920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3930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7" t="n">
        <v>46197</v>
      </c>
      <c r="C4674" s="1" t="n">
        <v>22</v>
      </c>
      <c r="D4674" s="1" t="s">
        <v>3920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3931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7" t="n">
        <v>46197</v>
      </c>
      <c r="C4675" s="1" t="n">
        <v>22</v>
      </c>
      <c r="D4675" s="1" t="s">
        <v>3920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3932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7" t="n">
        <v>46197</v>
      </c>
      <c r="C4676" s="1" t="n">
        <v>22</v>
      </c>
      <c r="D4676" s="1" t="s">
        <v>3920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3933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7" t="n">
        <v>46197</v>
      </c>
      <c r="C4677" s="1" t="n">
        <v>22</v>
      </c>
      <c r="D4677" s="1" t="s">
        <v>3920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3936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7" t="n">
        <v>46197</v>
      </c>
      <c r="C4678" s="1" t="n">
        <v>22</v>
      </c>
      <c r="D4678" s="1" t="s">
        <v>3920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3937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7" t="n">
        <v>46197</v>
      </c>
      <c r="C4679" s="1" t="n">
        <v>22</v>
      </c>
      <c r="D4679" s="1" t="s">
        <v>3920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3938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7" t="n">
        <v>46197</v>
      </c>
      <c r="C4680" s="1" t="n">
        <v>22</v>
      </c>
      <c r="D4680" s="1" t="s">
        <v>3920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3939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7" t="n">
        <v>46197</v>
      </c>
      <c r="C4681" s="1" t="n">
        <v>22</v>
      </c>
      <c r="D4681" s="1" t="s">
        <v>3920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3940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7" t="n">
        <v>46197</v>
      </c>
      <c r="C4682" s="1" t="n">
        <v>22</v>
      </c>
      <c r="D4682" s="1" t="s">
        <v>3920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3941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7" t="n">
        <v>46197</v>
      </c>
      <c r="C4683" s="1" t="n">
        <v>100</v>
      </c>
      <c r="D4683" s="1" t="s">
        <v>3947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3921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7" t="n">
        <v>46197</v>
      </c>
      <c r="C4684" s="1" t="n">
        <v>100</v>
      </c>
      <c r="D4684" s="1" t="s">
        <v>3947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4208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7" t="n">
        <v>46197</v>
      </c>
      <c r="C4685" s="1" t="n">
        <v>100</v>
      </c>
      <c r="D4685" s="1" t="s">
        <v>3947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3942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7" t="n">
        <v>46197</v>
      </c>
      <c r="C4686" s="1" t="n">
        <v>100</v>
      </c>
      <c r="D4686" s="1" t="s">
        <v>3947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3943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7" t="n">
        <v>46197</v>
      </c>
      <c r="C4687" s="1" t="n">
        <v>100</v>
      </c>
      <c r="D4687" s="1" t="s">
        <v>3947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3922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7" t="n">
        <v>46197</v>
      </c>
      <c r="C4688" s="1" t="n">
        <v>100</v>
      </c>
      <c r="D4688" s="1" t="s">
        <v>3947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3944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7" t="n">
        <v>46197</v>
      </c>
      <c r="C4689" s="1" t="n">
        <v>100</v>
      </c>
      <c r="D4689" s="1" t="s">
        <v>3947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3938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7" t="n">
        <v>46197</v>
      </c>
      <c r="C4690" s="1" t="n">
        <v>100</v>
      </c>
      <c r="D4690" s="1" t="s">
        <v>3947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3940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7" t="n">
        <v>46197</v>
      </c>
      <c r="C4691" s="1" t="n">
        <v>100</v>
      </c>
      <c r="D4691" s="1" t="s">
        <v>3947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3921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7" t="n">
        <v>46197</v>
      </c>
      <c r="C4692" s="1" t="n">
        <v>100</v>
      </c>
      <c r="D4692" s="1" t="s">
        <v>3947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4208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7" t="n">
        <v>46197</v>
      </c>
      <c r="C4693" s="1" t="n">
        <v>100</v>
      </c>
      <c r="D4693" s="1" t="s">
        <v>3947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3942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7" t="n">
        <v>46197</v>
      </c>
      <c r="C4694" s="1" t="n">
        <v>100</v>
      </c>
      <c r="D4694" s="1" t="s">
        <v>3947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3943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7" t="n">
        <v>46197</v>
      </c>
      <c r="C4695" s="1" t="n">
        <v>100</v>
      </c>
      <c r="D4695" s="1" t="s">
        <v>3947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3922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7" t="n">
        <v>46197</v>
      </c>
      <c r="C4696" s="1" t="n">
        <v>100</v>
      </c>
      <c r="D4696" s="1" t="s">
        <v>3947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3944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7" t="n">
        <v>46197</v>
      </c>
      <c r="C4697" s="1" t="n">
        <v>100</v>
      </c>
      <c r="D4697" s="1" t="s">
        <v>3947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3938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7" t="n">
        <v>46197</v>
      </c>
      <c r="C4698" s="1" t="n">
        <v>100</v>
      </c>
      <c r="D4698" s="1" t="s">
        <v>3947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3940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7" t="n">
        <v>46197</v>
      </c>
      <c r="C4699" s="1" t="n">
        <v>100</v>
      </c>
      <c r="D4699" s="1" t="s">
        <v>3947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3921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7" t="n">
        <v>46197</v>
      </c>
      <c r="C4700" s="1" t="n">
        <v>100</v>
      </c>
      <c r="D4700" s="1" t="s">
        <v>3947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3922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7" t="n">
        <v>46197</v>
      </c>
      <c r="C4701" s="1" t="n">
        <v>100</v>
      </c>
      <c r="D4701" s="1" t="s">
        <v>3947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3923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7" t="n">
        <v>46197</v>
      </c>
      <c r="C4702" s="1" t="n">
        <v>100</v>
      </c>
      <c r="D4702" s="1" t="s">
        <v>3947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3924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7" t="n">
        <v>46197</v>
      </c>
      <c r="C4703" s="1" t="n">
        <v>100</v>
      </c>
      <c r="D4703" s="1" t="s">
        <v>3947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3925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7" t="n">
        <v>46197</v>
      </c>
      <c r="C4704" s="1" t="n">
        <v>100</v>
      </c>
      <c r="D4704" s="1" t="s">
        <v>3947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3926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7" t="n">
        <v>46197</v>
      </c>
      <c r="C4705" s="1" t="n">
        <v>100</v>
      </c>
      <c r="D4705" s="1" t="s">
        <v>3947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3927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7" t="n">
        <v>46197</v>
      </c>
      <c r="C4706" s="1" t="n">
        <v>100</v>
      </c>
      <c r="D4706" s="1" t="s">
        <v>3947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3928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7" t="n">
        <v>46197</v>
      </c>
      <c r="C4707" s="1" t="n">
        <v>100</v>
      </c>
      <c r="D4707" s="1" t="s">
        <v>3947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3929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7" t="n">
        <v>46197</v>
      </c>
      <c r="C4708" s="1" t="n">
        <v>100</v>
      </c>
      <c r="D4708" s="1" t="s">
        <v>3947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3930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7" t="n">
        <v>46197</v>
      </c>
      <c r="C4709" s="1" t="n">
        <v>100</v>
      </c>
      <c r="D4709" s="1" t="s">
        <v>3947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3931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7" t="n">
        <v>46197</v>
      </c>
      <c r="C4710" s="1" t="n">
        <v>100</v>
      </c>
      <c r="D4710" s="1" t="s">
        <v>3947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3932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7" t="n">
        <v>46197</v>
      </c>
      <c r="C4711" s="1" t="n">
        <v>100</v>
      </c>
      <c r="D4711" s="1" t="s">
        <v>3947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3933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7" t="n">
        <v>46197</v>
      </c>
      <c r="C4712" s="1" t="n">
        <v>100</v>
      </c>
      <c r="D4712" s="1" t="s">
        <v>3947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3936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7" t="n">
        <v>46197</v>
      </c>
      <c r="C4713" s="1" t="n">
        <v>100</v>
      </c>
      <c r="D4713" s="1" t="s">
        <v>3947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3937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7" t="n">
        <v>46197</v>
      </c>
      <c r="C4714" s="1" t="n">
        <v>100</v>
      </c>
      <c r="D4714" s="1" t="s">
        <v>3947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3938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7" t="n">
        <v>46197</v>
      </c>
      <c r="C4715" s="1" t="n">
        <v>100</v>
      </c>
      <c r="D4715" s="1" t="s">
        <v>3947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3939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7" t="n">
        <v>46197</v>
      </c>
      <c r="C4716" s="1" t="n">
        <v>100</v>
      </c>
      <c r="D4716" s="1" t="s">
        <v>3947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3940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7" t="n">
        <v>46197</v>
      </c>
      <c r="C4717" s="1" t="n">
        <v>100</v>
      </c>
      <c r="D4717" s="1" t="s">
        <v>3947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3941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7" t="n">
        <v>46198</v>
      </c>
      <c r="C4718" s="1" t="n">
        <v>1</v>
      </c>
      <c r="D4718" s="1" t="s">
        <v>3851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3886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7" t="n">
        <v>46198</v>
      </c>
      <c r="C4719" s="1" t="n">
        <v>1</v>
      </c>
      <c r="D4719" s="1" t="s">
        <v>3851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3887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7" t="n">
        <v>46198</v>
      </c>
      <c r="C4720" s="1" t="n">
        <v>1</v>
      </c>
      <c r="D4720" s="1" t="s">
        <v>3851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3852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7" t="n">
        <v>46198</v>
      </c>
      <c r="C4721" s="1" t="n">
        <v>1</v>
      </c>
      <c r="D4721" s="1" t="s">
        <v>3851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3853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7" t="n">
        <v>46198</v>
      </c>
      <c r="C4722" s="1" t="n">
        <v>1</v>
      </c>
      <c r="D4722" s="1" t="s">
        <v>3851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3854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7" t="n">
        <v>46198</v>
      </c>
      <c r="C4723" s="1" t="n">
        <v>1</v>
      </c>
      <c r="D4723" s="1" t="s">
        <v>3851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5976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7" t="n">
        <v>46198</v>
      </c>
      <c r="C4724" s="1" t="n">
        <v>1</v>
      </c>
      <c r="D4724" s="1" t="s">
        <v>3851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5977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7" t="n">
        <v>46198</v>
      </c>
      <c r="C4725" s="1" t="n">
        <v>1</v>
      </c>
      <c r="D4725" s="1" t="s">
        <v>3851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3885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7" t="n">
        <v>46198</v>
      </c>
      <c r="C4726" s="1" t="n">
        <v>1</v>
      </c>
      <c r="D4726" s="1" t="s">
        <v>3851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5978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7" t="n">
        <v>46198</v>
      </c>
      <c r="C4727" s="1" t="n">
        <v>1</v>
      </c>
      <c r="D4727" s="1" t="s">
        <v>3851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5979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7" t="n">
        <v>46198</v>
      </c>
      <c r="C4728" s="1" t="n">
        <v>1</v>
      </c>
      <c r="D4728" s="1" t="s">
        <v>3851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5980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7" t="n">
        <v>46198</v>
      </c>
      <c r="C4729" s="1" t="n">
        <v>1</v>
      </c>
      <c r="D4729" s="1" t="s">
        <v>3851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5981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7" t="n">
        <v>46198</v>
      </c>
      <c r="C4730" s="1" t="n">
        <v>1</v>
      </c>
      <c r="D4730" s="1" t="s">
        <v>3851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3888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7" t="n">
        <v>46198</v>
      </c>
      <c r="C4731" s="1" t="n">
        <v>1</v>
      </c>
      <c r="D4731" s="1" t="s">
        <v>3851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3889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7" t="n">
        <v>46198</v>
      </c>
      <c r="C4732" s="1" t="n">
        <v>1</v>
      </c>
      <c r="D4732" s="1" t="s">
        <v>3851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3890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7" t="n">
        <v>46198</v>
      </c>
      <c r="C4733" s="1" t="n">
        <v>1</v>
      </c>
      <c r="D4733" s="1" t="s">
        <v>3851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5982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7" t="n">
        <v>46198</v>
      </c>
      <c r="C4734" s="1" t="n">
        <v>1</v>
      </c>
      <c r="D4734" s="1" t="s">
        <v>3851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5011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7" t="n">
        <v>46198</v>
      </c>
      <c r="C4735" s="1" t="n">
        <v>1</v>
      </c>
      <c r="D4735" s="1" t="s">
        <v>3851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5983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7" t="n">
        <v>46198</v>
      </c>
      <c r="C4736" s="1" t="n">
        <v>1</v>
      </c>
      <c r="D4736" s="1" t="s">
        <v>3851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5984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7" t="n">
        <v>46198</v>
      </c>
      <c r="C4737" s="1" t="n">
        <v>1</v>
      </c>
      <c r="D4737" s="1" t="s">
        <v>3851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5985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7" t="n">
        <v>46198</v>
      </c>
      <c r="C4738" s="1" t="n">
        <v>1</v>
      </c>
      <c r="D4738" s="1" t="s">
        <v>3851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4508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7" t="n">
        <v>46198</v>
      </c>
      <c r="C4739" s="1" t="n">
        <v>1</v>
      </c>
      <c r="D4739" s="1" t="s">
        <v>3851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5986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7" t="n">
        <v>46198</v>
      </c>
      <c r="C4740" s="1" t="n">
        <v>1</v>
      </c>
      <c r="D4740" s="1" t="s">
        <v>3851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4509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7" t="n">
        <v>46198</v>
      </c>
      <c r="C4741" s="1" t="n">
        <v>1</v>
      </c>
      <c r="D4741" s="1" t="s">
        <v>3851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5987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7" t="n">
        <v>46198</v>
      </c>
      <c r="C4742" s="1" t="n">
        <v>1</v>
      </c>
      <c r="D4742" s="1" t="s">
        <v>3851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4510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7" t="n">
        <v>46198</v>
      </c>
      <c r="C4743" s="1" t="n">
        <v>1</v>
      </c>
      <c r="D4743" s="1" t="s">
        <v>3851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4511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7" t="n">
        <v>46198</v>
      </c>
      <c r="C4744" s="1" t="n">
        <v>1</v>
      </c>
      <c r="D4744" s="1" t="s">
        <v>3851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5988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7" t="n">
        <v>46198</v>
      </c>
      <c r="C4745" s="1" t="n">
        <v>1</v>
      </c>
      <c r="D4745" s="1" t="s">
        <v>3851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4512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7" t="n">
        <v>46198</v>
      </c>
      <c r="C4746" s="1" t="n">
        <v>1</v>
      </c>
      <c r="D4746" s="1" t="s">
        <v>3851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5989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7" t="n">
        <v>46198</v>
      </c>
      <c r="C4747" s="1" t="n">
        <v>1</v>
      </c>
      <c r="D4747" s="1" t="s">
        <v>3851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4513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7" t="n">
        <v>46198</v>
      </c>
      <c r="C4748" s="1" t="n">
        <v>1</v>
      </c>
      <c r="D4748" s="1" t="s">
        <v>3851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5990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7" t="n">
        <v>46198</v>
      </c>
      <c r="C4749" s="1" t="n">
        <v>1</v>
      </c>
      <c r="D4749" s="1" t="s">
        <v>3851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5991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7" t="n">
        <v>46198</v>
      </c>
      <c r="C4750" s="1" t="n">
        <v>1</v>
      </c>
      <c r="D4750" s="1" t="s">
        <v>3851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5354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7" t="n">
        <v>46198</v>
      </c>
      <c r="C4751" s="1" t="n">
        <v>1</v>
      </c>
      <c r="D4751" s="1" t="s">
        <v>3851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5992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7" t="n">
        <v>46198</v>
      </c>
      <c r="C4752" s="1" t="n">
        <v>1</v>
      </c>
      <c r="D4752" s="1" t="s">
        <v>3851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4516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7" t="n">
        <v>46198</v>
      </c>
      <c r="C4753" s="1" t="n">
        <v>1</v>
      </c>
      <c r="D4753" s="1" t="s">
        <v>3851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4518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7" t="n">
        <v>46198</v>
      </c>
      <c r="C4754" s="1" t="n">
        <v>1</v>
      </c>
      <c r="D4754" s="1" t="s">
        <v>3851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4519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7" t="n">
        <v>46198</v>
      </c>
      <c r="C4755" s="1" t="n">
        <v>1</v>
      </c>
      <c r="D4755" s="1" t="s">
        <v>3851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5993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7" t="n">
        <v>46198</v>
      </c>
      <c r="C4756" s="1" t="n">
        <v>1</v>
      </c>
      <c r="D4756" s="1" t="s">
        <v>3851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4521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7" t="n">
        <v>46198</v>
      </c>
      <c r="C4757" s="1" t="n">
        <v>1</v>
      </c>
      <c r="D4757" s="1" t="s">
        <v>3851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5994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7" t="n">
        <v>46198</v>
      </c>
      <c r="C4758" s="1" t="n">
        <v>1</v>
      </c>
      <c r="D4758" s="1" t="s">
        <v>3851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4523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7" t="n">
        <v>46198</v>
      </c>
      <c r="C4759" s="1" t="n">
        <v>1</v>
      </c>
      <c r="D4759" s="1" t="s">
        <v>3851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5995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7" t="n">
        <v>46198</v>
      </c>
      <c r="C4760" s="1" t="n">
        <v>1</v>
      </c>
      <c r="D4760" s="1" t="s">
        <v>3851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5996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7" t="n">
        <v>46198</v>
      </c>
      <c r="C4761" s="1" t="n">
        <v>1</v>
      </c>
      <c r="D4761" s="1" t="s">
        <v>3851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5997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7" t="n">
        <v>46198</v>
      </c>
      <c r="C4762" s="1" t="n">
        <v>1</v>
      </c>
      <c r="D4762" s="1" t="s">
        <v>3851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5998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7" t="n">
        <v>46198</v>
      </c>
      <c r="C4763" s="1" t="n">
        <v>1</v>
      </c>
      <c r="D4763" s="1" t="s">
        <v>3851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5999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7" t="n">
        <v>46198</v>
      </c>
      <c r="C4764" s="1" t="n">
        <v>1</v>
      </c>
      <c r="D4764" s="1" t="s">
        <v>3851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6000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7" t="n">
        <v>46198</v>
      </c>
      <c r="C4765" s="1" t="n">
        <v>1</v>
      </c>
      <c r="D4765" s="1" t="s">
        <v>3851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4996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7" t="n">
        <v>46198</v>
      </c>
      <c r="C4766" s="1" t="n">
        <v>1</v>
      </c>
      <c r="D4766" s="1" t="s">
        <v>3851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6001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7" t="n">
        <v>46198</v>
      </c>
      <c r="C4767" s="1" t="n">
        <v>1</v>
      </c>
      <c r="D4767" s="1" t="s">
        <v>3851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5993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7" t="n">
        <v>46198</v>
      </c>
      <c r="C4768" s="1" t="n">
        <v>1</v>
      </c>
      <c r="D4768" s="1" t="s">
        <v>3851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6002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7" t="n">
        <v>46198</v>
      </c>
      <c r="C4769" s="1" t="n">
        <v>1</v>
      </c>
      <c r="D4769" s="1" t="s">
        <v>3851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6003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7" t="n">
        <v>46198</v>
      </c>
      <c r="C4770" s="1" t="n">
        <v>1</v>
      </c>
      <c r="D4770" s="1" t="s">
        <v>3851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6004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7" t="n">
        <v>46198</v>
      </c>
      <c r="C4771" s="1" t="n">
        <v>1</v>
      </c>
      <c r="D4771" s="1" t="s">
        <v>3851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5896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7" t="n">
        <v>46198</v>
      </c>
      <c r="C4772" s="1" t="n">
        <v>1</v>
      </c>
      <c r="D4772" s="1" t="s">
        <v>3851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5902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7" t="n">
        <v>46198</v>
      </c>
      <c r="C4773" s="1" t="n">
        <v>1</v>
      </c>
      <c r="D4773" s="1" t="s">
        <v>3851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6005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7" t="n">
        <v>46198</v>
      </c>
      <c r="C4774" s="1" t="n">
        <v>1</v>
      </c>
      <c r="D4774" s="1" t="s">
        <v>3851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6006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7" t="n">
        <v>46198</v>
      </c>
      <c r="C4775" s="1" t="n">
        <v>1</v>
      </c>
      <c r="D4775" s="1" t="s">
        <v>3851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6007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7" t="n">
        <v>46198</v>
      </c>
      <c r="C4776" s="1" t="n">
        <v>1</v>
      </c>
      <c r="D4776" s="1" t="s">
        <v>3851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6008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17" t="n">
        <v>46198</v>
      </c>
      <c r="C4777" s="1" t="n">
        <v>1</v>
      </c>
      <c r="D4777" s="1" t="s">
        <v>3851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6009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17" t="n">
        <v>46198</v>
      </c>
      <c r="C4778" s="1" t="n">
        <v>1</v>
      </c>
      <c r="D4778" s="1" t="s">
        <v>3851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6010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17" t="n">
        <v>46198</v>
      </c>
      <c r="C4779" s="1" t="n">
        <v>1</v>
      </c>
      <c r="D4779" s="1" t="s">
        <v>3851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6011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7" t="n">
        <v>46198</v>
      </c>
      <c r="C4780" s="1" t="n">
        <v>1</v>
      </c>
      <c r="D4780" s="1" t="s">
        <v>3851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6012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7" t="n">
        <v>46198</v>
      </c>
      <c r="C4781" s="1" t="n">
        <v>1</v>
      </c>
      <c r="D4781" s="1" t="s">
        <v>3851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6013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7" t="n">
        <v>46198</v>
      </c>
      <c r="C4782" s="1" t="n">
        <v>1</v>
      </c>
      <c r="D4782" s="1" t="s">
        <v>3851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6014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7" t="n">
        <v>46198</v>
      </c>
      <c r="C4783" s="1" t="n">
        <v>1</v>
      </c>
      <c r="D4783" s="1" t="s">
        <v>3851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6015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7" t="n">
        <v>46198</v>
      </c>
      <c r="C4784" s="1" t="n">
        <v>1</v>
      </c>
      <c r="D4784" s="1" t="s">
        <v>3851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6016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7" t="n">
        <v>46198</v>
      </c>
      <c r="C4785" s="1" t="n">
        <v>1</v>
      </c>
      <c r="D4785" s="1" t="s">
        <v>3851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6017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7" t="n">
        <v>46198</v>
      </c>
      <c r="C4786" s="1" t="n">
        <v>1</v>
      </c>
      <c r="D4786" s="1" t="s">
        <v>3851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6018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7" t="n">
        <v>46198</v>
      </c>
      <c r="C4787" s="1" t="n">
        <v>1</v>
      </c>
      <c r="D4787" s="1" t="s">
        <v>3851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6019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7" t="n">
        <v>46198</v>
      </c>
      <c r="C4788" s="1" t="n">
        <v>1</v>
      </c>
      <c r="D4788" s="1" t="s">
        <v>3851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6020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7" t="n">
        <v>46198</v>
      </c>
      <c r="C4789" s="1" t="n">
        <v>1</v>
      </c>
      <c r="D4789" s="1" t="s">
        <v>3851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6021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7" t="n">
        <v>46198</v>
      </c>
      <c r="C4790" s="1" t="n">
        <v>1</v>
      </c>
      <c r="D4790" s="1" t="s">
        <v>3851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6022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7" t="n">
        <v>46198</v>
      </c>
      <c r="C4791" s="1" t="n">
        <v>1</v>
      </c>
      <c r="D4791" s="1" t="s">
        <v>3851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6023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7" t="n">
        <v>46198</v>
      </c>
      <c r="C4792" s="1" t="n">
        <v>1</v>
      </c>
      <c r="D4792" s="1" t="s">
        <v>3851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6024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7" t="n">
        <v>46198</v>
      </c>
      <c r="C4793" s="1" t="n">
        <v>1</v>
      </c>
      <c r="D4793" s="1" t="s">
        <v>3851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6025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7" t="n">
        <v>46198</v>
      </c>
      <c r="C4794" s="1" t="n">
        <v>1</v>
      </c>
      <c r="D4794" s="1" t="s">
        <v>3851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6026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7" t="n">
        <v>46198</v>
      </c>
      <c r="C4795" s="1" t="n">
        <v>1</v>
      </c>
      <c r="D4795" s="1" t="s">
        <v>3851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6027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7" t="n">
        <v>46198</v>
      </c>
      <c r="C4796" s="1" t="n">
        <v>1</v>
      </c>
      <c r="D4796" s="1" t="s">
        <v>3851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6028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7" t="n">
        <v>46198</v>
      </c>
      <c r="C4797" s="1" t="n">
        <v>1</v>
      </c>
      <c r="D4797" s="1" t="s">
        <v>3851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6029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7" t="n">
        <v>46198</v>
      </c>
      <c r="C4798" s="1" t="n">
        <v>1</v>
      </c>
      <c r="D4798" s="1" t="s">
        <v>3851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6030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7" t="n">
        <v>46198</v>
      </c>
      <c r="C4799" s="1" t="n">
        <v>1</v>
      </c>
      <c r="D4799" s="1" t="s">
        <v>3851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6031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7" t="n">
        <v>46198</v>
      </c>
      <c r="C4800" s="1" t="n">
        <v>1</v>
      </c>
      <c r="D4800" s="1" t="s">
        <v>3851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6032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7" t="n">
        <v>46198</v>
      </c>
      <c r="C4801" s="1" t="n">
        <v>1</v>
      </c>
      <c r="D4801" s="1" t="s">
        <v>3851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6033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7" t="n">
        <v>46198</v>
      </c>
      <c r="C4802" s="1" t="n">
        <v>1</v>
      </c>
      <c r="D4802" s="1" t="s">
        <v>3851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6034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7" t="n">
        <v>46198</v>
      </c>
      <c r="C4803" s="1" t="n">
        <v>1</v>
      </c>
      <c r="D4803" s="1" t="s">
        <v>3851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6035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7" t="n">
        <v>46198</v>
      </c>
      <c r="C4804" s="1" t="n">
        <v>1</v>
      </c>
      <c r="D4804" s="1" t="s">
        <v>3851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6036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7" t="n">
        <v>46198</v>
      </c>
      <c r="C4805" s="1" t="n">
        <v>1</v>
      </c>
      <c r="D4805" s="1" t="s">
        <v>3851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6037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7" t="n">
        <v>46198</v>
      </c>
      <c r="C4806" s="1" t="n">
        <v>1</v>
      </c>
      <c r="D4806" s="1" t="s">
        <v>3851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6038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7" t="n">
        <v>46198</v>
      </c>
      <c r="C4807" s="1" t="n">
        <v>1</v>
      </c>
      <c r="D4807" s="1" t="s">
        <v>3851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6039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7" t="n">
        <v>46198</v>
      </c>
      <c r="C4808" s="1" t="n">
        <v>1</v>
      </c>
      <c r="D4808" s="1" t="s">
        <v>3851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6040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7" t="n">
        <v>46198</v>
      </c>
      <c r="C4809" s="1" t="n">
        <v>1</v>
      </c>
      <c r="D4809" s="1" t="s">
        <v>3851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6041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7" t="n">
        <v>46198</v>
      </c>
      <c r="C4810" s="1" t="n">
        <v>1</v>
      </c>
      <c r="D4810" s="1" t="s">
        <v>3851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6042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7" t="n">
        <v>46198</v>
      </c>
      <c r="C4811" s="1" t="n">
        <v>1</v>
      </c>
      <c r="D4811" s="1" t="s">
        <v>3851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6043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7" t="n">
        <v>46198</v>
      </c>
      <c r="C4812" s="1" t="n">
        <v>1</v>
      </c>
      <c r="D4812" s="1" t="s">
        <v>3851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6044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7" t="n">
        <v>46198</v>
      </c>
      <c r="C4813" s="1" t="n">
        <v>1</v>
      </c>
      <c r="D4813" s="1" t="s">
        <v>3851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6045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7" t="n">
        <v>46198</v>
      </c>
      <c r="C4814" s="1" t="n">
        <v>1</v>
      </c>
      <c r="D4814" s="1" t="s">
        <v>3851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6046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7" t="n">
        <v>46198</v>
      </c>
      <c r="C4815" s="1" t="n">
        <v>1</v>
      </c>
      <c r="D4815" s="1" t="s">
        <v>3851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6047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7" t="n">
        <v>46198</v>
      </c>
      <c r="C4816" s="1" t="n">
        <v>1</v>
      </c>
      <c r="D4816" s="1" t="s">
        <v>3851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6048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7" t="n">
        <v>46198</v>
      </c>
      <c r="C4817" s="1" t="n">
        <v>1</v>
      </c>
      <c r="D4817" s="1" t="s">
        <v>3851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6049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7" t="n">
        <v>46198</v>
      </c>
      <c r="C4818" s="1" t="n">
        <v>1</v>
      </c>
      <c r="D4818" s="1" t="s">
        <v>3851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6050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7" t="n">
        <v>46198</v>
      </c>
      <c r="C4819" s="1" t="n">
        <v>1</v>
      </c>
      <c r="D4819" s="1" t="s">
        <v>3851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6051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7" t="n">
        <v>46198</v>
      </c>
      <c r="C4820" s="1" t="n">
        <v>1</v>
      </c>
      <c r="D4820" s="1" t="s">
        <v>3851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6052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7" t="n">
        <v>46198</v>
      </c>
      <c r="C4821" s="1" t="n">
        <v>1</v>
      </c>
      <c r="D4821" s="1" t="s">
        <v>3851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6053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7" t="n">
        <v>46198</v>
      </c>
      <c r="C4822" s="1" t="n">
        <v>1</v>
      </c>
      <c r="D4822" s="1" t="s">
        <v>3851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6054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7" t="n">
        <v>46198</v>
      </c>
      <c r="C4823" s="1" t="n">
        <v>1</v>
      </c>
      <c r="D4823" s="1" t="s">
        <v>3851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6055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7" t="n">
        <v>46198</v>
      </c>
      <c r="C4824" s="1" t="n">
        <v>1</v>
      </c>
      <c r="D4824" s="1" t="s">
        <v>3851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6056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7" t="n">
        <v>46198</v>
      </c>
      <c r="C4825" s="1" t="n">
        <v>1</v>
      </c>
      <c r="D4825" s="1" t="s">
        <v>3851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6057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7" t="n">
        <v>46198</v>
      </c>
      <c r="C4826" s="1" t="n">
        <v>1</v>
      </c>
      <c r="D4826" s="1" t="s">
        <v>3851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6058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7" t="n">
        <v>46198</v>
      </c>
      <c r="C4827" s="1" t="n">
        <v>1</v>
      </c>
      <c r="D4827" s="1" t="s">
        <v>3851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6059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7" t="n">
        <v>46198</v>
      </c>
      <c r="C4828" s="1" t="n">
        <v>1</v>
      </c>
      <c r="D4828" s="1" t="s">
        <v>3851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6060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7" t="n">
        <v>46198</v>
      </c>
      <c r="C4829" s="1" t="n">
        <v>1</v>
      </c>
      <c r="D4829" s="1" t="s">
        <v>3851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6061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7" t="n">
        <v>46198</v>
      </c>
      <c r="C4830" s="1" t="n">
        <v>1</v>
      </c>
      <c r="D4830" s="1" t="s">
        <v>3851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6062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7" t="n">
        <v>46198</v>
      </c>
      <c r="C4831" s="1" t="n">
        <v>1</v>
      </c>
      <c r="D4831" s="1" t="s">
        <v>3851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4918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7" t="n">
        <v>46198</v>
      </c>
      <c r="C4832" s="1" t="n">
        <v>1</v>
      </c>
      <c r="D4832" s="1" t="s">
        <v>3851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6063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7" t="n">
        <v>46198</v>
      </c>
      <c r="C4833" s="1" t="n">
        <v>1</v>
      </c>
      <c r="D4833" s="1" t="s">
        <v>3851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5851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7" t="n">
        <v>46198</v>
      </c>
      <c r="C4834" s="1" t="n">
        <v>1</v>
      </c>
      <c r="D4834" s="1" t="s">
        <v>3851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4622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7" t="n">
        <v>46198</v>
      </c>
      <c r="C4835" s="1" t="n">
        <v>1</v>
      </c>
      <c r="D4835" s="1" t="s">
        <v>3851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6064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7" t="n">
        <v>46198</v>
      </c>
      <c r="C4836" s="1" t="n">
        <v>1</v>
      </c>
      <c r="D4836" s="1" t="s">
        <v>3851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6065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7" t="n">
        <v>46198</v>
      </c>
      <c r="C4837" s="1" t="n">
        <v>1</v>
      </c>
      <c r="D4837" s="1" t="s">
        <v>3851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6066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7" t="n">
        <v>46198</v>
      </c>
      <c r="C4838" s="1" t="n">
        <v>1</v>
      </c>
      <c r="D4838" s="1" t="s">
        <v>3851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6067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7" t="n">
        <v>46198</v>
      </c>
      <c r="C4839" s="1" t="n">
        <v>1</v>
      </c>
      <c r="D4839" s="1" t="s">
        <v>3851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6068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7" t="n">
        <v>46198</v>
      </c>
      <c r="C4840" s="1" t="n">
        <v>1</v>
      </c>
      <c r="D4840" s="1" t="s">
        <v>3851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6069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7" t="n">
        <v>46198</v>
      </c>
      <c r="C4841" s="1" t="n">
        <v>1</v>
      </c>
      <c r="D4841" s="1" t="s">
        <v>3851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6070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7" t="n">
        <v>46198</v>
      </c>
      <c r="C4842" s="1" t="n">
        <v>1</v>
      </c>
      <c r="D4842" s="1" t="s">
        <v>3851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4917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7" t="n">
        <v>46198</v>
      </c>
      <c r="C4843" s="1" t="n">
        <v>1</v>
      </c>
      <c r="D4843" s="1" t="s">
        <v>3851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6071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7" t="n">
        <v>46198</v>
      </c>
      <c r="C4844" s="1" t="n">
        <v>1</v>
      </c>
      <c r="D4844" s="1" t="s">
        <v>3851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6072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7" t="n">
        <v>46198</v>
      </c>
      <c r="C4845" s="1" t="n">
        <v>1</v>
      </c>
      <c r="D4845" s="1" t="s">
        <v>3851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6073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7" t="n">
        <v>46198</v>
      </c>
      <c r="C4846" s="1" t="n">
        <v>1</v>
      </c>
      <c r="D4846" s="1" t="s">
        <v>3851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4854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7" t="n">
        <v>46198</v>
      </c>
      <c r="C4847" s="1" t="n">
        <v>1</v>
      </c>
      <c r="D4847" s="1" t="s">
        <v>3851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6074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7" t="n">
        <v>46198</v>
      </c>
      <c r="C4848" s="1" t="n">
        <v>1</v>
      </c>
      <c r="D4848" s="1" t="s">
        <v>3851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6075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7" t="n">
        <v>46198</v>
      </c>
      <c r="C4849" s="1" t="n">
        <v>1</v>
      </c>
      <c r="D4849" s="1" t="s">
        <v>3851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6076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7" t="n">
        <v>46198</v>
      </c>
      <c r="C4850" s="1" t="n">
        <v>1</v>
      </c>
      <c r="D4850" s="1" t="s">
        <v>3851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6077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7" t="n">
        <v>46198</v>
      </c>
      <c r="C4851" s="1" t="n">
        <v>1</v>
      </c>
      <c r="D4851" s="1" t="s">
        <v>3851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6078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7" t="n">
        <v>46198</v>
      </c>
      <c r="C4852" s="1" t="n">
        <v>1</v>
      </c>
      <c r="D4852" s="1" t="s">
        <v>3851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6078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7" t="n">
        <v>46198</v>
      </c>
      <c r="C4853" s="1" t="n">
        <v>1</v>
      </c>
      <c r="D4853" s="1" t="s">
        <v>3851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6079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7" t="n">
        <v>46198</v>
      </c>
      <c r="C4854" s="1" t="n">
        <v>1</v>
      </c>
      <c r="D4854" s="1" t="s">
        <v>3851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6075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7" t="n">
        <v>46198</v>
      </c>
      <c r="C4855" s="1" t="n">
        <v>1</v>
      </c>
      <c r="D4855" s="1" t="s">
        <v>3851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6076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7" t="n">
        <v>46198</v>
      </c>
      <c r="C4856" s="1" t="n">
        <v>1</v>
      </c>
      <c r="D4856" s="1" t="s">
        <v>3851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6077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7" t="n">
        <v>46198</v>
      </c>
      <c r="C4857" s="1" t="n">
        <v>1</v>
      </c>
      <c r="D4857" s="1" t="s">
        <v>3851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6078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7" t="n">
        <v>46198</v>
      </c>
      <c r="C4858" s="1" t="n">
        <v>1</v>
      </c>
      <c r="D4858" s="1" t="s">
        <v>3851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6075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7" t="n">
        <v>46198</v>
      </c>
      <c r="C4859" s="1" t="n">
        <v>1</v>
      </c>
      <c r="D4859" s="1" t="s">
        <v>3851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6080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7" t="n">
        <v>46198</v>
      </c>
      <c r="C4860" s="1" t="n">
        <v>1</v>
      </c>
      <c r="D4860" s="1" t="s">
        <v>3851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6081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7" t="n">
        <v>46198</v>
      </c>
      <c r="C4861" s="1" t="n">
        <v>1</v>
      </c>
      <c r="D4861" s="1" t="s">
        <v>3851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6076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7" t="n">
        <v>46198</v>
      </c>
      <c r="C4862" s="1" t="n">
        <v>1</v>
      </c>
      <c r="D4862" s="1" t="s">
        <v>3851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6077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7" t="n">
        <v>46198</v>
      </c>
      <c r="C4863" s="1" t="n">
        <v>1</v>
      </c>
      <c r="D4863" s="1" t="s">
        <v>3851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6078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7" t="n">
        <v>46198</v>
      </c>
      <c r="C4864" s="1" t="n">
        <v>22</v>
      </c>
      <c r="D4864" s="1" t="s">
        <v>3920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3925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7" t="n">
        <v>46198</v>
      </c>
      <c r="C4865" s="1" t="n">
        <v>22</v>
      </c>
      <c r="D4865" s="1" t="s">
        <v>3920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3936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7" t="n">
        <v>46198</v>
      </c>
      <c r="C4866" s="1" t="n">
        <v>22</v>
      </c>
      <c r="D4866" s="1" t="s">
        <v>3920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3921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7" t="n">
        <v>46198</v>
      </c>
      <c r="C4867" s="1" t="n">
        <v>22</v>
      </c>
      <c r="D4867" s="1" t="s">
        <v>3920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4208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7" t="n">
        <v>46198</v>
      </c>
      <c r="C4868" s="1" t="n">
        <v>22</v>
      </c>
      <c r="D4868" s="1" t="s">
        <v>3920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3942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7" t="n">
        <v>46198</v>
      </c>
      <c r="C4869" s="1" t="n">
        <v>22</v>
      </c>
      <c r="D4869" s="1" t="s">
        <v>3920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3943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7" t="n">
        <v>46198</v>
      </c>
      <c r="C4870" s="1" t="n">
        <v>22</v>
      </c>
      <c r="D4870" s="1" t="s">
        <v>3920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3922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7" t="n">
        <v>46198</v>
      </c>
      <c r="C4871" s="1" t="n">
        <v>22</v>
      </c>
      <c r="D4871" s="1" t="s">
        <v>3920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3938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7" t="n">
        <v>46198</v>
      </c>
      <c r="C4872" s="1" t="n">
        <v>22</v>
      </c>
      <c r="D4872" s="1" t="s">
        <v>3920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3940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7" t="n">
        <v>46198</v>
      </c>
      <c r="C4873" s="1" t="n">
        <v>22</v>
      </c>
      <c r="D4873" s="1" t="s">
        <v>3920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3921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7" t="n">
        <v>46198</v>
      </c>
      <c r="C4874" s="1" t="n">
        <v>22</v>
      </c>
      <c r="D4874" s="1" t="s">
        <v>3920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3923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7" t="n">
        <v>46198</v>
      </c>
      <c r="C4875" s="1" t="n">
        <v>22</v>
      </c>
      <c r="D4875" s="1" t="s">
        <v>3920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3924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7" t="n">
        <v>46198</v>
      </c>
      <c r="C4876" s="1" t="n">
        <v>22</v>
      </c>
      <c r="D4876" s="1" t="s">
        <v>3920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3925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7" t="n">
        <v>46198</v>
      </c>
      <c r="C4877" s="1" t="n">
        <v>22</v>
      </c>
      <c r="D4877" s="1" t="s">
        <v>3920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3926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7" t="n">
        <v>46198</v>
      </c>
      <c r="C4878" s="1" t="n">
        <v>22</v>
      </c>
      <c r="D4878" s="1" t="s">
        <v>3920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3927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7" t="n">
        <v>46198</v>
      </c>
      <c r="C4879" s="1" t="n">
        <v>22</v>
      </c>
      <c r="D4879" s="1" t="s">
        <v>3920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3928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7" t="n">
        <v>46198</v>
      </c>
      <c r="C4880" s="1" t="n">
        <v>22</v>
      </c>
      <c r="D4880" s="1" t="s">
        <v>3920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3929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7" t="n">
        <v>46198</v>
      </c>
      <c r="C4881" s="1" t="n">
        <v>22</v>
      </c>
      <c r="D4881" s="1" t="s">
        <v>3920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3930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7" t="n">
        <v>46198</v>
      </c>
      <c r="C4882" s="1" t="n">
        <v>22</v>
      </c>
      <c r="D4882" s="1" t="s">
        <v>3920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3931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7" t="n">
        <v>46198</v>
      </c>
      <c r="C4883" s="1" t="n">
        <v>22</v>
      </c>
      <c r="D4883" s="1" t="s">
        <v>3920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3932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7" t="n">
        <v>46198</v>
      </c>
      <c r="C4884" s="1" t="n">
        <v>22</v>
      </c>
      <c r="D4884" s="1" t="s">
        <v>3920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3933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7" t="n">
        <v>46198</v>
      </c>
      <c r="C4885" s="1" t="n">
        <v>22</v>
      </c>
      <c r="D4885" s="1" t="s">
        <v>3920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3934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7" t="n">
        <v>46198</v>
      </c>
      <c r="C4886" s="1" t="n">
        <v>22</v>
      </c>
      <c r="D4886" s="1" t="s">
        <v>3920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3936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7" t="n">
        <v>46198</v>
      </c>
      <c r="C4887" s="1" t="n">
        <v>22</v>
      </c>
      <c r="D4887" s="1" t="s">
        <v>3920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3937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7" t="n">
        <v>46198</v>
      </c>
      <c r="C4888" s="1" t="n">
        <v>22</v>
      </c>
      <c r="D4888" s="1" t="s">
        <v>3920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3938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7" t="n">
        <v>46198</v>
      </c>
      <c r="C4889" s="1" t="n">
        <v>22</v>
      </c>
      <c r="D4889" s="1" t="s">
        <v>3920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3939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7" t="n">
        <v>46198</v>
      </c>
      <c r="C4890" s="1" t="n">
        <v>22</v>
      </c>
      <c r="D4890" s="1" t="s">
        <v>3920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3940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7" t="n">
        <v>46198</v>
      </c>
      <c r="C4891" s="1" t="n">
        <v>100</v>
      </c>
      <c r="D4891" s="1" t="s">
        <v>3947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3925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7" t="n">
        <v>46198</v>
      </c>
      <c r="C4892" s="1" t="n">
        <v>100</v>
      </c>
      <c r="D4892" s="1" t="s">
        <v>3947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3936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7" t="n">
        <v>46198</v>
      </c>
      <c r="C4893" s="1" t="n">
        <v>100</v>
      </c>
      <c r="D4893" s="1" t="s">
        <v>3947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3921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7" t="n">
        <v>46198</v>
      </c>
      <c r="C4894" s="1" t="n">
        <v>100</v>
      </c>
      <c r="D4894" s="1" t="s">
        <v>3947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4208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7" t="n">
        <v>46198</v>
      </c>
      <c r="C4895" s="1" t="n">
        <v>100</v>
      </c>
      <c r="D4895" s="1" t="s">
        <v>3947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3942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7" t="n">
        <v>46198</v>
      </c>
      <c r="C4896" s="1" t="n">
        <v>100</v>
      </c>
      <c r="D4896" s="1" t="s">
        <v>3947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3943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7" t="n">
        <v>46198</v>
      </c>
      <c r="C4897" s="1" t="n">
        <v>100</v>
      </c>
      <c r="D4897" s="1" t="s">
        <v>3947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3922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7" t="n">
        <v>46198</v>
      </c>
      <c r="C4898" s="1" t="n">
        <v>100</v>
      </c>
      <c r="D4898" s="1" t="s">
        <v>3947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3938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7" t="n">
        <v>46198</v>
      </c>
      <c r="C4899" s="1" t="n">
        <v>100</v>
      </c>
      <c r="D4899" s="1" t="s">
        <v>3947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3940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7" t="n">
        <v>46198</v>
      </c>
      <c r="C4900" s="1" t="n">
        <v>100</v>
      </c>
      <c r="D4900" s="1" t="s">
        <v>3947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3921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7" t="n">
        <v>46198</v>
      </c>
      <c r="C4901" s="1" t="n">
        <v>100</v>
      </c>
      <c r="D4901" s="1" t="s">
        <v>3947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3923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7" t="n">
        <v>46198</v>
      </c>
      <c r="C4902" s="1" t="n">
        <v>100</v>
      </c>
      <c r="D4902" s="1" t="s">
        <v>3947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3924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7" t="n">
        <v>46198</v>
      </c>
      <c r="C4903" s="1" t="n">
        <v>100</v>
      </c>
      <c r="D4903" s="1" t="s">
        <v>3947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3925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7" t="n">
        <v>46198</v>
      </c>
      <c r="C4904" s="1" t="n">
        <v>100</v>
      </c>
      <c r="D4904" s="1" t="s">
        <v>3947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3926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7" t="n">
        <v>46198</v>
      </c>
      <c r="C4905" s="1" t="n">
        <v>100</v>
      </c>
      <c r="D4905" s="1" t="s">
        <v>3947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3927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7" t="n">
        <v>46198</v>
      </c>
      <c r="C4906" s="1" t="n">
        <v>100</v>
      </c>
      <c r="D4906" s="1" t="s">
        <v>3947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3928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7" t="n">
        <v>46198</v>
      </c>
      <c r="C4907" s="1" t="n">
        <v>100</v>
      </c>
      <c r="D4907" s="1" t="s">
        <v>3947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3929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7" t="n">
        <v>46198</v>
      </c>
      <c r="C4908" s="1" t="n">
        <v>100</v>
      </c>
      <c r="D4908" s="1" t="s">
        <v>3947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3930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7" t="n">
        <v>46198</v>
      </c>
      <c r="C4909" s="1" t="n">
        <v>100</v>
      </c>
      <c r="D4909" s="1" t="s">
        <v>3947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3931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7" t="n">
        <v>46198</v>
      </c>
      <c r="C4910" s="1" t="n">
        <v>100</v>
      </c>
      <c r="D4910" s="1" t="s">
        <v>3947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3932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7" t="n">
        <v>46198</v>
      </c>
      <c r="C4911" s="1" t="n">
        <v>100</v>
      </c>
      <c r="D4911" s="1" t="s">
        <v>3947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3933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7" t="n">
        <v>46198</v>
      </c>
      <c r="C4912" s="1" t="n">
        <v>100</v>
      </c>
      <c r="D4912" s="1" t="s">
        <v>3947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3934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7" t="n">
        <v>46198</v>
      </c>
      <c r="C4913" s="1" t="n">
        <v>100</v>
      </c>
      <c r="D4913" s="1" t="s">
        <v>3947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3936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7" t="n">
        <v>46198</v>
      </c>
      <c r="C4914" s="1" t="n">
        <v>100</v>
      </c>
      <c r="D4914" s="1" t="s">
        <v>3947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3937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7" t="n">
        <v>46198</v>
      </c>
      <c r="C4915" s="1" t="n">
        <v>100</v>
      </c>
      <c r="D4915" s="1" t="s">
        <v>3947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3938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7" t="n">
        <v>46198</v>
      </c>
      <c r="C4916" s="1" t="n">
        <v>100</v>
      </c>
      <c r="D4916" s="1" t="s">
        <v>3947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3939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7" t="n">
        <v>46198</v>
      </c>
      <c r="C4917" s="1" t="n">
        <v>100</v>
      </c>
      <c r="D4917" s="1" t="s">
        <v>3947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3940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7" t="n">
        <v>46198</v>
      </c>
      <c r="C4918" s="1" t="n">
        <v>171</v>
      </c>
      <c r="D4918" s="1" t="s">
        <v>3948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6082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7" t="n">
        <v>46198</v>
      </c>
      <c r="C4919" s="1" t="n">
        <v>171</v>
      </c>
      <c r="D4919" s="1" t="s">
        <v>3948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6083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7" t="n">
        <v>46198</v>
      </c>
      <c r="C4920" s="1" t="n">
        <v>171</v>
      </c>
      <c r="D4920" s="1" t="s">
        <v>3948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6084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7" t="n">
        <v>46199</v>
      </c>
      <c r="C4921" s="1" t="n">
        <v>1</v>
      </c>
      <c r="D4921" s="1" t="s">
        <v>3851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3950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7" t="n">
        <v>46199</v>
      </c>
      <c r="C4922" s="1" t="n">
        <v>1</v>
      </c>
      <c r="D4922" s="1" t="s">
        <v>3851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4215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7" t="n">
        <v>46199</v>
      </c>
      <c r="C4923" s="1" t="n">
        <v>1</v>
      </c>
      <c r="D4923" s="1" t="s">
        <v>3851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4216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7" t="n">
        <v>46199</v>
      </c>
      <c r="C4924" s="1" t="n">
        <v>1</v>
      </c>
      <c r="D4924" s="1" t="s">
        <v>3851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5492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7" t="n">
        <v>46199</v>
      </c>
      <c r="C4925" s="1" t="n">
        <v>1</v>
      </c>
      <c r="D4925" s="1" t="s">
        <v>3851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6085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7" t="n">
        <v>46199</v>
      </c>
      <c r="C4926" s="1" t="n">
        <v>1</v>
      </c>
      <c r="D4926" s="1" t="s">
        <v>3851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4217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7" t="n">
        <v>46199</v>
      </c>
      <c r="C4927" s="1" t="n">
        <v>1</v>
      </c>
      <c r="D4927" s="1" t="s">
        <v>3851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4218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7" t="n">
        <v>46199</v>
      </c>
      <c r="C4928" s="1" t="n">
        <v>1</v>
      </c>
      <c r="D4928" s="1" t="s">
        <v>3851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3952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7" t="n">
        <v>46199</v>
      </c>
      <c r="C4929" s="1" t="n">
        <v>1</v>
      </c>
      <c r="D4929" s="1" t="s">
        <v>3851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3954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7" t="n">
        <v>46199</v>
      </c>
      <c r="C4930" s="1" t="n">
        <v>1</v>
      </c>
      <c r="D4930" s="1" t="s">
        <v>3851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3955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7" t="n">
        <v>46199</v>
      </c>
      <c r="C4931" s="1" t="n">
        <v>1</v>
      </c>
      <c r="D4931" s="1" t="s">
        <v>3851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3957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7" t="n">
        <v>46199</v>
      </c>
      <c r="C4932" s="1" t="n">
        <v>1</v>
      </c>
      <c r="D4932" s="1" t="s">
        <v>3851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3956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7" t="n">
        <v>46199</v>
      </c>
      <c r="C4933" s="1" t="n">
        <v>1</v>
      </c>
      <c r="D4933" s="1" t="s">
        <v>3851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4219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7" t="n">
        <v>46199</v>
      </c>
      <c r="C4934" s="1" t="n">
        <v>1</v>
      </c>
      <c r="D4934" s="1" t="s">
        <v>3851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4274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7" t="n">
        <v>46199</v>
      </c>
      <c r="C4935" s="1" t="n">
        <v>1</v>
      </c>
      <c r="D4935" s="1" t="s">
        <v>3851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3954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7" t="n">
        <v>46199</v>
      </c>
      <c r="C4936" s="1" t="n">
        <v>1</v>
      </c>
      <c r="D4936" s="1" t="s">
        <v>3851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3955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7" t="n">
        <v>46199</v>
      </c>
      <c r="C4937" s="1" t="n">
        <v>1</v>
      </c>
      <c r="D4937" s="1" t="s">
        <v>3851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4278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7" t="n">
        <v>46199</v>
      </c>
      <c r="C4938" s="1" t="n">
        <v>1</v>
      </c>
      <c r="D4938" s="1" t="s">
        <v>3851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3958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7" t="n">
        <v>46199</v>
      </c>
      <c r="C4939" s="1" t="n">
        <v>1</v>
      </c>
      <c r="D4939" s="1" t="s">
        <v>3851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3959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7" t="n">
        <v>46199</v>
      </c>
      <c r="C4940" s="1" t="n">
        <v>1</v>
      </c>
      <c r="D4940" s="1" t="s">
        <v>3851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3960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7" t="n">
        <v>46199</v>
      </c>
      <c r="C4941" s="1" t="n">
        <v>1</v>
      </c>
      <c r="D4941" s="1" t="s">
        <v>3851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3961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7" t="n">
        <v>46199</v>
      </c>
      <c r="C4942" s="1" t="n">
        <v>1</v>
      </c>
      <c r="D4942" s="1" t="s">
        <v>3851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4624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7" t="n">
        <v>46199</v>
      </c>
      <c r="C4943" s="1" t="n">
        <v>1</v>
      </c>
      <c r="D4943" s="1" t="s">
        <v>3851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3885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7" t="n">
        <v>46199</v>
      </c>
      <c r="C4944" s="1" t="n">
        <v>1</v>
      </c>
      <c r="D4944" s="1" t="s">
        <v>3851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3990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7" t="n">
        <v>46199</v>
      </c>
      <c r="C4945" s="1" t="n">
        <v>1</v>
      </c>
      <c r="D4945" s="1" t="s">
        <v>3851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3991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7" t="n">
        <v>46199</v>
      </c>
      <c r="C4946" s="1" t="n">
        <v>1</v>
      </c>
      <c r="D4946" s="1" t="s">
        <v>3851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3992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7" t="n">
        <v>46199</v>
      </c>
      <c r="C4947" s="1" t="n">
        <v>1</v>
      </c>
      <c r="D4947" s="1" t="s">
        <v>3851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3993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7" t="n">
        <v>46199</v>
      </c>
      <c r="C4948" s="1" t="n">
        <v>1</v>
      </c>
      <c r="D4948" s="1" t="s">
        <v>3851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3955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7" t="n">
        <v>46199</v>
      </c>
      <c r="C4949" s="1" t="n">
        <v>1</v>
      </c>
      <c r="D4949" s="1" t="s">
        <v>3851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3994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7" t="n">
        <v>46199</v>
      </c>
      <c r="C4950" s="1" t="n">
        <v>1</v>
      </c>
      <c r="D4950" s="1" t="s">
        <v>3851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4222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7" t="n">
        <v>46199</v>
      </c>
      <c r="C4951" s="1" t="n">
        <v>1</v>
      </c>
      <c r="D4951" s="1" t="s">
        <v>3851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4097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7" t="n">
        <v>46199</v>
      </c>
      <c r="C4952" s="1" t="n">
        <v>1</v>
      </c>
      <c r="D4952" s="1" t="s">
        <v>3851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4098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7" t="n">
        <v>46199</v>
      </c>
      <c r="C4953" s="1" t="n">
        <v>1</v>
      </c>
      <c r="D4953" s="1" t="s">
        <v>3851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4773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7" t="n">
        <v>46199</v>
      </c>
      <c r="C4954" s="1" t="n">
        <v>1</v>
      </c>
      <c r="D4954" s="1" t="s">
        <v>3851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6086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7" t="n">
        <v>46199</v>
      </c>
      <c r="C4955" s="1" t="n">
        <v>1</v>
      </c>
      <c r="D4955" s="1" t="s">
        <v>3851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6087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7" t="n">
        <v>46199</v>
      </c>
      <c r="C4956" s="1" t="n">
        <v>1</v>
      </c>
      <c r="D4956" s="1" t="s">
        <v>3851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4103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7" t="n">
        <v>46199</v>
      </c>
      <c r="C4957" s="1" t="n">
        <v>1</v>
      </c>
      <c r="D4957" s="1" t="s">
        <v>3851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4104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7" t="n">
        <v>46199</v>
      </c>
      <c r="C4958" s="1" t="n">
        <v>1</v>
      </c>
      <c r="D4958" s="1" t="s">
        <v>3851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4107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7" t="n">
        <v>46199</v>
      </c>
      <c r="C4959" s="1" t="n">
        <v>1</v>
      </c>
      <c r="D4959" s="1" t="s">
        <v>3851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4412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7" t="n">
        <v>46199</v>
      </c>
      <c r="C4960" s="1" t="n">
        <v>1</v>
      </c>
      <c r="D4960" s="1" t="s">
        <v>3851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4789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7" t="n">
        <v>46199</v>
      </c>
      <c r="C4961" s="1" t="n">
        <v>1</v>
      </c>
      <c r="D4961" s="1" t="s">
        <v>3851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4108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7" t="n">
        <v>46199</v>
      </c>
      <c r="C4962" s="1" t="n">
        <v>1</v>
      </c>
      <c r="D4962" s="1" t="s">
        <v>3851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4109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7" t="n">
        <v>46199</v>
      </c>
      <c r="C4963" s="1" t="n">
        <v>1</v>
      </c>
      <c r="D4963" s="1" t="s">
        <v>3851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4110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7" t="n">
        <v>46199</v>
      </c>
      <c r="C4964" s="1" t="n">
        <v>1</v>
      </c>
      <c r="D4964" s="1" t="s">
        <v>3851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4414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7" t="n">
        <v>46199</v>
      </c>
      <c r="C4965" s="1" t="n">
        <v>1</v>
      </c>
      <c r="D4965" s="1" t="s">
        <v>3851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3888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7" t="n">
        <v>46199</v>
      </c>
      <c r="C4966" s="1" t="n">
        <v>1</v>
      </c>
      <c r="D4966" s="1" t="s">
        <v>3851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3888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7" t="n">
        <v>46199</v>
      </c>
      <c r="C4967" s="1" t="n">
        <v>1</v>
      </c>
      <c r="D4967" s="1" t="s">
        <v>3851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3889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7" t="n">
        <v>46199</v>
      </c>
      <c r="C4968" s="1" t="n">
        <v>1</v>
      </c>
      <c r="D4968" s="1" t="s">
        <v>3851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4223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7" t="n">
        <v>46199</v>
      </c>
      <c r="C4969" s="1" t="n">
        <v>1</v>
      </c>
      <c r="D4969" s="1" t="s">
        <v>3851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4224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7" t="n">
        <v>46199</v>
      </c>
      <c r="C4970" s="1" t="n">
        <v>1</v>
      </c>
      <c r="D4970" s="1" t="s">
        <v>3851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6088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7" t="n">
        <v>46199</v>
      </c>
      <c r="C4971" s="1" t="n">
        <v>1</v>
      </c>
      <c r="D4971" s="1" t="s">
        <v>3851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4111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7" t="n">
        <v>46199</v>
      </c>
      <c r="C4972" s="1" t="n">
        <v>1</v>
      </c>
      <c r="D4972" s="1" t="s">
        <v>3851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5501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7" t="n">
        <v>46199</v>
      </c>
      <c r="C4973" s="1" t="n">
        <v>1</v>
      </c>
      <c r="D4973" s="1" t="s">
        <v>3851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5502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7" t="n">
        <v>46199</v>
      </c>
      <c r="C4974" s="1" t="n">
        <v>1</v>
      </c>
      <c r="D4974" s="1" t="s">
        <v>3851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5503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7" t="n">
        <v>46199</v>
      </c>
      <c r="C4975" s="1" t="n">
        <v>1</v>
      </c>
      <c r="D4975" s="1" t="s">
        <v>3851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5505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7" t="n">
        <v>46199</v>
      </c>
      <c r="C4976" s="1" t="n">
        <v>1</v>
      </c>
      <c r="D4976" s="1" t="s">
        <v>3851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4304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7" t="n">
        <v>46199</v>
      </c>
      <c r="C4977" s="1" t="n">
        <v>1</v>
      </c>
      <c r="D4977" s="1" t="s">
        <v>3851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4305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7" t="n">
        <v>46199</v>
      </c>
      <c r="C4978" s="1" t="n">
        <v>1</v>
      </c>
      <c r="D4978" s="1" t="s">
        <v>3851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4306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7" t="n">
        <v>46199</v>
      </c>
      <c r="C4979" s="1" t="n">
        <v>1</v>
      </c>
      <c r="D4979" s="1" t="s">
        <v>3851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4307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7" t="n">
        <v>46199</v>
      </c>
      <c r="C4980" s="1" t="n">
        <v>1</v>
      </c>
      <c r="D4980" s="1" t="s">
        <v>3851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4791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7" t="n">
        <v>46199</v>
      </c>
      <c r="C4981" s="1" t="n">
        <v>1</v>
      </c>
      <c r="D4981" s="1" t="s">
        <v>3851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4309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7" t="n">
        <v>46199</v>
      </c>
      <c r="C4982" s="1" t="n">
        <v>1</v>
      </c>
      <c r="D4982" s="1" t="s">
        <v>3851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4317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7" t="n">
        <v>46199</v>
      </c>
      <c r="C4983" s="1" t="n">
        <v>1</v>
      </c>
      <c r="D4983" s="1" t="s">
        <v>3851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4318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7" t="n">
        <v>46199</v>
      </c>
      <c r="C4984" s="1" t="n">
        <v>1</v>
      </c>
      <c r="D4984" s="1" t="s">
        <v>3851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4625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7" t="n">
        <v>46199</v>
      </c>
      <c r="C4985" s="1" t="n">
        <v>1</v>
      </c>
      <c r="D4985" s="1" t="s">
        <v>3851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4321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7" t="n">
        <v>46199</v>
      </c>
      <c r="C4986" s="1" t="n">
        <v>1</v>
      </c>
      <c r="D4986" s="1" t="s">
        <v>3851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4792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7" t="n">
        <v>46199</v>
      </c>
      <c r="C4987" s="1" t="n">
        <v>1</v>
      </c>
      <c r="D4987" s="1" t="s">
        <v>3851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4793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7" t="n">
        <v>46199</v>
      </c>
      <c r="C4988" s="1" t="n">
        <v>1</v>
      </c>
      <c r="D4988" s="1" t="s">
        <v>3851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4322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7" t="n">
        <v>46199</v>
      </c>
      <c r="C4989" s="1" t="n">
        <v>1</v>
      </c>
      <c r="D4989" s="1" t="s">
        <v>3851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4323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7" t="n">
        <v>46199</v>
      </c>
      <c r="C4990" s="1" t="n">
        <v>1</v>
      </c>
      <c r="D4990" s="1" t="s">
        <v>3851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4324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7" t="n">
        <v>46199</v>
      </c>
      <c r="C4991" s="1" t="n">
        <v>1</v>
      </c>
      <c r="D4991" s="1" t="s">
        <v>3851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4475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7" t="n">
        <v>46199</v>
      </c>
      <c r="C4992" s="1" t="n">
        <v>1</v>
      </c>
      <c r="D4992" s="1" t="s">
        <v>3851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4222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7" t="n">
        <v>46199</v>
      </c>
      <c r="C4993" s="1" t="n">
        <v>1</v>
      </c>
      <c r="D4993" s="1" t="s">
        <v>3851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4304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7" t="n">
        <v>46199</v>
      </c>
      <c r="C4994" s="1" t="n">
        <v>1</v>
      </c>
      <c r="D4994" s="1" t="s">
        <v>3851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4307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7" t="n">
        <v>46199</v>
      </c>
      <c r="C4995" s="1" t="n">
        <v>1</v>
      </c>
      <c r="D4995" s="1" t="s">
        <v>3851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4308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7" t="n">
        <v>46199</v>
      </c>
      <c r="C4996" s="1" t="n">
        <v>1</v>
      </c>
      <c r="D4996" s="1" t="s">
        <v>3851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4791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7" t="n">
        <v>46199</v>
      </c>
      <c r="C4997" s="1" t="n">
        <v>1</v>
      </c>
      <c r="D4997" s="1" t="s">
        <v>3851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4309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7" t="n">
        <v>46199</v>
      </c>
      <c r="C4998" s="1" t="n">
        <v>1</v>
      </c>
      <c r="D4998" s="1" t="s">
        <v>3851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4310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7" t="n">
        <v>46199</v>
      </c>
      <c r="C4999" s="1" t="n">
        <v>1</v>
      </c>
      <c r="D4999" s="1" t="s">
        <v>3851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4311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7" t="n">
        <v>46199</v>
      </c>
      <c r="C5000" s="1" t="n">
        <v>1</v>
      </c>
      <c r="D5000" s="1" t="s">
        <v>3851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4312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7" t="n">
        <v>46199</v>
      </c>
      <c r="C5001" s="1" t="n">
        <v>1</v>
      </c>
      <c r="D5001" s="1" t="s">
        <v>3851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4313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7" t="n">
        <v>46199</v>
      </c>
      <c r="C5002" s="1" t="n">
        <v>1</v>
      </c>
      <c r="D5002" s="1" t="s">
        <v>3851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4316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7" t="n">
        <v>46199</v>
      </c>
      <c r="C5003" s="1" t="n">
        <v>1</v>
      </c>
      <c r="D5003" s="1" t="s">
        <v>3851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4474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7" t="n">
        <v>46199</v>
      </c>
      <c r="C5004" s="1" t="n">
        <v>1</v>
      </c>
      <c r="D5004" s="1" t="s">
        <v>3851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4625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7" t="n">
        <v>46199</v>
      </c>
      <c r="C5005" s="1" t="n">
        <v>1</v>
      </c>
      <c r="D5005" s="1" t="s">
        <v>3851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6089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7" t="n">
        <v>46199</v>
      </c>
      <c r="C5006" s="1" t="n">
        <v>1</v>
      </c>
      <c r="D5006" s="1" t="s">
        <v>3851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4321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7" t="n">
        <v>46199</v>
      </c>
      <c r="C5007" s="1" t="n">
        <v>1</v>
      </c>
      <c r="D5007" s="1" t="s">
        <v>3851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4322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7" t="n">
        <v>46199</v>
      </c>
      <c r="C5008" s="1" t="n">
        <v>1</v>
      </c>
      <c r="D5008" s="1" t="s">
        <v>3851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4323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7" t="n">
        <v>46199</v>
      </c>
      <c r="C5009" s="1" t="n">
        <v>1</v>
      </c>
      <c r="D5009" s="1" t="s">
        <v>3851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4324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7" t="n">
        <v>46199</v>
      </c>
      <c r="C5010" s="1" t="n">
        <v>1</v>
      </c>
      <c r="D5010" s="1" t="s">
        <v>3851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4626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7" t="n">
        <v>46199</v>
      </c>
      <c r="C5011" s="1" t="n">
        <v>1</v>
      </c>
      <c r="D5011" s="1" t="s">
        <v>3851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4475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7" t="n">
        <v>46199</v>
      </c>
      <c r="C5012" s="1" t="n">
        <v>1</v>
      </c>
      <c r="D5012" s="1" t="s">
        <v>3851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4222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7" t="n">
        <v>46199</v>
      </c>
      <c r="C5013" s="1" t="n">
        <v>1</v>
      </c>
      <c r="D5013" s="1" t="s">
        <v>3851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4476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7" t="n">
        <v>46199</v>
      </c>
      <c r="C5014" s="1" t="n">
        <v>1</v>
      </c>
      <c r="D5014" s="1" t="s">
        <v>3851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3888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7" t="n">
        <v>46199</v>
      </c>
      <c r="C5015" s="1" t="n">
        <v>1</v>
      </c>
      <c r="D5015" s="1" t="s">
        <v>3851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3889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7" t="n">
        <v>46199</v>
      </c>
      <c r="C5016" s="1" t="n">
        <v>1</v>
      </c>
      <c r="D5016" s="1" t="s">
        <v>3851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6090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7" t="n">
        <v>46199</v>
      </c>
      <c r="C5017" s="1" t="n">
        <v>1</v>
      </c>
      <c r="D5017" s="1" t="s">
        <v>3851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6091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7" t="n">
        <v>46199</v>
      </c>
      <c r="C5018" s="1" t="n">
        <v>1</v>
      </c>
      <c r="D5018" s="1" t="s">
        <v>3851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4925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7" t="n">
        <v>46199</v>
      </c>
      <c r="C5019" s="1" t="n">
        <v>1</v>
      </c>
      <c r="D5019" s="1" t="s">
        <v>3851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4796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7" t="n">
        <v>46199</v>
      </c>
      <c r="C5020" s="1" t="n">
        <v>1</v>
      </c>
      <c r="D5020" s="1" t="s">
        <v>3851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6092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7" t="n">
        <v>46199</v>
      </c>
      <c r="C5021" s="1" t="n">
        <v>1</v>
      </c>
      <c r="D5021" s="1" t="s">
        <v>3851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4117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7" t="n">
        <v>46199</v>
      </c>
      <c r="C5022" s="1" t="n">
        <v>1</v>
      </c>
      <c r="D5022" s="1" t="s">
        <v>3851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6093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7" t="n">
        <v>46199</v>
      </c>
      <c r="C5023" s="1" t="n">
        <v>1</v>
      </c>
      <c r="D5023" s="1" t="s">
        <v>3851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5632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7" t="n">
        <v>46199</v>
      </c>
      <c r="C5024" s="1" t="n">
        <v>1</v>
      </c>
      <c r="D5024" s="1" t="s">
        <v>3851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6094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7" t="n">
        <v>46199</v>
      </c>
      <c r="C5025" s="1" t="n">
        <v>1</v>
      </c>
      <c r="D5025" s="1" t="s">
        <v>3851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6095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7" t="n">
        <v>46199</v>
      </c>
      <c r="C5026" s="1" t="n">
        <v>1</v>
      </c>
      <c r="D5026" s="1" t="s">
        <v>3851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6096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7" t="n">
        <v>46199</v>
      </c>
      <c r="C5027" s="1" t="n">
        <v>1</v>
      </c>
      <c r="D5027" s="1" t="s">
        <v>3851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4669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7" t="n">
        <v>46199</v>
      </c>
      <c r="C5028" s="1" t="n">
        <v>1</v>
      </c>
      <c r="D5028" s="1" t="s">
        <v>3851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6097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7" t="n">
        <v>46199</v>
      </c>
      <c r="C5029" s="1" t="n">
        <v>1</v>
      </c>
      <c r="D5029" s="1" t="s">
        <v>3851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6098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7" t="n">
        <v>46199</v>
      </c>
      <c r="C5030" s="1" t="n">
        <v>1</v>
      </c>
      <c r="D5030" s="1" t="s">
        <v>3851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6098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7" t="n">
        <v>46199</v>
      </c>
      <c r="C5031" s="1" t="n">
        <v>1</v>
      </c>
      <c r="D5031" s="1" t="s">
        <v>3851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6098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7" t="n">
        <v>46199</v>
      </c>
      <c r="C5032" s="1" t="n">
        <v>1</v>
      </c>
      <c r="D5032" s="1" t="s">
        <v>3851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6099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7" t="n">
        <v>46199</v>
      </c>
      <c r="C5033" s="1" t="n">
        <v>1</v>
      </c>
      <c r="D5033" s="1" t="s">
        <v>3851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6100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7" t="n">
        <v>46199</v>
      </c>
      <c r="C5034" s="1" t="n">
        <v>1</v>
      </c>
      <c r="D5034" s="1" t="s">
        <v>3851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6098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7" t="n">
        <v>46199</v>
      </c>
      <c r="C5035" s="1" t="n">
        <v>1</v>
      </c>
      <c r="D5035" s="1" t="s">
        <v>3851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6101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7" t="n">
        <v>46199</v>
      </c>
      <c r="C5036" s="1" t="n">
        <v>1</v>
      </c>
      <c r="D5036" s="1" t="s">
        <v>3851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6102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7" t="n">
        <v>46199</v>
      </c>
      <c r="C5037" s="1" t="n">
        <v>1</v>
      </c>
      <c r="D5037" s="1" t="s">
        <v>3851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6103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7" t="n">
        <v>46199</v>
      </c>
      <c r="C5038" s="1" t="n">
        <v>1</v>
      </c>
      <c r="D5038" s="1" t="s">
        <v>3851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4499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7" t="n">
        <v>46199</v>
      </c>
      <c r="C5039" s="1" t="n">
        <v>1</v>
      </c>
      <c r="D5039" s="1" t="s">
        <v>3851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4129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7" t="n">
        <v>46199</v>
      </c>
      <c r="C5040" s="1" t="n">
        <v>1</v>
      </c>
      <c r="D5040" s="1" t="s">
        <v>3851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4130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7" t="n">
        <v>46199</v>
      </c>
      <c r="C5041" s="1" t="n">
        <v>1</v>
      </c>
      <c r="D5041" s="1" t="s">
        <v>3851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4500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7" t="n">
        <v>46199</v>
      </c>
      <c r="C5042" s="1" t="n">
        <v>1</v>
      </c>
      <c r="D5042" s="1" t="s">
        <v>3851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4501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7" t="n">
        <v>46199</v>
      </c>
      <c r="C5043" s="1" t="n">
        <v>1</v>
      </c>
      <c r="D5043" s="1" t="s">
        <v>3851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4125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17" t="n">
        <v>46199</v>
      </c>
      <c r="C5044" s="1" t="n">
        <v>1</v>
      </c>
      <c r="D5044" s="1" t="s">
        <v>3851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4126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17" t="n">
        <v>46199</v>
      </c>
      <c r="C5045" s="1" t="n">
        <v>1</v>
      </c>
      <c r="D5045" s="1" t="s">
        <v>3851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4130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7" t="n">
        <v>46199</v>
      </c>
      <c r="C5046" s="1" t="n">
        <v>1</v>
      </c>
      <c r="D5046" s="1" t="s">
        <v>3851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6104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7" t="n">
        <v>46199</v>
      </c>
      <c r="C5047" s="1" t="n">
        <v>1</v>
      </c>
      <c r="D5047" s="1" t="s">
        <v>3851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6105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7" t="n">
        <v>46199</v>
      </c>
      <c r="C5048" s="1" t="n">
        <v>1</v>
      </c>
      <c r="D5048" s="1" t="s">
        <v>3851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6106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7" t="n">
        <v>46199</v>
      </c>
      <c r="C5049" s="1" t="n">
        <v>1</v>
      </c>
      <c r="D5049" s="1" t="s">
        <v>3851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6107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7" t="n">
        <v>46199</v>
      </c>
      <c r="C5050" s="1" t="n">
        <v>1</v>
      </c>
      <c r="D5050" s="1" t="s">
        <v>3851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6108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7" t="n">
        <v>46199</v>
      </c>
      <c r="C5051" s="1" t="n">
        <v>1</v>
      </c>
      <c r="D5051" s="1" t="s">
        <v>3851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6109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7" t="n">
        <v>46199</v>
      </c>
      <c r="C5052" s="1" t="n">
        <v>1</v>
      </c>
      <c r="D5052" s="1" t="s">
        <v>3851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6110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7" t="n">
        <v>46199</v>
      </c>
      <c r="C5053" s="1" t="n">
        <v>1</v>
      </c>
      <c r="D5053" s="1" t="s">
        <v>3851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6111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7" t="n">
        <v>46199</v>
      </c>
      <c r="C5054" s="1" t="n">
        <v>1</v>
      </c>
      <c r="D5054" s="1" t="s">
        <v>3851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6112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7" t="n">
        <v>46199</v>
      </c>
      <c r="C5055" s="1" t="n">
        <v>1</v>
      </c>
      <c r="D5055" s="1" t="s">
        <v>3851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6113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7" t="n">
        <v>46199</v>
      </c>
      <c r="C5056" s="1" t="n">
        <v>1</v>
      </c>
      <c r="D5056" s="1" t="s">
        <v>3851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6114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7" t="n">
        <v>46199</v>
      </c>
      <c r="C5057" s="1" t="n">
        <v>1</v>
      </c>
      <c r="D5057" s="1" t="s">
        <v>3851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6115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7" t="n">
        <v>46199</v>
      </c>
      <c r="C5058" s="1" t="n">
        <v>1</v>
      </c>
      <c r="D5058" s="1" t="s">
        <v>3851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6116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7" t="n">
        <v>46199</v>
      </c>
      <c r="C5059" s="1" t="n">
        <v>1</v>
      </c>
      <c r="D5059" s="1" t="s">
        <v>3851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4710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7" t="n">
        <v>46199</v>
      </c>
      <c r="C5060" s="1" t="n">
        <v>1</v>
      </c>
      <c r="D5060" s="1" t="s">
        <v>3851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6117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7" t="n">
        <v>46199</v>
      </c>
      <c r="C5061" s="1" t="n">
        <v>1</v>
      </c>
      <c r="D5061" s="1" t="s">
        <v>3851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4436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7" t="n">
        <v>46199</v>
      </c>
      <c r="C5062" s="1" t="n">
        <v>1</v>
      </c>
      <c r="D5062" s="1" t="s">
        <v>3851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4837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7" t="n">
        <v>46199</v>
      </c>
      <c r="C5063" s="1" t="n">
        <v>1</v>
      </c>
      <c r="D5063" s="1" t="s">
        <v>3851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6118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7" t="n">
        <v>46199</v>
      </c>
      <c r="C5064" s="1" t="n">
        <v>1</v>
      </c>
      <c r="D5064" s="1" t="s">
        <v>3851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4437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7" t="n">
        <v>46199</v>
      </c>
      <c r="C5065" s="1" t="n">
        <v>1</v>
      </c>
      <c r="D5065" s="1" t="s">
        <v>3851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4438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7" t="n">
        <v>46199</v>
      </c>
      <c r="C5066" s="1" t="n">
        <v>1</v>
      </c>
      <c r="D5066" s="1" t="s">
        <v>3851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4439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7" t="n">
        <v>46199</v>
      </c>
      <c r="C5067" s="1" t="n">
        <v>1</v>
      </c>
      <c r="D5067" s="1" t="s">
        <v>3851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4440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7" t="n">
        <v>46199</v>
      </c>
      <c r="C5068" s="1" t="n">
        <v>1</v>
      </c>
      <c r="D5068" s="1" t="s">
        <v>3851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5591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7" t="n">
        <v>46199</v>
      </c>
      <c r="C5069" s="1" t="n">
        <v>1</v>
      </c>
      <c r="D5069" s="1" t="s">
        <v>3851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4838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7" t="n">
        <v>46199</v>
      </c>
      <c r="C5070" s="1" t="n">
        <v>1</v>
      </c>
      <c r="D5070" s="1" t="s">
        <v>3851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6119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7" t="n">
        <v>46199</v>
      </c>
      <c r="C5071" s="1" t="n">
        <v>1</v>
      </c>
      <c r="D5071" s="1" t="s">
        <v>3851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5592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7" t="n">
        <v>46199</v>
      </c>
      <c r="C5072" s="1" t="n">
        <v>1</v>
      </c>
      <c r="D5072" s="1" t="s">
        <v>3851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6120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7" t="n">
        <v>46199</v>
      </c>
      <c r="C5073" s="1" t="n">
        <v>1</v>
      </c>
      <c r="D5073" s="1" t="s">
        <v>3851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4839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7" t="n">
        <v>46199</v>
      </c>
      <c r="C5074" s="1" t="n">
        <v>1</v>
      </c>
      <c r="D5074" s="1" t="s">
        <v>3851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6121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7" t="n">
        <v>46199</v>
      </c>
      <c r="C5075" s="1" t="n">
        <v>1</v>
      </c>
      <c r="D5075" s="1" t="s">
        <v>3851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6122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7" t="n">
        <v>46199</v>
      </c>
      <c r="C5076" s="1" t="n">
        <v>1</v>
      </c>
      <c r="D5076" s="1" t="s">
        <v>3851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6123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7" t="n">
        <v>46199</v>
      </c>
      <c r="C5077" s="1" t="n">
        <v>1</v>
      </c>
      <c r="D5077" s="1" t="s">
        <v>3851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4842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7" t="n">
        <v>46199</v>
      </c>
      <c r="C5078" s="1" t="n">
        <v>1</v>
      </c>
      <c r="D5078" s="1" t="s">
        <v>3851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4442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7" t="n">
        <v>46199</v>
      </c>
      <c r="C5079" s="1" t="n">
        <v>1</v>
      </c>
      <c r="D5079" s="1" t="s">
        <v>3851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4844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7" t="n">
        <v>46199</v>
      </c>
      <c r="C5080" s="1" t="n">
        <v>1</v>
      </c>
      <c r="D5080" s="1" t="s">
        <v>3851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4845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7" t="n">
        <v>46199</v>
      </c>
      <c r="C5081" s="1" t="n">
        <v>1</v>
      </c>
      <c r="D5081" s="1" t="s">
        <v>3851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5593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7" t="n">
        <v>46199</v>
      </c>
      <c r="C5082" s="1" t="n">
        <v>1</v>
      </c>
      <c r="D5082" s="1" t="s">
        <v>3851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4849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7" t="n">
        <v>46199</v>
      </c>
      <c r="C5083" s="1" t="n">
        <v>1</v>
      </c>
      <c r="D5083" s="1" t="s">
        <v>3851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4443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7" t="n">
        <v>46199</v>
      </c>
      <c r="C5084" s="1" t="n">
        <v>1</v>
      </c>
      <c r="D5084" s="1" t="s">
        <v>3851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4444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7" t="n">
        <v>46199</v>
      </c>
      <c r="C5085" s="1" t="n">
        <v>1</v>
      </c>
      <c r="D5085" s="1" t="s">
        <v>3851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4445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7" t="n">
        <v>46199</v>
      </c>
      <c r="C5086" s="1" t="n">
        <v>1</v>
      </c>
      <c r="D5086" s="1" t="s">
        <v>3851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6124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7" t="n">
        <v>46199</v>
      </c>
      <c r="C5087" s="1" t="n">
        <v>1</v>
      </c>
      <c r="D5087" s="1" t="s">
        <v>3851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6125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7" t="n">
        <v>46199</v>
      </c>
      <c r="C5088" s="1" t="n">
        <v>1</v>
      </c>
      <c r="D5088" s="1" t="s">
        <v>3851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6126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7" t="n">
        <v>46199</v>
      </c>
      <c r="C5089" s="1" t="n">
        <v>1</v>
      </c>
      <c r="D5089" s="1" t="s">
        <v>3851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4446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7" t="n">
        <v>46199</v>
      </c>
      <c r="C5090" s="1" t="n">
        <v>1</v>
      </c>
      <c r="D5090" s="1" t="s">
        <v>3851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4446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7" t="n">
        <v>46199</v>
      </c>
      <c r="C5091" s="1" t="n">
        <v>1</v>
      </c>
      <c r="D5091" s="1" t="s">
        <v>3851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4447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7" t="n">
        <v>46199</v>
      </c>
      <c r="C5092" s="1" t="n">
        <v>1</v>
      </c>
      <c r="D5092" s="1" t="s">
        <v>3851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4448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7" t="n">
        <v>46199</v>
      </c>
      <c r="C5093" s="1" t="n">
        <v>1</v>
      </c>
      <c r="D5093" s="1" t="s">
        <v>3851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5594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7" t="n">
        <v>46199</v>
      </c>
      <c r="C5094" s="1" t="n">
        <v>1</v>
      </c>
      <c r="D5094" s="1" t="s">
        <v>3851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6127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7" t="n">
        <v>46199</v>
      </c>
      <c r="C5095" s="1" t="n">
        <v>1</v>
      </c>
      <c r="D5095" s="1" t="s">
        <v>3851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5595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7" t="n">
        <v>46199</v>
      </c>
      <c r="C5096" s="1" t="n">
        <v>1</v>
      </c>
      <c r="D5096" s="1" t="s">
        <v>3851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6128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7" t="n">
        <v>46199</v>
      </c>
      <c r="C5097" s="1" t="n">
        <v>1</v>
      </c>
      <c r="D5097" s="1" t="s">
        <v>3851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6129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7" t="n">
        <v>46199</v>
      </c>
      <c r="C5098" s="1" t="n">
        <v>1</v>
      </c>
      <c r="D5098" s="1" t="s">
        <v>3851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4451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7" t="n">
        <v>46199</v>
      </c>
      <c r="C5099" s="1" t="n">
        <v>1</v>
      </c>
      <c r="D5099" s="1" t="s">
        <v>3851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5596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7" t="n">
        <v>46199</v>
      </c>
      <c r="C5100" s="1" t="n">
        <v>1</v>
      </c>
      <c r="D5100" s="1" t="s">
        <v>3851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6130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7" t="n">
        <v>46199</v>
      </c>
      <c r="C5101" s="1" t="n">
        <v>1</v>
      </c>
      <c r="D5101" s="1" t="s">
        <v>3851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6131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7" t="n">
        <v>46199</v>
      </c>
      <c r="C5102" s="1" t="n">
        <v>1</v>
      </c>
      <c r="D5102" s="1" t="s">
        <v>3851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6132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7" t="n">
        <v>46199</v>
      </c>
      <c r="C5103" s="1" t="n">
        <v>1</v>
      </c>
      <c r="D5103" s="1" t="s">
        <v>3851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6133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7" t="n">
        <v>46199</v>
      </c>
      <c r="C5104" s="1" t="n">
        <v>1</v>
      </c>
      <c r="D5104" s="1" t="s">
        <v>3851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6134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7" t="n">
        <v>46199</v>
      </c>
      <c r="C5105" s="1" t="n">
        <v>1</v>
      </c>
      <c r="D5105" s="1" t="s">
        <v>3851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6135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7" t="n">
        <v>46199</v>
      </c>
      <c r="C5106" s="1" t="n">
        <v>1</v>
      </c>
      <c r="D5106" s="1" t="s">
        <v>3851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4441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7" t="n">
        <v>46199</v>
      </c>
      <c r="C5107" s="1" t="n">
        <v>1</v>
      </c>
      <c r="D5107" s="1" t="s">
        <v>3851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6122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7" t="n">
        <v>46199</v>
      </c>
      <c r="C5108" s="1" t="n">
        <v>1</v>
      </c>
      <c r="D5108" s="1" t="s">
        <v>3851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6136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7" t="n">
        <v>46199</v>
      </c>
      <c r="C5109" s="1" t="n">
        <v>1</v>
      </c>
      <c r="D5109" s="1" t="s">
        <v>3851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4233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7" t="n">
        <v>46199</v>
      </c>
      <c r="C5110" s="1" t="n">
        <v>1</v>
      </c>
      <c r="D5110" s="1" t="s">
        <v>3851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6137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7" t="n">
        <v>46199</v>
      </c>
      <c r="C5111" s="1" t="n">
        <v>1</v>
      </c>
      <c r="D5111" s="1" t="s">
        <v>3851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4234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7" t="n">
        <v>46199</v>
      </c>
      <c r="C5112" s="1" t="n">
        <v>1</v>
      </c>
      <c r="D5112" s="1" t="s">
        <v>3851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4235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7" t="n">
        <v>46199</v>
      </c>
      <c r="C5113" s="1" t="n">
        <v>1</v>
      </c>
      <c r="D5113" s="1" t="s">
        <v>3851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4236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7" t="n">
        <v>46199</v>
      </c>
      <c r="C5114" s="1" t="n">
        <v>1</v>
      </c>
      <c r="D5114" s="1" t="s">
        <v>3851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4237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7" t="n">
        <v>46199</v>
      </c>
      <c r="C5115" s="1" t="n">
        <v>1</v>
      </c>
      <c r="D5115" s="1" t="s">
        <v>3851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4238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7" t="n">
        <v>46199</v>
      </c>
      <c r="C5116" s="1" t="n">
        <v>1</v>
      </c>
      <c r="D5116" s="1" t="s">
        <v>3851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4239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7" t="n">
        <v>46199</v>
      </c>
      <c r="C5117" s="1" t="n">
        <v>1</v>
      </c>
      <c r="D5117" s="1" t="s">
        <v>3851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6138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7" t="n">
        <v>46199</v>
      </c>
      <c r="C5118" s="1" t="n">
        <v>1</v>
      </c>
      <c r="D5118" s="1" t="s">
        <v>3851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4233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7" t="n">
        <v>46199</v>
      </c>
      <c r="C5119" s="1" t="n">
        <v>1</v>
      </c>
      <c r="D5119" s="1" t="s">
        <v>3851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4234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7" t="n">
        <v>46199</v>
      </c>
      <c r="C5120" s="1" t="n">
        <v>1</v>
      </c>
      <c r="D5120" s="1" t="s">
        <v>3851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4235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7" t="n">
        <v>46199</v>
      </c>
      <c r="C5121" s="1" t="n">
        <v>1</v>
      </c>
      <c r="D5121" s="1" t="s">
        <v>3851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4236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7" t="n">
        <v>46199</v>
      </c>
      <c r="C5122" s="1" t="n">
        <v>1</v>
      </c>
      <c r="D5122" s="1" t="s">
        <v>3851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4237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7" t="n">
        <v>46199</v>
      </c>
      <c r="C5123" s="1" t="n">
        <v>1</v>
      </c>
      <c r="D5123" s="1" t="s">
        <v>3851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4238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7" t="n">
        <v>46199</v>
      </c>
      <c r="C5124" s="1" t="n">
        <v>1</v>
      </c>
      <c r="D5124" s="1" t="s">
        <v>3851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4239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7" t="n">
        <v>46199</v>
      </c>
      <c r="C5125" s="1" t="n">
        <v>1</v>
      </c>
      <c r="D5125" s="1" t="s">
        <v>3851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6139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7" t="n">
        <v>46199</v>
      </c>
      <c r="C5126" s="1" t="n">
        <v>1</v>
      </c>
      <c r="D5126" s="1" t="s">
        <v>3851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6140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7" t="n">
        <v>46199</v>
      </c>
      <c r="C5127" s="1" t="n">
        <v>1</v>
      </c>
      <c r="D5127" s="1" t="s">
        <v>3851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6141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7" t="n">
        <v>46199</v>
      </c>
      <c r="C5128" s="1" t="n">
        <v>1</v>
      </c>
      <c r="D5128" s="1" t="s">
        <v>3851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6142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7" t="n">
        <v>46199</v>
      </c>
      <c r="C5129" s="1" t="n">
        <v>1</v>
      </c>
      <c r="D5129" s="1" t="s">
        <v>3851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5234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7" t="n">
        <v>46199</v>
      </c>
      <c r="C5130" s="1" t="n">
        <v>1</v>
      </c>
      <c r="D5130" s="1" t="s">
        <v>3851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5235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7" t="n">
        <v>46199</v>
      </c>
      <c r="C5131" s="1" t="n">
        <v>1</v>
      </c>
      <c r="D5131" s="1" t="s">
        <v>3851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5236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7" t="n">
        <v>46199</v>
      </c>
      <c r="C5132" s="1" t="n">
        <v>1</v>
      </c>
      <c r="D5132" s="1" t="s">
        <v>3851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4846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7" t="n">
        <v>46199</v>
      </c>
      <c r="C5133" s="1" t="n">
        <v>1</v>
      </c>
      <c r="D5133" s="1" t="s">
        <v>3851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5668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7" t="n">
        <v>46199</v>
      </c>
      <c r="C5134" s="1" t="n">
        <v>1</v>
      </c>
      <c r="D5134" s="1" t="s">
        <v>3851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4847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7" t="n">
        <v>46199</v>
      </c>
      <c r="C5135" s="1" t="n">
        <v>1</v>
      </c>
      <c r="D5135" s="1" t="s">
        <v>3851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5971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7" t="n">
        <v>46199</v>
      </c>
      <c r="C5136" s="1" t="n">
        <v>1</v>
      </c>
      <c r="D5136" s="1" t="s">
        <v>3851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6143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7" t="n">
        <v>46199</v>
      </c>
      <c r="C5137" s="1" t="n">
        <v>1</v>
      </c>
      <c r="D5137" s="1" t="s">
        <v>3851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6144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7" t="n">
        <v>46199</v>
      </c>
      <c r="C5138" s="1" t="n">
        <v>1</v>
      </c>
      <c r="D5138" s="1" t="s">
        <v>3851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4541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7" t="n">
        <v>46199</v>
      </c>
      <c r="C5139" s="1" t="n">
        <v>1</v>
      </c>
      <c r="D5139" s="1" t="s">
        <v>3851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4542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7" t="n">
        <v>46199</v>
      </c>
      <c r="C5140" s="1" t="n">
        <v>1</v>
      </c>
      <c r="D5140" s="1" t="s">
        <v>3851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4543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7" t="n">
        <v>46199</v>
      </c>
      <c r="C5141" s="1" t="n">
        <v>1</v>
      </c>
      <c r="D5141" s="1" t="s">
        <v>3851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4544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7" t="n">
        <v>46199</v>
      </c>
      <c r="C5142" s="1" t="n">
        <v>1</v>
      </c>
      <c r="D5142" s="1" t="s">
        <v>3851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4547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7" t="n">
        <v>46199</v>
      </c>
      <c r="C5143" s="1" t="n">
        <v>1</v>
      </c>
      <c r="D5143" s="1" t="s">
        <v>3851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4549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7" t="n">
        <v>46199</v>
      </c>
      <c r="C5144" s="1" t="n">
        <v>1</v>
      </c>
      <c r="D5144" s="1" t="s">
        <v>3851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4552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7" t="n">
        <v>46199</v>
      </c>
      <c r="C5145" s="1" t="n">
        <v>1</v>
      </c>
      <c r="D5145" s="1" t="s">
        <v>3851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4553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7" t="n">
        <v>46199</v>
      </c>
      <c r="C5146" s="1" t="n">
        <v>1</v>
      </c>
      <c r="D5146" s="1" t="s">
        <v>3851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4559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7" t="n">
        <v>46199</v>
      </c>
      <c r="C5147" s="1" t="n">
        <v>1</v>
      </c>
      <c r="D5147" s="1" t="s">
        <v>3851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4562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7" t="n">
        <v>46199</v>
      </c>
      <c r="C5148" s="1" t="n">
        <v>1</v>
      </c>
      <c r="D5148" s="1" t="s">
        <v>3851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4563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7" t="n">
        <v>46199</v>
      </c>
      <c r="C5149" s="1" t="n">
        <v>1</v>
      </c>
      <c r="D5149" s="1" t="s">
        <v>3851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4566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7" t="n">
        <v>46199</v>
      </c>
      <c r="C5150" s="1" t="n">
        <v>1</v>
      </c>
      <c r="D5150" s="1" t="s">
        <v>3851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4569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7" t="n">
        <v>46199</v>
      </c>
      <c r="C5151" s="1" t="n">
        <v>1</v>
      </c>
      <c r="D5151" s="1" t="s">
        <v>3851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5005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7" t="n">
        <v>46199</v>
      </c>
      <c r="C5152" s="1" t="n">
        <v>1</v>
      </c>
      <c r="D5152" s="1" t="s">
        <v>3851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5005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7" t="n">
        <v>46199</v>
      </c>
      <c r="C5153" s="1" t="n">
        <v>1</v>
      </c>
      <c r="D5153" s="1" t="s">
        <v>3851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5006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7" t="n">
        <v>46199</v>
      </c>
      <c r="C5154" s="1" t="n">
        <v>1</v>
      </c>
      <c r="D5154" s="1" t="s">
        <v>3851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4430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7" t="n">
        <v>46199</v>
      </c>
      <c r="C5155" s="1" t="n">
        <v>1</v>
      </c>
      <c r="D5155" s="1" t="s">
        <v>3851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6145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7" t="n">
        <v>46199</v>
      </c>
      <c r="C5156" s="1" t="n">
        <v>1</v>
      </c>
      <c r="D5156" s="1" t="s">
        <v>3851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5009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7" t="n">
        <v>46199</v>
      </c>
      <c r="C5157" s="1" t="n">
        <v>1</v>
      </c>
      <c r="D5157" s="1" t="s">
        <v>3851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4621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7" t="n">
        <v>46199</v>
      </c>
      <c r="C5158" s="1" t="n">
        <v>1</v>
      </c>
      <c r="D5158" s="1" t="s">
        <v>3851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5013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7" t="n">
        <v>46199</v>
      </c>
      <c r="C5159" s="1" t="n">
        <v>1</v>
      </c>
      <c r="D5159" s="1" t="s">
        <v>3851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5014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7" t="n">
        <v>46199</v>
      </c>
      <c r="C5160" s="1" t="n">
        <v>1</v>
      </c>
      <c r="D5160" s="1" t="s">
        <v>3851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5015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7" t="n">
        <v>46199</v>
      </c>
      <c r="C5161" s="1" t="n">
        <v>1</v>
      </c>
      <c r="D5161" s="1" t="s">
        <v>3851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5016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7" t="n">
        <v>46199</v>
      </c>
      <c r="C5162" s="1" t="n">
        <v>1</v>
      </c>
      <c r="D5162" s="1" t="s">
        <v>3851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5017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7" t="n">
        <v>46199</v>
      </c>
      <c r="C5163" s="1" t="n">
        <v>1</v>
      </c>
      <c r="D5163" s="1" t="s">
        <v>3851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5019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7" t="n">
        <v>46199</v>
      </c>
      <c r="C5164" s="1" t="n">
        <v>1</v>
      </c>
      <c r="D5164" s="1" t="s">
        <v>3851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5020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7" t="n">
        <v>46199</v>
      </c>
      <c r="C5165" s="1" t="n">
        <v>1</v>
      </c>
      <c r="D5165" s="1" t="s">
        <v>3851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5023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7" t="n">
        <v>46199</v>
      </c>
      <c r="C5166" s="1" t="n">
        <v>1</v>
      </c>
      <c r="D5166" s="1" t="s">
        <v>3851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5018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7" t="n">
        <v>46199</v>
      </c>
      <c r="C5167" s="1" t="n">
        <v>1</v>
      </c>
      <c r="D5167" s="1" t="s">
        <v>3851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5027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7" t="n">
        <v>46199</v>
      </c>
      <c r="C5168" s="1" t="n">
        <v>1</v>
      </c>
      <c r="D5168" s="1" t="s">
        <v>3851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5028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7" t="n">
        <v>46199</v>
      </c>
      <c r="C5169" s="1" t="n">
        <v>1</v>
      </c>
      <c r="D5169" s="1" t="s">
        <v>3851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5029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7" t="n">
        <v>46199</v>
      </c>
      <c r="C5170" s="1" t="n">
        <v>1</v>
      </c>
      <c r="D5170" s="1" t="s">
        <v>3851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6146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7" t="n">
        <v>46199</v>
      </c>
      <c r="C5171" s="1" t="n">
        <v>1</v>
      </c>
      <c r="D5171" s="1" t="s">
        <v>3851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6147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7" t="n">
        <v>46199</v>
      </c>
      <c r="C5172" s="1" t="n">
        <v>1</v>
      </c>
      <c r="D5172" s="1" t="s">
        <v>3851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6148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7" t="n">
        <v>46199</v>
      </c>
      <c r="C5173" s="1" t="n">
        <v>1</v>
      </c>
      <c r="D5173" s="1" t="s">
        <v>3851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5033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7" t="n">
        <v>46199</v>
      </c>
      <c r="C5174" s="1" t="n">
        <v>1</v>
      </c>
      <c r="D5174" s="1" t="s">
        <v>3851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5034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7" t="n">
        <v>46199</v>
      </c>
      <c r="C5175" s="1" t="n">
        <v>1</v>
      </c>
      <c r="D5175" s="1" t="s">
        <v>3851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5035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7" t="n">
        <v>46199</v>
      </c>
      <c r="C5176" s="1" t="n">
        <v>1</v>
      </c>
      <c r="D5176" s="1" t="s">
        <v>3851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5768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7" t="n">
        <v>46199</v>
      </c>
      <c r="C5177" s="1" t="n">
        <v>1</v>
      </c>
      <c r="D5177" s="1" t="s">
        <v>3851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6149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7" t="n">
        <v>46199</v>
      </c>
      <c r="C5178" s="1" t="n">
        <v>1</v>
      </c>
      <c r="D5178" s="1" t="s">
        <v>3851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6150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7" t="n">
        <v>46199</v>
      </c>
      <c r="C5179" s="1" t="n">
        <v>1</v>
      </c>
      <c r="D5179" s="1" t="s">
        <v>3851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5769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7" t="n">
        <v>46199</v>
      </c>
      <c r="C5180" s="1" t="n">
        <v>1</v>
      </c>
      <c r="D5180" s="1" t="s">
        <v>3851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5036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7" t="n">
        <v>46199</v>
      </c>
      <c r="C5181" s="1" t="n">
        <v>1</v>
      </c>
      <c r="D5181" s="1" t="s">
        <v>3851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6151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7" t="n">
        <v>46199</v>
      </c>
      <c r="C5182" s="1" t="n">
        <v>1</v>
      </c>
      <c r="D5182" s="1" t="s">
        <v>3851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5041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7" t="n">
        <v>46199</v>
      </c>
      <c r="C5183" s="1" t="n">
        <v>1</v>
      </c>
      <c r="D5183" s="1" t="s">
        <v>3851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6152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7" t="n">
        <v>46199</v>
      </c>
      <c r="C5184" s="1" t="n">
        <v>1</v>
      </c>
      <c r="D5184" s="1" t="s">
        <v>3851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4894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7" t="n">
        <v>46199</v>
      </c>
      <c r="C5185" s="1" t="n">
        <v>1</v>
      </c>
      <c r="D5185" s="1" t="s">
        <v>3851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3894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7" t="n">
        <v>46199</v>
      </c>
      <c r="C5186" s="1" t="n">
        <v>1</v>
      </c>
      <c r="D5186" s="1" t="s">
        <v>3851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4894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7" t="n">
        <v>46199</v>
      </c>
      <c r="C5187" s="1" t="n">
        <v>1</v>
      </c>
      <c r="D5187" s="1" t="s">
        <v>3851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3894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7" t="n">
        <v>46199</v>
      </c>
      <c r="C5188" s="1" t="n">
        <v>1</v>
      </c>
      <c r="D5188" s="1" t="s">
        <v>3851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4894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7" t="n">
        <v>46199</v>
      </c>
      <c r="C5189" s="1" t="n">
        <v>1</v>
      </c>
      <c r="D5189" s="1" t="s">
        <v>3851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3894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7" t="n">
        <v>46199</v>
      </c>
      <c r="C5190" s="1" t="n">
        <v>1</v>
      </c>
      <c r="D5190" s="1" t="s">
        <v>3851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3894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7" t="n">
        <v>46199</v>
      </c>
      <c r="C5191" s="1" t="n">
        <v>1</v>
      </c>
      <c r="D5191" s="1" t="s">
        <v>3851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4155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7" t="n">
        <v>46199</v>
      </c>
      <c r="C5192" s="1" t="n">
        <v>1</v>
      </c>
      <c r="D5192" s="1" t="s">
        <v>3851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5600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7" t="n">
        <v>46199</v>
      </c>
      <c r="C5193" s="1" t="n">
        <v>1</v>
      </c>
      <c r="D5193" s="1" t="s">
        <v>3851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4597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7" t="n">
        <v>46199</v>
      </c>
      <c r="C5194" s="1" t="n">
        <v>1</v>
      </c>
      <c r="D5194" s="1" t="s">
        <v>3851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5601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7" t="n">
        <v>46199</v>
      </c>
      <c r="C5195" s="1" t="n">
        <v>1</v>
      </c>
      <c r="D5195" s="1" t="s">
        <v>3851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4573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7" t="n">
        <v>46199</v>
      </c>
      <c r="C5196" s="1" t="n">
        <v>1</v>
      </c>
      <c r="D5196" s="1" t="s">
        <v>3851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4545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7" t="n">
        <v>46199</v>
      </c>
      <c r="C5197" s="1" t="n">
        <v>1</v>
      </c>
      <c r="D5197" s="1" t="s">
        <v>3851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5603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7" t="n">
        <v>46199</v>
      </c>
      <c r="C5198" s="1" t="n">
        <v>1</v>
      </c>
      <c r="D5198" s="1" t="s">
        <v>3851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4574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7" t="n">
        <v>46199</v>
      </c>
      <c r="C5199" s="1" t="n">
        <v>1</v>
      </c>
      <c r="D5199" s="1" t="s">
        <v>3851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4575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7" t="n">
        <v>46199</v>
      </c>
      <c r="C5200" s="1" t="n">
        <v>1</v>
      </c>
      <c r="D5200" s="1" t="s">
        <v>3851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4576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7" t="n">
        <v>46199</v>
      </c>
      <c r="C5201" s="1" t="n">
        <v>1</v>
      </c>
      <c r="D5201" s="1" t="s">
        <v>3851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4577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7" t="n">
        <v>46199</v>
      </c>
      <c r="C5202" s="1" t="n">
        <v>1</v>
      </c>
      <c r="D5202" s="1" t="s">
        <v>3851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4579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7" t="n">
        <v>46199</v>
      </c>
      <c r="C5203" s="1" t="n">
        <v>1</v>
      </c>
      <c r="D5203" s="1" t="s">
        <v>3851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5605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7" t="n">
        <v>46199</v>
      </c>
      <c r="C5204" s="1" t="n">
        <v>1</v>
      </c>
      <c r="D5204" s="1" t="s">
        <v>3851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4581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7" t="n">
        <v>46199</v>
      </c>
      <c r="C5205" s="1" t="n">
        <v>1</v>
      </c>
      <c r="D5205" s="1" t="s">
        <v>3851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4582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7" t="n">
        <v>46199</v>
      </c>
      <c r="C5206" s="1" t="n">
        <v>1</v>
      </c>
      <c r="D5206" s="1" t="s">
        <v>3851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4583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7" t="n">
        <v>46199</v>
      </c>
      <c r="C5207" s="1" t="n">
        <v>1</v>
      </c>
      <c r="D5207" s="1" t="s">
        <v>3851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4584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7" t="n">
        <v>46199</v>
      </c>
      <c r="C5208" s="1" t="n">
        <v>1</v>
      </c>
      <c r="D5208" s="1" t="s">
        <v>3851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4585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7" t="n">
        <v>46199</v>
      </c>
      <c r="C5209" s="1" t="n">
        <v>1</v>
      </c>
      <c r="D5209" s="1" t="s">
        <v>3851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4586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7" t="n">
        <v>46199</v>
      </c>
      <c r="C5210" s="1" t="n">
        <v>1</v>
      </c>
      <c r="D5210" s="1" t="s">
        <v>3851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4589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7" t="n">
        <v>46199</v>
      </c>
      <c r="C5211" s="1" t="n">
        <v>1</v>
      </c>
      <c r="D5211" s="1" t="s">
        <v>3851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4590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7" t="n">
        <v>46199</v>
      </c>
      <c r="C5212" s="1" t="n">
        <v>1</v>
      </c>
      <c r="D5212" s="1" t="s">
        <v>3851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4593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7" t="n">
        <v>46199</v>
      </c>
      <c r="C5213" s="1" t="n">
        <v>1</v>
      </c>
      <c r="D5213" s="1" t="s">
        <v>3851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4594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7" t="n">
        <v>46199</v>
      </c>
      <c r="C5214" s="1" t="n">
        <v>1</v>
      </c>
      <c r="D5214" s="1" t="s">
        <v>3851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4596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7" t="n">
        <v>46199</v>
      </c>
      <c r="C5215" s="1" t="n">
        <v>1</v>
      </c>
      <c r="D5215" s="1" t="s">
        <v>3851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4558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7" t="n">
        <v>46199</v>
      </c>
      <c r="C5216" s="1" t="n">
        <v>1</v>
      </c>
      <c r="D5216" s="1" t="s">
        <v>3851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4597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7" t="n">
        <v>46199</v>
      </c>
      <c r="C5217" s="1" t="n">
        <v>1</v>
      </c>
      <c r="D5217" s="1" t="s">
        <v>3851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5609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7" t="n">
        <v>46199</v>
      </c>
      <c r="C5218" s="1" t="n">
        <v>1</v>
      </c>
      <c r="D5218" s="1" t="s">
        <v>3851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4600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7" t="n">
        <v>46199</v>
      </c>
      <c r="C5219" s="1" t="n">
        <v>1</v>
      </c>
      <c r="D5219" s="1" t="s">
        <v>3851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4601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7" t="n">
        <v>46199</v>
      </c>
      <c r="C5220" s="1" t="n">
        <v>1</v>
      </c>
      <c r="D5220" s="1" t="s">
        <v>3851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4602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7" t="n">
        <v>46199</v>
      </c>
      <c r="C5221" s="1" t="n">
        <v>1</v>
      </c>
      <c r="D5221" s="1" t="s">
        <v>3851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6153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7" t="n">
        <v>46199</v>
      </c>
      <c r="C5222" s="1" t="n">
        <v>1</v>
      </c>
      <c r="D5222" s="1" t="s">
        <v>3851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6154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7" t="n">
        <v>46199</v>
      </c>
      <c r="C5223" s="1" t="n">
        <v>1</v>
      </c>
      <c r="D5223" s="1" t="s">
        <v>3851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6155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7" t="n">
        <v>46199</v>
      </c>
      <c r="C5224" s="1" t="n">
        <v>1</v>
      </c>
      <c r="D5224" s="1" t="s">
        <v>3851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6156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7" t="n">
        <v>46199</v>
      </c>
      <c r="C5225" s="1" t="n">
        <v>1</v>
      </c>
      <c r="D5225" s="1" t="s">
        <v>3851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6157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7" t="n">
        <v>46199</v>
      </c>
      <c r="C5226" s="1" t="n">
        <v>1</v>
      </c>
      <c r="D5226" s="1" t="s">
        <v>3851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6158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7" t="n">
        <v>46199</v>
      </c>
      <c r="C5227" s="1" t="n">
        <v>1</v>
      </c>
      <c r="D5227" s="1" t="s">
        <v>3851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4609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7" t="n">
        <v>46199</v>
      </c>
      <c r="C5228" s="1" t="n">
        <v>1</v>
      </c>
      <c r="D5228" s="1" t="s">
        <v>3851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6159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7" t="n">
        <v>46199</v>
      </c>
      <c r="C5229" s="1" t="n">
        <v>2</v>
      </c>
      <c r="D5229" s="1" t="s">
        <v>3895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4174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7" t="n">
        <v>46199</v>
      </c>
      <c r="C5230" s="1" t="n">
        <v>2</v>
      </c>
      <c r="D5230" s="1" t="s">
        <v>3895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4175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7" t="n">
        <v>46199</v>
      </c>
      <c r="C5231" s="1" t="n">
        <v>2</v>
      </c>
      <c r="D5231" s="1" t="s">
        <v>3895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4193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7" t="n">
        <v>46199</v>
      </c>
      <c r="C5232" s="1" t="n">
        <v>2</v>
      </c>
      <c r="D5232" s="1" t="s">
        <v>3895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4194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7" t="n">
        <v>46199</v>
      </c>
      <c r="C5233" s="1" t="n">
        <v>2</v>
      </c>
      <c r="D5233" s="1" t="s">
        <v>3895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4176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7" t="n">
        <v>46199</v>
      </c>
      <c r="C5234" s="1" t="n">
        <v>2</v>
      </c>
      <c r="D5234" s="1" t="s">
        <v>3895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4177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7" t="n">
        <v>46199</v>
      </c>
      <c r="C5235" s="1" t="n">
        <v>2</v>
      </c>
      <c r="D5235" s="1" t="s">
        <v>3895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4178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7" t="n">
        <v>46199</v>
      </c>
      <c r="C5236" s="1" t="n">
        <v>2</v>
      </c>
      <c r="D5236" s="1" t="s">
        <v>3895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4179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7" t="n">
        <v>46199</v>
      </c>
      <c r="C5237" s="1" t="n">
        <v>2</v>
      </c>
      <c r="D5237" s="1" t="s">
        <v>3895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4180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7" t="n">
        <v>46199</v>
      </c>
      <c r="C5238" s="1" t="n">
        <v>2</v>
      </c>
      <c r="D5238" s="1" t="s">
        <v>3895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4181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7" t="n">
        <v>46199</v>
      </c>
      <c r="C5239" s="1" t="n">
        <v>2</v>
      </c>
      <c r="D5239" s="1" t="s">
        <v>3895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4182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7" t="n">
        <v>46199</v>
      </c>
      <c r="C5240" s="1" t="n">
        <v>2</v>
      </c>
      <c r="D5240" s="1" t="s">
        <v>3895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4270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7" t="n">
        <v>46199</v>
      </c>
      <c r="C5241" s="1" t="n">
        <v>2</v>
      </c>
      <c r="D5241" s="1" t="s">
        <v>3895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4184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7" t="n">
        <v>46199</v>
      </c>
      <c r="C5242" s="1" t="n">
        <v>2</v>
      </c>
      <c r="D5242" s="1" t="s">
        <v>3895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4185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7" t="n">
        <v>46199</v>
      </c>
      <c r="C5243" s="1" t="n">
        <v>2</v>
      </c>
      <c r="D5243" s="1" t="s">
        <v>3895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4187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7" t="n">
        <v>46199</v>
      </c>
      <c r="C5244" s="1" t="n">
        <v>2</v>
      </c>
      <c r="D5244" s="1" t="s">
        <v>3895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4265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7" t="n">
        <v>46199</v>
      </c>
      <c r="C5245" s="1" t="n">
        <v>2</v>
      </c>
      <c r="D5245" s="1" t="s">
        <v>3895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4188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7" t="n">
        <v>46199</v>
      </c>
      <c r="C5246" s="1" t="n">
        <v>2</v>
      </c>
      <c r="D5246" s="1" t="s">
        <v>3895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6160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7" t="n">
        <v>46199</v>
      </c>
      <c r="C5247" s="1" t="n">
        <v>2</v>
      </c>
      <c r="D5247" s="1" t="s">
        <v>3895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4189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7" t="n">
        <v>46199</v>
      </c>
      <c r="C5248" s="1" t="n">
        <v>2</v>
      </c>
      <c r="D5248" s="1" t="s">
        <v>3895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4190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7" t="n">
        <v>46199</v>
      </c>
      <c r="C5249" s="1" t="n">
        <v>2</v>
      </c>
      <c r="D5249" s="1" t="s">
        <v>3895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4191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7" t="n">
        <v>46199</v>
      </c>
      <c r="C5250" s="1" t="n">
        <v>2</v>
      </c>
      <c r="D5250" s="1" t="s">
        <v>3895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4192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7" t="n">
        <v>46199</v>
      </c>
      <c r="C5251" s="1" t="n">
        <v>2</v>
      </c>
      <c r="D5251" s="1" t="s">
        <v>3895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4193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7" t="n">
        <v>46199</v>
      </c>
      <c r="C5252" s="1" t="n">
        <v>2</v>
      </c>
      <c r="D5252" s="1" t="s">
        <v>3895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4194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7" t="n">
        <v>46199</v>
      </c>
      <c r="C5253" s="1" t="n">
        <v>2</v>
      </c>
      <c r="D5253" s="1" t="s">
        <v>3895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4266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7" t="n">
        <v>46199</v>
      </c>
      <c r="C5254" s="1" t="n">
        <v>2</v>
      </c>
      <c r="D5254" s="1" t="s">
        <v>3895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4195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7" t="n">
        <v>46199</v>
      </c>
      <c r="C5255" s="1" t="n">
        <v>2</v>
      </c>
      <c r="D5255" s="1" t="s">
        <v>3895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4196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7" t="n">
        <v>46199</v>
      </c>
      <c r="C5256" s="1" t="n">
        <v>2</v>
      </c>
      <c r="D5256" s="1" t="s">
        <v>3895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4197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7" t="n">
        <v>46199</v>
      </c>
      <c r="C5257" s="1" t="n">
        <v>2</v>
      </c>
      <c r="D5257" s="1" t="s">
        <v>3895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4267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7" t="n">
        <v>46199</v>
      </c>
      <c r="C5258" s="1" t="n">
        <v>2</v>
      </c>
      <c r="D5258" s="1" t="s">
        <v>3895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6161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7" t="n">
        <v>46199</v>
      </c>
      <c r="C5259" s="1" t="n">
        <v>6</v>
      </c>
      <c r="D5259" s="1" t="s">
        <v>3914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6161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7" t="n">
        <v>46199</v>
      </c>
      <c r="C5260" s="1" t="n">
        <v>6</v>
      </c>
      <c r="D5260" s="1" t="s">
        <v>3914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4174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7" t="n">
        <v>46199</v>
      </c>
      <c r="C5261" s="1" t="n">
        <v>6</v>
      </c>
      <c r="D5261" s="1" t="s">
        <v>3914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4175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7" t="n">
        <v>46199</v>
      </c>
      <c r="C5262" s="1" t="n">
        <v>6</v>
      </c>
      <c r="D5262" s="1" t="s">
        <v>3914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4193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7" t="n">
        <v>46199</v>
      </c>
      <c r="C5263" s="1" t="n">
        <v>6</v>
      </c>
      <c r="D5263" s="1" t="s">
        <v>3914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4194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7" t="n">
        <v>46199</v>
      </c>
      <c r="C5264" s="1" t="n">
        <v>6</v>
      </c>
      <c r="D5264" s="1" t="s">
        <v>3914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4176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7" t="n">
        <v>46199</v>
      </c>
      <c r="C5265" s="1" t="n">
        <v>6</v>
      </c>
      <c r="D5265" s="1" t="s">
        <v>3914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4177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7" t="n">
        <v>46199</v>
      </c>
      <c r="C5266" s="1" t="n">
        <v>6</v>
      </c>
      <c r="D5266" s="1" t="s">
        <v>3914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4178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7" t="n">
        <v>46199</v>
      </c>
      <c r="C5267" s="1" t="n">
        <v>6</v>
      </c>
      <c r="D5267" s="1" t="s">
        <v>3914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4179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7" t="n">
        <v>46199</v>
      </c>
      <c r="C5268" s="1" t="n">
        <v>6</v>
      </c>
      <c r="D5268" s="1" t="s">
        <v>3914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4180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7" t="n">
        <v>46199</v>
      </c>
      <c r="C5269" s="1" t="n">
        <v>6</v>
      </c>
      <c r="D5269" s="1" t="s">
        <v>3914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4181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7" t="n">
        <v>46199</v>
      </c>
      <c r="C5270" s="1" t="n">
        <v>6</v>
      </c>
      <c r="D5270" s="1" t="s">
        <v>3914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4182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7" t="n">
        <v>46199</v>
      </c>
      <c r="C5271" s="1" t="n">
        <v>6</v>
      </c>
      <c r="D5271" s="1" t="s">
        <v>3914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4270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7" t="n">
        <v>46199</v>
      </c>
      <c r="C5272" s="1" t="n">
        <v>6</v>
      </c>
      <c r="D5272" s="1" t="s">
        <v>3914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4184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7" t="n">
        <v>46199</v>
      </c>
      <c r="C5273" s="1" t="n">
        <v>6</v>
      </c>
      <c r="D5273" s="1" t="s">
        <v>3914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4185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7" t="n">
        <v>46199</v>
      </c>
      <c r="C5274" s="1" t="n">
        <v>6</v>
      </c>
      <c r="D5274" s="1" t="s">
        <v>3914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4187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7" t="n">
        <v>46199</v>
      </c>
      <c r="C5275" s="1" t="n">
        <v>6</v>
      </c>
      <c r="D5275" s="1" t="s">
        <v>3914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4265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7" t="n">
        <v>46199</v>
      </c>
      <c r="C5276" s="1" t="n">
        <v>6</v>
      </c>
      <c r="D5276" s="1" t="s">
        <v>3914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4188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7" t="n">
        <v>46199</v>
      </c>
      <c r="C5277" s="1" t="n">
        <v>6</v>
      </c>
      <c r="D5277" s="1" t="s">
        <v>3914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6160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7" t="n">
        <v>46199</v>
      </c>
      <c r="C5278" s="1" t="n">
        <v>6</v>
      </c>
      <c r="D5278" s="1" t="s">
        <v>3914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4189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7" t="n">
        <v>46199</v>
      </c>
      <c r="C5279" s="1" t="n">
        <v>6</v>
      </c>
      <c r="D5279" s="1" t="s">
        <v>3914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4190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7" t="n">
        <v>46199</v>
      </c>
      <c r="C5280" s="1" t="n">
        <v>6</v>
      </c>
      <c r="D5280" s="1" t="s">
        <v>3914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4191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7" t="n">
        <v>46199</v>
      </c>
      <c r="C5281" s="1" t="n">
        <v>6</v>
      </c>
      <c r="D5281" s="1" t="s">
        <v>3914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4192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7" t="n">
        <v>46199</v>
      </c>
      <c r="C5282" s="1" t="n">
        <v>6</v>
      </c>
      <c r="D5282" s="1" t="s">
        <v>3914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4193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7" t="n">
        <v>46199</v>
      </c>
      <c r="C5283" s="1" t="n">
        <v>6</v>
      </c>
      <c r="D5283" s="1" t="s">
        <v>3914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4194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7" t="n">
        <v>46199</v>
      </c>
      <c r="C5284" s="1" t="n">
        <v>6</v>
      </c>
      <c r="D5284" s="1" t="s">
        <v>3914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4266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7" t="n">
        <v>46199</v>
      </c>
      <c r="C5285" s="1" t="n">
        <v>6</v>
      </c>
      <c r="D5285" s="1" t="s">
        <v>3914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4195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7" t="n">
        <v>46199</v>
      </c>
      <c r="C5286" s="1" t="n">
        <v>6</v>
      </c>
      <c r="D5286" s="1" t="s">
        <v>3914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4196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7" t="n">
        <v>46199</v>
      </c>
      <c r="C5287" s="1" t="n">
        <v>6</v>
      </c>
      <c r="D5287" s="1" t="s">
        <v>3914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4197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7" t="n">
        <v>46199</v>
      </c>
      <c r="C5288" s="1" t="n">
        <v>6</v>
      </c>
      <c r="D5288" s="1" t="s">
        <v>3914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4267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7" t="n">
        <v>46199</v>
      </c>
      <c r="C5289" s="1" t="n">
        <v>22</v>
      </c>
      <c r="D5289" s="1" t="s">
        <v>3920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3921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7" t="n">
        <v>46199</v>
      </c>
      <c r="C5290" s="1" t="n">
        <v>22</v>
      </c>
      <c r="D5290" s="1" t="s">
        <v>3920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4208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7" t="n">
        <v>46199</v>
      </c>
      <c r="C5291" s="1" t="n">
        <v>22</v>
      </c>
      <c r="D5291" s="1" t="s">
        <v>3920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3942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7" t="n">
        <v>46199</v>
      </c>
      <c r="C5292" s="1" t="n">
        <v>22</v>
      </c>
      <c r="D5292" s="1" t="s">
        <v>3920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3943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7" t="n">
        <v>46199</v>
      </c>
      <c r="C5293" s="1" t="n">
        <v>22</v>
      </c>
      <c r="D5293" s="1" t="s">
        <v>3920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3922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7" t="n">
        <v>46199</v>
      </c>
      <c r="C5294" s="1" t="n">
        <v>22</v>
      </c>
      <c r="D5294" s="1" t="s">
        <v>3920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3938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7" t="n">
        <v>46199</v>
      </c>
      <c r="C5295" s="1" t="n">
        <v>22</v>
      </c>
      <c r="D5295" s="1" t="s">
        <v>3920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3940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7" t="n">
        <v>46199</v>
      </c>
      <c r="C5296" s="1" t="n">
        <v>22</v>
      </c>
      <c r="D5296" s="1" t="s">
        <v>3920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3923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7" t="n">
        <v>46199</v>
      </c>
      <c r="C5297" s="1" t="n">
        <v>22</v>
      </c>
      <c r="D5297" s="1" t="s">
        <v>3920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3924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7" t="n">
        <v>46199</v>
      </c>
      <c r="C5298" s="1" t="n">
        <v>22</v>
      </c>
      <c r="D5298" s="1" t="s">
        <v>3920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3925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7" t="n">
        <v>46199</v>
      </c>
      <c r="C5299" s="1" t="n">
        <v>22</v>
      </c>
      <c r="D5299" s="1" t="s">
        <v>3920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3926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7" t="n">
        <v>46199</v>
      </c>
      <c r="C5300" s="1" t="n">
        <v>22</v>
      </c>
      <c r="D5300" s="1" t="s">
        <v>3920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3927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7" t="n">
        <v>46199</v>
      </c>
      <c r="C5301" s="1" t="n">
        <v>22</v>
      </c>
      <c r="D5301" s="1" t="s">
        <v>3920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3928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7" t="n">
        <v>46199</v>
      </c>
      <c r="C5302" s="1" t="n">
        <v>22</v>
      </c>
      <c r="D5302" s="1" t="s">
        <v>3920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3929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7" t="n">
        <v>46199</v>
      </c>
      <c r="C5303" s="1" t="n">
        <v>22</v>
      </c>
      <c r="D5303" s="1" t="s">
        <v>3920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3930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7" t="n">
        <v>46199</v>
      </c>
      <c r="C5304" s="1" t="n">
        <v>22</v>
      </c>
      <c r="D5304" s="1" t="s">
        <v>3920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3931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7" t="n">
        <v>46199</v>
      </c>
      <c r="C5305" s="1" t="n">
        <v>22</v>
      </c>
      <c r="D5305" s="1" t="s">
        <v>3920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3932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7" t="n">
        <v>46199</v>
      </c>
      <c r="C5306" s="1" t="n">
        <v>22</v>
      </c>
      <c r="D5306" s="1" t="s">
        <v>3920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3933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7" t="n">
        <v>46199</v>
      </c>
      <c r="C5307" s="1" t="n">
        <v>22</v>
      </c>
      <c r="D5307" s="1" t="s">
        <v>3920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3934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7" t="n">
        <v>46199</v>
      </c>
      <c r="C5308" s="1" t="n">
        <v>22</v>
      </c>
      <c r="D5308" s="1" t="s">
        <v>3920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3936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7" t="n">
        <v>46199</v>
      </c>
      <c r="C5309" s="1" t="n">
        <v>22</v>
      </c>
      <c r="D5309" s="1" t="s">
        <v>3920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3937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7" t="n">
        <v>46199</v>
      </c>
      <c r="C5310" s="1" t="n">
        <v>22</v>
      </c>
      <c r="D5310" s="1" t="s">
        <v>3920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3938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7" t="n">
        <v>46199</v>
      </c>
      <c r="C5311" s="1" t="n">
        <v>22</v>
      </c>
      <c r="D5311" s="1" t="s">
        <v>3920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3939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7" t="n">
        <v>46199</v>
      </c>
      <c r="C5312" s="1" t="n">
        <v>22</v>
      </c>
      <c r="D5312" s="1" t="s">
        <v>3920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6162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7" t="n">
        <v>46199</v>
      </c>
      <c r="C5313" s="1" t="n">
        <v>22</v>
      </c>
      <c r="D5313" s="1" t="s">
        <v>3920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6163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7" t="n">
        <v>46199</v>
      </c>
      <c r="C5314" s="1" t="n">
        <v>22</v>
      </c>
      <c r="D5314" s="1" t="s">
        <v>3920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5007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7" t="n">
        <v>46199</v>
      </c>
      <c r="C5315" s="1" t="n">
        <v>22</v>
      </c>
      <c r="D5315" s="1" t="s">
        <v>3920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6164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7" t="n">
        <v>46199</v>
      </c>
      <c r="C5316" s="1" t="n">
        <v>22</v>
      </c>
      <c r="D5316" s="1" t="s">
        <v>3920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3921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7" t="n">
        <v>46199</v>
      </c>
      <c r="C5317" s="1" t="n">
        <v>22</v>
      </c>
      <c r="D5317" s="1" t="s">
        <v>3920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3923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7" t="n">
        <v>46199</v>
      </c>
      <c r="C5318" s="1" t="n">
        <v>22</v>
      </c>
      <c r="D5318" s="1" t="s">
        <v>3920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3924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7" t="n">
        <v>46199</v>
      </c>
      <c r="C5319" s="1" t="n">
        <v>22</v>
      </c>
      <c r="D5319" s="1" t="s">
        <v>3920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3925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7" t="n">
        <v>46199</v>
      </c>
      <c r="C5320" s="1" t="n">
        <v>22</v>
      </c>
      <c r="D5320" s="1" t="s">
        <v>3920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3926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7" t="n">
        <v>46199</v>
      </c>
      <c r="C5321" s="1" t="n">
        <v>22</v>
      </c>
      <c r="D5321" s="1" t="s">
        <v>3920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3927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7" t="n">
        <v>46199</v>
      </c>
      <c r="C5322" s="1" t="n">
        <v>22</v>
      </c>
      <c r="D5322" s="1" t="s">
        <v>3920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3928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7" t="n">
        <v>46199</v>
      </c>
      <c r="C5323" s="1" t="n">
        <v>22</v>
      </c>
      <c r="D5323" s="1" t="s">
        <v>3920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3929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7" t="n">
        <v>46199</v>
      </c>
      <c r="C5324" s="1" t="n">
        <v>22</v>
      </c>
      <c r="D5324" s="1" t="s">
        <v>3920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3930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7" t="n">
        <v>46199</v>
      </c>
      <c r="C5325" s="1" t="n">
        <v>22</v>
      </c>
      <c r="D5325" s="1" t="s">
        <v>3920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3931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7" t="n">
        <v>46199</v>
      </c>
      <c r="C5326" s="1" t="n">
        <v>22</v>
      </c>
      <c r="D5326" s="1" t="s">
        <v>3920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3932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7" t="n">
        <v>46199</v>
      </c>
      <c r="C5327" s="1" t="n">
        <v>22</v>
      </c>
      <c r="D5327" s="1" t="s">
        <v>3920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3933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7" t="n">
        <v>46199</v>
      </c>
      <c r="C5328" s="1" t="n">
        <v>22</v>
      </c>
      <c r="D5328" s="1" t="s">
        <v>3920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3934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7" t="n">
        <v>46199</v>
      </c>
      <c r="C5329" s="1" t="n">
        <v>22</v>
      </c>
      <c r="D5329" s="1" t="s">
        <v>3920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3936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7" t="n">
        <v>46199</v>
      </c>
      <c r="C5330" s="1" t="n">
        <v>22</v>
      </c>
      <c r="D5330" s="1" t="s">
        <v>3920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3937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7" t="n">
        <v>46199</v>
      </c>
      <c r="C5331" s="1" t="n">
        <v>22</v>
      </c>
      <c r="D5331" s="1" t="s">
        <v>3920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3938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7" t="n">
        <v>46199</v>
      </c>
      <c r="C5332" s="1" t="n">
        <v>22</v>
      </c>
      <c r="D5332" s="1" t="s">
        <v>3920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3939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7" t="n">
        <v>46199</v>
      </c>
      <c r="C5333" s="1" t="n">
        <v>22</v>
      </c>
      <c r="D5333" s="1" t="s">
        <v>3920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3940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7" t="n">
        <v>46199</v>
      </c>
      <c r="C5334" s="1" t="n">
        <v>22</v>
      </c>
      <c r="D5334" s="1" t="s">
        <v>3920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3921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7" t="n">
        <v>46199</v>
      </c>
      <c r="C5335" s="1" t="n">
        <v>22</v>
      </c>
      <c r="D5335" s="1" t="s">
        <v>3920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4208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7" t="n">
        <v>46199</v>
      </c>
      <c r="C5336" s="1" t="n">
        <v>22</v>
      </c>
      <c r="D5336" s="1" t="s">
        <v>3920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3942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7" t="n">
        <v>46199</v>
      </c>
      <c r="C5337" s="1" t="n">
        <v>22</v>
      </c>
      <c r="D5337" s="1" t="s">
        <v>3920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3943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7" t="n">
        <v>46199</v>
      </c>
      <c r="C5338" s="1" t="n">
        <v>22</v>
      </c>
      <c r="D5338" s="1" t="s">
        <v>3920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3922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7" t="n">
        <v>46199</v>
      </c>
      <c r="C5339" s="1" t="n">
        <v>22</v>
      </c>
      <c r="D5339" s="1" t="s">
        <v>3920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3938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7" t="n">
        <v>46199</v>
      </c>
      <c r="C5340" s="1" t="n">
        <v>22</v>
      </c>
      <c r="D5340" s="1" t="s">
        <v>3920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3940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7" t="n">
        <v>46199</v>
      </c>
      <c r="C5341" s="1" t="n">
        <v>100</v>
      </c>
      <c r="D5341" s="1" t="s">
        <v>3947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3921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7" t="n">
        <v>46199</v>
      </c>
      <c r="C5342" s="1" t="n">
        <v>100</v>
      </c>
      <c r="D5342" s="1" t="s">
        <v>3947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4208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7" t="n">
        <v>46199</v>
      </c>
      <c r="C5343" s="1" t="n">
        <v>100</v>
      </c>
      <c r="D5343" s="1" t="s">
        <v>3947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3942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7" t="n">
        <v>46199</v>
      </c>
      <c r="C5344" s="1" t="n">
        <v>100</v>
      </c>
      <c r="D5344" s="1" t="s">
        <v>3947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3943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7" t="n">
        <v>46199</v>
      </c>
      <c r="C5345" s="1" t="n">
        <v>100</v>
      </c>
      <c r="D5345" s="1" t="s">
        <v>3947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3922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7" t="n">
        <v>46199</v>
      </c>
      <c r="C5346" s="1" t="n">
        <v>100</v>
      </c>
      <c r="D5346" s="1" t="s">
        <v>3947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3938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7" t="n">
        <v>46199</v>
      </c>
      <c r="C5347" s="1" t="n">
        <v>100</v>
      </c>
      <c r="D5347" s="1" t="s">
        <v>3947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3940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7" t="n">
        <v>46199</v>
      </c>
      <c r="C5348" s="1" t="n">
        <v>100</v>
      </c>
      <c r="D5348" s="1" t="s">
        <v>3947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3923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7" t="n">
        <v>46199</v>
      </c>
      <c r="C5349" s="1" t="n">
        <v>100</v>
      </c>
      <c r="D5349" s="1" t="s">
        <v>3947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3924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7" t="n">
        <v>46199</v>
      </c>
      <c r="C5350" s="1" t="n">
        <v>100</v>
      </c>
      <c r="D5350" s="1" t="s">
        <v>3947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3925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7" t="n">
        <v>46199</v>
      </c>
      <c r="C5351" s="1" t="n">
        <v>100</v>
      </c>
      <c r="D5351" s="1" t="s">
        <v>3947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3926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7" t="n">
        <v>46199</v>
      </c>
      <c r="C5352" s="1" t="n">
        <v>100</v>
      </c>
      <c r="D5352" s="1" t="s">
        <v>3947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3927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7" t="n">
        <v>46199</v>
      </c>
      <c r="C5353" s="1" t="n">
        <v>100</v>
      </c>
      <c r="D5353" s="1" t="s">
        <v>3947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3928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7" t="n">
        <v>46199</v>
      </c>
      <c r="C5354" s="1" t="n">
        <v>100</v>
      </c>
      <c r="D5354" s="1" t="s">
        <v>3947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3929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7" t="n">
        <v>46199</v>
      </c>
      <c r="C5355" s="1" t="n">
        <v>100</v>
      </c>
      <c r="D5355" s="1" t="s">
        <v>3947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3930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7" t="n">
        <v>46199</v>
      </c>
      <c r="C5356" s="1" t="n">
        <v>100</v>
      </c>
      <c r="D5356" s="1" t="s">
        <v>3947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3931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7" t="n">
        <v>46199</v>
      </c>
      <c r="C5357" s="1" t="n">
        <v>100</v>
      </c>
      <c r="D5357" s="1" t="s">
        <v>3947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3932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7" t="n">
        <v>46199</v>
      </c>
      <c r="C5358" s="1" t="n">
        <v>100</v>
      </c>
      <c r="D5358" s="1" t="s">
        <v>3947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3933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7" t="n">
        <v>46199</v>
      </c>
      <c r="C5359" s="1" t="n">
        <v>100</v>
      </c>
      <c r="D5359" s="1" t="s">
        <v>3947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3934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7" t="n">
        <v>46199</v>
      </c>
      <c r="C5360" s="1" t="n">
        <v>100</v>
      </c>
      <c r="D5360" s="1" t="s">
        <v>3947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3936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7" t="n">
        <v>46199</v>
      </c>
      <c r="C5361" s="1" t="n">
        <v>100</v>
      </c>
      <c r="D5361" s="1" t="s">
        <v>3947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3937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7" t="n">
        <v>46199</v>
      </c>
      <c r="C5362" s="1" t="n">
        <v>100</v>
      </c>
      <c r="D5362" s="1" t="s">
        <v>3947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3938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7" t="n">
        <v>46199</v>
      </c>
      <c r="C5363" s="1" t="n">
        <v>100</v>
      </c>
      <c r="D5363" s="1" t="s">
        <v>3947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3939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7" t="n">
        <v>46199</v>
      </c>
      <c r="C5364" s="1" t="n">
        <v>100</v>
      </c>
      <c r="D5364" s="1" t="s">
        <v>3947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6162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7" t="n">
        <v>46199</v>
      </c>
      <c r="C5365" s="1" t="n">
        <v>100</v>
      </c>
      <c r="D5365" s="1" t="s">
        <v>3947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6163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7" t="n">
        <v>46199</v>
      </c>
      <c r="C5366" s="1" t="n">
        <v>100</v>
      </c>
      <c r="D5366" s="1" t="s">
        <v>3947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5007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7" t="n">
        <v>46199</v>
      </c>
      <c r="C5367" s="1" t="n">
        <v>100</v>
      </c>
      <c r="D5367" s="1" t="s">
        <v>3947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6164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7" t="n">
        <v>46199</v>
      </c>
      <c r="C5368" s="1" t="n">
        <v>100</v>
      </c>
      <c r="D5368" s="1" t="s">
        <v>3947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3921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7" t="n">
        <v>46199</v>
      </c>
      <c r="C5369" s="1" t="n">
        <v>100</v>
      </c>
      <c r="D5369" s="1" t="s">
        <v>3947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3923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7" t="n">
        <v>46199</v>
      </c>
      <c r="C5370" s="1" t="n">
        <v>100</v>
      </c>
      <c r="D5370" s="1" t="s">
        <v>3947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3924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7" t="n">
        <v>46199</v>
      </c>
      <c r="C5371" s="1" t="n">
        <v>100</v>
      </c>
      <c r="D5371" s="1" t="s">
        <v>3947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3925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7" t="n">
        <v>46199</v>
      </c>
      <c r="C5372" s="1" t="n">
        <v>100</v>
      </c>
      <c r="D5372" s="1" t="s">
        <v>3947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3926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7" t="n">
        <v>46199</v>
      </c>
      <c r="C5373" s="1" t="n">
        <v>100</v>
      </c>
      <c r="D5373" s="1" t="s">
        <v>3947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3927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7" t="n">
        <v>46199</v>
      </c>
      <c r="C5374" s="1" t="n">
        <v>100</v>
      </c>
      <c r="D5374" s="1" t="s">
        <v>3947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3928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7" t="n">
        <v>46199</v>
      </c>
      <c r="C5375" s="1" t="n">
        <v>100</v>
      </c>
      <c r="D5375" s="1" t="s">
        <v>3947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3929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7" t="n">
        <v>46199</v>
      </c>
      <c r="C5376" s="1" t="n">
        <v>100</v>
      </c>
      <c r="D5376" s="1" t="s">
        <v>3947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3930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7" t="n">
        <v>46199</v>
      </c>
      <c r="C5377" s="1" t="n">
        <v>100</v>
      </c>
      <c r="D5377" s="1" t="s">
        <v>3947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3931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7" t="n">
        <v>46199</v>
      </c>
      <c r="C5378" s="1" t="n">
        <v>100</v>
      </c>
      <c r="D5378" s="1" t="s">
        <v>3947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3932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7" t="n">
        <v>46199</v>
      </c>
      <c r="C5379" s="1" t="n">
        <v>100</v>
      </c>
      <c r="D5379" s="1" t="s">
        <v>3947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3933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7" t="n">
        <v>46199</v>
      </c>
      <c r="C5380" s="1" t="n">
        <v>100</v>
      </c>
      <c r="D5380" s="1" t="s">
        <v>3947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3934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7" t="n">
        <v>46199</v>
      </c>
      <c r="C5381" s="1" t="n">
        <v>100</v>
      </c>
      <c r="D5381" s="1" t="s">
        <v>3947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3936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7" t="n">
        <v>46199</v>
      </c>
      <c r="C5382" s="1" t="n">
        <v>100</v>
      </c>
      <c r="D5382" s="1" t="s">
        <v>3947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3937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7" t="n">
        <v>46199</v>
      </c>
      <c r="C5383" s="1" t="n">
        <v>100</v>
      </c>
      <c r="D5383" s="1" t="s">
        <v>3947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3938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7" t="n">
        <v>46199</v>
      </c>
      <c r="C5384" s="1" t="n">
        <v>100</v>
      </c>
      <c r="D5384" s="1" t="s">
        <v>3947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3939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7" t="n">
        <v>46199</v>
      </c>
      <c r="C5385" s="1" t="n">
        <v>100</v>
      </c>
      <c r="D5385" s="1" t="s">
        <v>3947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3940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7" t="n">
        <v>46199</v>
      </c>
      <c r="C5386" s="1" t="n">
        <v>100</v>
      </c>
      <c r="D5386" s="1" t="s">
        <v>3947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3921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7" t="n">
        <v>46199</v>
      </c>
      <c r="C5387" s="1" t="n">
        <v>100</v>
      </c>
      <c r="D5387" s="1" t="s">
        <v>3947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3923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7" t="n">
        <v>46199</v>
      </c>
      <c r="C5388" s="1" t="n">
        <v>100</v>
      </c>
      <c r="D5388" s="1" t="s">
        <v>3947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3924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7" t="n">
        <v>46199</v>
      </c>
      <c r="C5389" s="1" t="n">
        <v>100</v>
      </c>
      <c r="D5389" s="1" t="s">
        <v>3947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3925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7" t="n">
        <v>46199</v>
      </c>
      <c r="C5390" s="1" t="n">
        <v>100</v>
      </c>
      <c r="D5390" s="1" t="s">
        <v>3947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3926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7" t="n">
        <v>46199</v>
      </c>
      <c r="C5391" s="1" t="n">
        <v>100</v>
      </c>
      <c r="D5391" s="1" t="s">
        <v>3947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3927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7" t="n">
        <v>46199</v>
      </c>
      <c r="C5392" s="1" t="n">
        <v>100</v>
      </c>
      <c r="D5392" s="1" t="s">
        <v>3947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3928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7" t="n">
        <v>46199</v>
      </c>
      <c r="C5393" s="1" t="n">
        <v>100</v>
      </c>
      <c r="D5393" s="1" t="s">
        <v>3947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3929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7" t="n">
        <v>46199</v>
      </c>
      <c r="C5394" s="1" t="n">
        <v>100</v>
      </c>
      <c r="D5394" s="1" t="s">
        <v>3947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3930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7" t="n">
        <v>46199</v>
      </c>
      <c r="C5395" s="1" t="n">
        <v>100</v>
      </c>
      <c r="D5395" s="1" t="s">
        <v>3947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3931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7" t="n">
        <v>46199</v>
      </c>
      <c r="C5396" s="1" t="n">
        <v>100</v>
      </c>
      <c r="D5396" s="1" t="s">
        <v>3947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3932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7" t="n">
        <v>46199</v>
      </c>
      <c r="C5397" s="1" t="n">
        <v>100</v>
      </c>
      <c r="D5397" s="1" t="s">
        <v>3947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3933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7" t="n">
        <v>46199</v>
      </c>
      <c r="C5398" s="1" t="n">
        <v>100</v>
      </c>
      <c r="D5398" s="1" t="s">
        <v>3947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3934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7" t="n">
        <v>46199</v>
      </c>
      <c r="C5399" s="1" t="n">
        <v>100</v>
      </c>
      <c r="D5399" s="1" t="s">
        <v>3947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3936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7" t="n">
        <v>46199</v>
      </c>
      <c r="C5400" s="1" t="n">
        <v>100</v>
      </c>
      <c r="D5400" s="1" t="s">
        <v>3947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3937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7" t="n">
        <v>46199</v>
      </c>
      <c r="C5401" s="1" t="n">
        <v>100</v>
      </c>
      <c r="D5401" s="1" t="s">
        <v>3947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3938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7" t="n">
        <v>46199</v>
      </c>
      <c r="C5402" s="1" t="n">
        <v>100</v>
      </c>
      <c r="D5402" s="1" t="s">
        <v>3947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3939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7" t="n">
        <v>46199</v>
      </c>
      <c r="C5403" s="1" t="n">
        <v>100</v>
      </c>
      <c r="D5403" s="1" t="s">
        <v>3947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3940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7" t="n">
        <v>46199</v>
      </c>
      <c r="C5404" s="1" t="n">
        <v>100</v>
      </c>
      <c r="D5404" s="1" t="s">
        <v>3947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3921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7" t="n">
        <v>46199</v>
      </c>
      <c r="C5405" s="1" t="n">
        <v>100</v>
      </c>
      <c r="D5405" s="1" t="s">
        <v>3947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4208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7" t="n">
        <v>46199</v>
      </c>
      <c r="C5406" s="1" t="n">
        <v>100</v>
      </c>
      <c r="D5406" s="1" t="s">
        <v>3947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3942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7" t="n">
        <v>46199</v>
      </c>
      <c r="C5407" s="1" t="n">
        <v>100</v>
      </c>
      <c r="D5407" s="1" t="s">
        <v>3947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3943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7" t="n">
        <v>46199</v>
      </c>
      <c r="C5408" s="1" t="n">
        <v>100</v>
      </c>
      <c r="D5408" s="1" t="s">
        <v>3947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3922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7" t="n">
        <v>46199</v>
      </c>
      <c r="C5409" s="1" t="n">
        <v>100</v>
      </c>
      <c r="D5409" s="1" t="s">
        <v>3947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3938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7" t="n">
        <v>46199</v>
      </c>
      <c r="C5410" s="1" t="n">
        <v>100</v>
      </c>
      <c r="D5410" s="1" t="s">
        <v>3947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3940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7" t="n">
        <v>46199</v>
      </c>
      <c r="C5411" s="1" t="n">
        <v>171</v>
      </c>
      <c r="D5411" s="1" t="s">
        <v>3948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6165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7" t="n">
        <v>46199</v>
      </c>
      <c r="C5412" s="1" t="n">
        <v>171</v>
      </c>
      <c r="D5412" s="1" t="s">
        <v>3948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6166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7" t="n">
        <v>46199</v>
      </c>
      <c r="C5413" s="1" t="n">
        <v>171</v>
      </c>
      <c r="D5413" s="1" t="s">
        <v>3948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6167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7" t="n">
        <v>46199</v>
      </c>
      <c r="C5414" s="1" t="n">
        <v>171</v>
      </c>
      <c r="D5414" s="1" t="s">
        <v>3948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6168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7" t="n">
        <v>46199</v>
      </c>
      <c r="C5415" s="1" t="n">
        <v>171</v>
      </c>
      <c r="D5415" s="1" t="s">
        <v>3948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6169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7" t="n">
        <v>46199</v>
      </c>
      <c r="C5416" s="1" t="n">
        <v>171</v>
      </c>
      <c r="D5416" s="1" t="s">
        <v>3948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6170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7" t="n">
        <v>46199</v>
      </c>
      <c r="C5417" s="1" t="n">
        <v>171</v>
      </c>
      <c r="D5417" s="1" t="s">
        <v>3948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4574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7" t="n">
        <v>46199</v>
      </c>
      <c r="C5418" s="1" t="n">
        <v>171</v>
      </c>
      <c r="D5418" s="1" t="s">
        <v>3948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6171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7" t="n">
        <v>46200</v>
      </c>
      <c r="C5419" s="1" t="n">
        <v>1</v>
      </c>
      <c r="D5419" s="1" t="s">
        <v>3851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4463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7" t="n">
        <v>46200</v>
      </c>
      <c r="C5420" s="1" t="n">
        <v>1</v>
      </c>
      <c r="D5420" s="1" t="s">
        <v>3851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4464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7" t="n">
        <v>46200</v>
      </c>
      <c r="C5421" s="1" t="n">
        <v>1</v>
      </c>
      <c r="D5421" s="1" t="s">
        <v>3851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4465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7" t="n">
        <v>46200</v>
      </c>
      <c r="C5422" s="1" t="n">
        <v>1</v>
      </c>
      <c r="D5422" s="1" t="s">
        <v>3851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4466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7" t="n">
        <v>46200</v>
      </c>
      <c r="C5423" s="1" t="n">
        <v>1</v>
      </c>
      <c r="D5423" s="1" t="s">
        <v>3851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6172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7" t="n">
        <v>46200</v>
      </c>
      <c r="C5424" s="1" t="n">
        <v>1</v>
      </c>
      <c r="D5424" s="1" t="s">
        <v>3851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3852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7" t="n">
        <v>46200</v>
      </c>
      <c r="C5425" s="1" t="n">
        <v>1</v>
      </c>
      <c r="D5425" s="1" t="s">
        <v>3851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3853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7" t="n">
        <v>46200</v>
      </c>
      <c r="C5426" s="1" t="n">
        <v>1</v>
      </c>
      <c r="D5426" s="1" t="s">
        <v>3851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4217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7" t="n">
        <v>46200</v>
      </c>
      <c r="C5427" s="1" t="n">
        <v>1</v>
      </c>
      <c r="D5427" s="1" t="s">
        <v>3851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6173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7" t="n">
        <v>46200</v>
      </c>
      <c r="C5428" s="1" t="n">
        <v>1</v>
      </c>
      <c r="D5428" s="1" t="s">
        <v>3851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4219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7" t="n">
        <v>46200</v>
      </c>
      <c r="C5429" s="1" t="n">
        <v>1</v>
      </c>
      <c r="D5429" s="1" t="s">
        <v>3851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3952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7" t="n">
        <v>46200</v>
      </c>
      <c r="C5430" s="1" t="n">
        <v>1</v>
      </c>
      <c r="D5430" s="1" t="s">
        <v>3851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3953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7" t="n">
        <v>46200</v>
      </c>
      <c r="C5431" s="1" t="n">
        <v>1</v>
      </c>
      <c r="D5431" s="1" t="s">
        <v>3851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4274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7" t="n">
        <v>46200</v>
      </c>
      <c r="C5432" s="1" t="n">
        <v>1</v>
      </c>
      <c r="D5432" s="1" t="s">
        <v>3851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3954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7" t="n">
        <v>46200</v>
      </c>
      <c r="C5433" s="1" t="n">
        <v>1</v>
      </c>
      <c r="D5433" s="1" t="s">
        <v>3851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3955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7" t="n">
        <v>46200</v>
      </c>
      <c r="C5434" s="1" t="n">
        <v>1</v>
      </c>
      <c r="D5434" s="1" t="s">
        <v>3851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3957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7" t="n">
        <v>46200</v>
      </c>
      <c r="C5435" s="1" t="n">
        <v>1</v>
      </c>
      <c r="D5435" s="1" t="s">
        <v>3851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3956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7" t="n">
        <v>46200</v>
      </c>
      <c r="C5436" s="1" t="n">
        <v>1</v>
      </c>
      <c r="D5436" s="1" t="s">
        <v>3851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6174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7" t="n">
        <v>46200</v>
      </c>
      <c r="C5437" s="1" t="n">
        <v>1</v>
      </c>
      <c r="D5437" s="1" t="s">
        <v>3851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4275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7" t="n">
        <v>46200</v>
      </c>
      <c r="C5438" s="1" t="n">
        <v>1</v>
      </c>
      <c r="D5438" s="1" t="s">
        <v>3851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6175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7" t="n">
        <v>46200</v>
      </c>
      <c r="C5439" s="1" t="n">
        <v>1</v>
      </c>
      <c r="D5439" s="1" t="s">
        <v>3851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4277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7" t="n">
        <v>46200</v>
      </c>
      <c r="C5440" s="1" t="n">
        <v>1</v>
      </c>
      <c r="D5440" s="1" t="s">
        <v>3851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4278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7" t="n">
        <v>46200</v>
      </c>
      <c r="C5441" s="1" t="n">
        <v>1</v>
      </c>
      <c r="D5441" s="1" t="s">
        <v>3851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3958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7" t="n">
        <v>46200</v>
      </c>
      <c r="C5442" s="1" t="n">
        <v>1</v>
      </c>
      <c r="D5442" s="1" t="s">
        <v>3851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3959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7" t="n">
        <v>46200</v>
      </c>
      <c r="C5443" s="1" t="n">
        <v>1</v>
      </c>
      <c r="D5443" s="1" t="s">
        <v>3851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3960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7" t="n">
        <v>46200</v>
      </c>
      <c r="C5444" s="1" t="n">
        <v>1</v>
      </c>
      <c r="D5444" s="1" t="s">
        <v>3851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3961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7" t="n">
        <v>46200</v>
      </c>
      <c r="C5445" s="1" t="n">
        <v>1</v>
      </c>
      <c r="D5445" s="1" t="s">
        <v>3851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4624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7" t="n">
        <v>46200</v>
      </c>
      <c r="C5446" s="1" t="n">
        <v>1</v>
      </c>
      <c r="D5446" s="1" t="s">
        <v>3851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3885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7" t="n">
        <v>46200</v>
      </c>
      <c r="C5447" s="1" t="n">
        <v>1</v>
      </c>
      <c r="D5447" s="1" t="s">
        <v>3851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6176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7" t="n">
        <v>46200</v>
      </c>
      <c r="C5448" s="1" t="n">
        <v>1</v>
      </c>
      <c r="D5448" s="1" t="s">
        <v>3851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6177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7" t="n">
        <v>46200</v>
      </c>
      <c r="C5449" s="1" t="n">
        <v>1</v>
      </c>
      <c r="D5449" s="1" t="s">
        <v>3851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6178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7" t="n">
        <v>46200</v>
      </c>
      <c r="C5450" s="1" t="n">
        <v>1</v>
      </c>
      <c r="D5450" s="1" t="s">
        <v>3851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6179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7" t="n">
        <v>46200</v>
      </c>
      <c r="C5451" s="1" t="n">
        <v>1</v>
      </c>
      <c r="D5451" s="1" t="s">
        <v>3851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5736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7" t="n">
        <v>46200</v>
      </c>
      <c r="C5452" s="1" t="n">
        <v>1</v>
      </c>
      <c r="D5452" s="1" t="s">
        <v>3851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4279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7" t="n">
        <v>46200</v>
      </c>
      <c r="C5453" s="1" t="n">
        <v>1</v>
      </c>
      <c r="D5453" s="1" t="s">
        <v>3851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4280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7" t="n">
        <v>46200</v>
      </c>
      <c r="C5454" s="1" t="n">
        <v>1</v>
      </c>
      <c r="D5454" s="1" t="s">
        <v>3851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4281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7" t="n">
        <v>46200</v>
      </c>
      <c r="C5455" s="1" t="n">
        <v>1</v>
      </c>
      <c r="D5455" s="1" t="s">
        <v>3851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4282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7" t="n">
        <v>46200</v>
      </c>
      <c r="C5456" s="1" t="n">
        <v>1</v>
      </c>
      <c r="D5456" s="1" t="s">
        <v>3851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4283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7" t="n">
        <v>46200</v>
      </c>
      <c r="C5457" s="1" t="n">
        <v>1</v>
      </c>
      <c r="D5457" s="1" t="s">
        <v>3851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5737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7" t="n">
        <v>46200</v>
      </c>
      <c r="C5458" s="1" t="n">
        <v>1</v>
      </c>
      <c r="D5458" s="1" t="s">
        <v>3851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4284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7" t="n">
        <v>46200</v>
      </c>
      <c r="C5459" s="1" t="n">
        <v>1</v>
      </c>
      <c r="D5459" s="1" t="s">
        <v>3851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4285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7" t="n">
        <v>46200</v>
      </c>
      <c r="C5460" s="1" t="n">
        <v>1</v>
      </c>
      <c r="D5460" s="1" t="s">
        <v>3851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4286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7" t="n">
        <v>46200</v>
      </c>
      <c r="C5461" s="1" t="n">
        <v>1</v>
      </c>
      <c r="D5461" s="1" t="s">
        <v>3851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4287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7" t="n">
        <v>46200</v>
      </c>
      <c r="C5462" s="1" t="n">
        <v>1</v>
      </c>
      <c r="D5462" s="1" t="s">
        <v>3851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4288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7" t="n">
        <v>46200</v>
      </c>
      <c r="C5463" s="1" t="n">
        <v>1</v>
      </c>
      <c r="D5463" s="1" t="s">
        <v>3851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4289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7" t="n">
        <v>46200</v>
      </c>
      <c r="C5464" s="1" t="n">
        <v>1</v>
      </c>
      <c r="D5464" s="1" t="s">
        <v>3851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4290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7" t="n">
        <v>46200</v>
      </c>
      <c r="C5465" s="1" t="n">
        <v>1</v>
      </c>
      <c r="D5465" s="1" t="s">
        <v>3851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4222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7" t="n">
        <v>46200</v>
      </c>
      <c r="C5466" s="1" t="n">
        <v>1</v>
      </c>
      <c r="D5466" s="1" t="s">
        <v>3851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4740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7" t="n">
        <v>46200</v>
      </c>
      <c r="C5467" s="1" t="n">
        <v>1</v>
      </c>
      <c r="D5467" s="1" t="s">
        <v>3851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6180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7" t="n">
        <v>46200</v>
      </c>
      <c r="C5468" s="1" t="n">
        <v>1</v>
      </c>
      <c r="D5468" s="1" t="s">
        <v>3851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6181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7" t="n">
        <v>46200</v>
      </c>
      <c r="C5469" s="1" t="n">
        <v>1</v>
      </c>
      <c r="D5469" s="1" t="s">
        <v>3851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6182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7" t="n">
        <v>46200</v>
      </c>
      <c r="C5470" s="1" t="n">
        <v>1</v>
      </c>
      <c r="D5470" s="1" t="s">
        <v>3851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6183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7" t="n">
        <v>46200</v>
      </c>
      <c r="C5471" s="1" t="n">
        <v>1</v>
      </c>
      <c r="D5471" s="1" t="s">
        <v>3851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6184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7" t="n">
        <v>46200</v>
      </c>
      <c r="C5472" s="1" t="n">
        <v>1</v>
      </c>
      <c r="D5472" s="1" t="s">
        <v>3851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6185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7" t="n">
        <v>46200</v>
      </c>
      <c r="C5473" s="1" t="n">
        <v>1</v>
      </c>
      <c r="D5473" s="1" t="s">
        <v>3851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6186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7" t="n">
        <v>46200</v>
      </c>
      <c r="C5474" s="1" t="n">
        <v>1</v>
      </c>
      <c r="D5474" s="1" t="s">
        <v>3851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4527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7" t="n">
        <v>46200</v>
      </c>
      <c r="C5475" s="1" t="n">
        <v>1</v>
      </c>
      <c r="D5475" s="1" t="s">
        <v>3851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4528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7" t="n">
        <v>46200</v>
      </c>
      <c r="C5476" s="1" t="n">
        <v>1</v>
      </c>
      <c r="D5476" s="1" t="s">
        <v>3851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4529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7" t="n">
        <v>46200</v>
      </c>
      <c r="C5477" s="1" t="n">
        <v>1</v>
      </c>
      <c r="D5477" s="1" t="s">
        <v>3851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4530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7" t="n">
        <v>46200</v>
      </c>
      <c r="C5478" s="1" t="n">
        <v>1</v>
      </c>
      <c r="D5478" s="1" t="s">
        <v>3851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5837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7" t="n">
        <v>46200</v>
      </c>
      <c r="C5479" s="1" t="n">
        <v>1</v>
      </c>
      <c r="D5479" s="1" t="s">
        <v>3851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6187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7" t="n">
        <v>46200</v>
      </c>
      <c r="C5480" s="1" t="n">
        <v>1</v>
      </c>
      <c r="D5480" s="1" t="s">
        <v>3851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4534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7" t="n">
        <v>46200</v>
      </c>
      <c r="C5481" s="1" t="n">
        <v>1</v>
      </c>
      <c r="D5481" s="1" t="s">
        <v>3851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5838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7" t="n">
        <v>46200</v>
      </c>
      <c r="C5482" s="1" t="n">
        <v>1</v>
      </c>
      <c r="D5482" s="1" t="s">
        <v>3851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5839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7" t="n">
        <v>46200</v>
      </c>
      <c r="C5483" s="1" t="n">
        <v>1</v>
      </c>
      <c r="D5483" s="1" t="s">
        <v>3851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6188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7" t="n">
        <v>46200</v>
      </c>
      <c r="C5484" s="1" t="n">
        <v>1</v>
      </c>
      <c r="D5484" s="1" t="s">
        <v>3851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4536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7" t="n">
        <v>46200</v>
      </c>
      <c r="C5485" s="1" t="n">
        <v>1</v>
      </c>
      <c r="D5485" s="1" t="s">
        <v>3851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4537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7" t="n">
        <v>46200</v>
      </c>
      <c r="C5486" s="1" t="n">
        <v>1</v>
      </c>
      <c r="D5486" s="1" t="s">
        <v>3851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4538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7" t="n">
        <v>46200</v>
      </c>
      <c r="C5487" s="1" t="n">
        <v>1</v>
      </c>
      <c r="D5487" s="1" t="s">
        <v>3851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4539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7" t="n">
        <v>46200</v>
      </c>
      <c r="C5488" s="1" t="n">
        <v>1</v>
      </c>
      <c r="D5488" s="1" t="s">
        <v>3851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6189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7" t="n">
        <v>46200</v>
      </c>
      <c r="C5489" s="1" t="n">
        <v>1</v>
      </c>
      <c r="D5489" s="1" t="s">
        <v>3851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6190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7" t="n">
        <v>46200</v>
      </c>
      <c r="C5490" s="1" t="n">
        <v>1</v>
      </c>
      <c r="D5490" s="1" t="s">
        <v>3851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4815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7" t="n">
        <v>46200</v>
      </c>
      <c r="C5491" s="1" t="n">
        <v>1</v>
      </c>
      <c r="D5491" s="1" t="s">
        <v>3851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4816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7" t="n">
        <v>46200</v>
      </c>
      <c r="C5492" s="1" t="n">
        <v>1</v>
      </c>
      <c r="D5492" s="1" t="s">
        <v>3851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4818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7" t="n">
        <v>46200</v>
      </c>
      <c r="C5493" s="1" t="n">
        <v>1</v>
      </c>
      <c r="D5493" s="1" t="s">
        <v>3851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4819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7" t="n">
        <v>46200</v>
      </c>
      <c r="C5494" s="1" t="n">
        <v>1</v>
      </c>
      <c r="D5494" s="1" t="s">
        <v>3851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4820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7" t="n">
        <v>46200</v>
      </c>
      <c r="C5495" s="1" t="n">
        <v>1</v>
      </c>
      <c r="D5495" s="1" t="s">
        <v>3851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6191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7" t="n">
        <v>46200</v>
      </c>
      <c r="C5496" s="1" t="n">
        <v>1</v>
      </c>
      <c r="D5496" s="1" t="s">
        <v>3851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6192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7" t="n">
        <v>46200</v>
      </c>
      <c r="C5497" s="1" t="n">
        <v>1</v>
      </c>
      <c r="D5497" s="1" t="s">
        <v>3851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4894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7" t="n">
        <v>46200</v>
      </c>
      <c r="C5498" s="1" t="n">
        <v>1</v>
      </c>
      <c r="D5498" s="1" t="s">
        <v>3851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3894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7" t="n">
        <v>46200</v>
      </c>
      <c r="C5499" s="1" t="n">
        <v>1</v>
      </c>
      <c r="D5499" s="1" t="s">
        <v>3851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4894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7" t="n">
        <v>46200</v>
      </c>
      <c r="C5500" s="1" t="n">
        <v>1</v>
      </c>
      <c r="D5500" s="1" t="s">
        <v>3851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3894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7" t="n">
        <v>46202</v>
      </c>
      <c r="C5501" s="1" t="n">
        <v>1</v>
      </c>
      <c r="D5501" s="1" t="s">
        <v>3851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3852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7" t="n">
        <v>46202</v>
      </c>
      <c r="C5502" s="1" t="n">
        <v>1</v>
      </c>
      <c r="D5502" s="1" t="s">
        <v>3851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3853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7" t="n">
        <v>46202</v>
      </c>
      <c r="C5503" s="1" t="n">
        <v>1</v>
      </c>
      <c r="D5503" s="1" t="s">
        <v>3851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3854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7" t="n">
        <v>46202</v>
      </c>
      <c r="C5504" s="1" t="n">
        <v>1</v>
      </c>
      <c r="D5504" s="1" t="s">
        <v>3851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3951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7" t="n">
        <v>46202</v>
      </c>
      <c r="C5505" s="1" t="n">
        <v>1</v>
      </c>
      <c r="D5505" s="1" t="s">
        <v>3851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4275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7" t="n">
        <v>46202</v>
      </c>
      <c r="C5506" s="1" t="n">
        <v>1</v>
      </c>
      <c r="D5506" s="1" t="s">
        <v>3851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6193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7" t="n">
        <v>46202</v>
      </c>
      <c r="C5507" s="1" t="n">
        <v>1</v>
      </c>
      <c r="D5507" s="1" t="s">
        <v>3851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3990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7" t="n">
        <v>46202</v>
      </c>
      <c r="C5508" s="1" t="n">
        <v>1</v>
      </c>
      <c r="D5508" s="1" t="s">
        <v>3851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3991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7" t="n">
        <v>46202</v>
      </c>
      <c r="C5509" s="1" t="n">
        <v>1</v>
      </c>
      <c r="D5509" s="1" t="s">
        <v>3851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3992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7" t="n">
        <v>46202</v>
      </c>
      <c r="C5510" s="1" t="n">
        <v>1</v>
      </c>
      <c r="D5510" s="1" t="s">
        <v>3851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3993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7" t="n">
        <v>46202</v>
      </c>
      <c r="C5511" s="1" t="n">
        <v>1</v>
      </c>
      <c r="D5511" s="1" t="s">
        <v>3851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4467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7" t="n">
        <v>46202</v>
      </c>
      <c r="C5512" s="1" t="n">
        <v>1</v>
      </c>
      <c r="D5512" s="1" t="s">
        <v>3851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4097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7" t="n">
        <v>46202</v>
      </c>
      <c r="C5513" s="1" t="n">
        <v>1</v>
      </c>
      <c r="D5513" s="1" t="s">
        <v>3851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4098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7" t="n">
        <v>46202</v>
      </c>
      <c r="C5514" s="1" t="n">
        <v>1</v>
      </c>
      <c r="D5514" s="1" t="s">
        <v>3851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4101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7" t="n">
        <v>46202</v>
      </c>
      <c r="C5515" s="1" t="n">
        <v>1</v>
      </c>
      <c r="D5515" s="1" t="s">
        <v>3851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4407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7" t="n">
        <v>46202</v>
      </c>
      <c r="C5516" s="1" t="n">
        <v>1</v>
      </c>
      <c r="D5516" s="1" t="s">
        <v>3851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4774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7" t="n">
        <v>46202</v>
      </c>
      <c r="C5517" s="1" t="n">
        <v>1</v>
      </c>
      <c r="D5517" s="1" t="s">
        <v>3851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4408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7" t="n">
        <v>46202</v>
      </c>
      <c r="C5518" s="1" t="n">
        <v>1</v>
      </c>
      <c r="D5518" s="1" t="s">
        <v>3851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4102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7" t="n">
        <v>46202</v>
      </c>
      <c r="C5519" s="1" t="n">
        <v>1</v>
      </c>
      <c r="D5519" s="1" t="s">
        <v>3851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4103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7" t="n">
        <v>46202</v>
      </c>
      <c r="C5520" s="1" t="n">
        <v>1</v>
      </c>
      <c r="D5520" s="1" t="s">
        <v>3851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4410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7" t="n">
        <v>46202</v>
      </c>
      <c r="C5521" s="1" t="n">
        <v>1</v>
      </c>
      <c r="D5521" s="1" t="s">
        <v>3851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4104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7" t="n">
        <v>46202</v>
      </c>
      <c r="C5522" s="1" t="n">
        <v>1</v>
      </c>
      <c r="D5522" s="1" t="s">
        <v>3851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4411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7" t="n">
        <v>46202</v>
      </c>
      <c r="C5523" s="1" t="n">
        <v>1</v>
      </c>
      <c r="D5523" s="1" t="s">
        <v>3851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4105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7" t="n">
        <v>46202</v>
      </c>
      <c r="C5524" s="1" t="n">
        <v>1</v>
      </c>
      <c r="D5524" s="1" t="s">
        <v>3851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6194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7" t="n">
        <v>46202</v>
      </c>
      <c r="C5525" s="1" t="n">
        <v>1</v>
      </c>
      <c r="D5525" s="1" t="s">
        <v>3851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4107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7" t="n">
        <v>46202</v>
      </c>
      <c r="C5526" s="1" t="n">
        <v>1</v>
      </c>
      <c r="D5526" s="1" t="s">
        <v>3851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4412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7" t="n">
        <v>46202</v>
      </c>
      <c r="C5527" s="1" t="n">
        <v>1</v>
      </c>
      <c r="D5527" s="1" t="s">
        <v>3851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4789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7" t="n">
        <v>46202</v>
      </c>
      <c r="C5528" s="1" t="n">
        <v>1</v>
      </c>
      <c r="D5528" s="1" t="s">
        <v>3851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4108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7" t="n">
        <v>46202</v>
      </c>
      <c r="C5529" s="1" t="n">
        <v>1</v>
      </c>
      <c r="D5529" s="1" t="s">
        <v>3851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4109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7" t="n">
        <v>46202</v>
      </c>
      <c r="C5530" s="1" t="n">
        <v>1</v>
      </c>
      <c r="D5530" s="1" t="s">
        <v>3851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6195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7" t="n">
        <v>46202</v>
      </c>
      <c r="C5531" s="1" t="n">
        <v>1</v>
      </c>
      <c r="D5531" s="1" t="s">
        <v>3851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6196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7" t="n">
        <v>46202</v>
      </c>
      <c r="C5532" s="1" t="n">
        <v>1</v>
      </c>
      <c r="D5532" s="1" t="s">
        <v>3851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4110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7" t="n">
        <v>46202</v>
      </c>
      <c r="C5533" s="1" t="n">
        <v>1</v>
      </c>
      <c r="D5533" s="1" t="s">
        <v>3851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4414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7" t="n">
        <v>46202</v>
      </c>
      <c r="C5534" s="1" t="n">
        <v>1</v>
      </c>
      <c r="D5534" s="1" t="s">
        <v>3851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6197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7" t="n">
        <v>46202</v>
      </c>
      <c r="C5535" s="1" t="n">
        <v>1</v>
      </c>
      <c r="D5535" s="1" t="s">
        <v>3851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4474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7" t="n">
        <v>46202</v>
      </c>
      <c r="C5536" s="1" t="n">
        <v>1</v>
      </c>
      <c r="D5536" s="1" t="s">
        <v>3851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4321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7" t="n">
        <v>46202</v>
      </c>
      <c r="C5537" s="1" t="n">
        <v>1</v>
      </c>
      <c r="D5537" s="1" t="s">
        <v>3851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4323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7" t="n">
        <v>46202</v>
      </c>
      <c r="C5538" s="1" t="n">
        <v>1</v>
      </c>
      <c r="D5538" s="1" t="s">
        <v>3851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4222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7" t="n">
        <v>46202</v>
      </c>
      <c r="C5539" s="1" t="n">
        <v>1</v>
      </c>
      <c r="D5539" s="1" t="s">
        <v>3851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4638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7" t="n">
        <v>46202</v>
      </c>
      <c r="C5540" s="1" t="n">
        <v>1</v>
      </c>
      <c r="D5540" s="1" t="s">
        <v>3851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5255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7" t="n">
        <v>46202</v>
      </c>
      <c r="C5541" s="1" t="n">
        <v>1</v>
      </c>
      <c r="D5541" s="1" t="s">
        <v>3851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4419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7" t="n">
        <v>46202</v>
      </c>
      <c r="C5542" s="1" t="n">
        <v>1</v>
      </c>
      <c r="D5542" s="1" t="s">
        <v>3851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5002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7" t="n">
        <v>46202</v>
      </c>
      <c r="C5543" s="1" t="n">
        <v>1</v>
      </c>
      <c r="D5543" s="1" t="s">
        <v>3851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5003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7" t="n">
        <v>46202</v>
      </c>
      <c r="C5544" s="1" t="n">
        <v>1</v>
      </c>
      <c r="D5544" s="1" t="s">
        <v>3851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4118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7" t="n">
        <v>46202</v>
      </c>
      <c r="C5545" s="1" t="n">
        <v>1</v>
      </c>
      <c r="D5545" s="1" t="s">
        <v>3851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6198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7" t="n">
        <v>46202</v>
      </c>
      <c r="C5546" s="1" t="n">
        <v>1</v>
      </c>
      <c r="D5546" s="1" t="s">
        <v>3851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4425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7" t="n">
        <v>46202</v>
      </c>
      <c r="C5547" s="1" t="n">
        <v>1</v>
      </c>
      <c r="D5547" s="1" t="s">
        <v>3851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4434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7" t="n">
        <v>46202</v>
      </c>
      <c r="C5548" s="1" t="n">
        <v>1</v>
      </c>
      <c r="D5548" s="1" t="s">
        <v>3851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6199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7" t="n">
        <v>46202</v>
      </c>
      <c r="C5549" s="1" t="n">
        <v>1</v>
      </c>
      <c r="D5549" s="1" t="s">
        <v>3851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6200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7" t="n">
        <v>46202</v>
      </c>
      <c r="C5550" s="1" t="n">
        <v>1</v>
      </c>
      <c r="D5550" s="1" t="s">
        <v>3851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5751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7" t="n">
        <v>46202</v>
      </c>
      <c r="C5551" s="1" t="n">
        <v>1</v>
      </c>
      <c r="D5551" s="1" t="s">
        <v>3851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5752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7" t="n">
        <v>46202</v>
      </c>
      <c r="C5552" s="1" t="n">
        <v>1</v>
      </c>
      <c r="D5552" s="1" t="s">
        <v>3851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5754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7" t="n">
        <v>46202</v>
      </c>
      <c r="C5553" s="1" t="n">
        <v>1</v>
      </c>
      <c r="D5553" s="1" t="s">
        <v>3851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4325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7" t="n">
        <v>46202</v>
      </c>
      <c r="C5554" s="1" t="n">
        <v>1</v>
      </c>
      <c r="D5554" s="1" t="s">
        <v>3851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6201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7" t="n">
        <v>46202</v>
      </c>
      <c r="C5555" s="1" t="n">
        <v>1</v>
      </c>
      <c r="D5555" s="1" t="s">
        <v>3851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4861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7" t="n">
        <v>46202</v>
      </c>
      <c r="C5556" s="1" t="n">
        <v>1</v>
      </c>
      <c r="D5556" s="1" t="s">
        <v>3851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4862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7" t="n">
        <v>46202</v>
      </c>
      <c r="C5557" s="1" t="n">
        <v>1</v>
      </c>
      <c r="D5557" s="1" t="s">
        <v>3851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4326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7" t="n">
        <v>46202</v>
      </c>
      <c r="C5558" s="1" t="n">
        <v>1</v>
      </c>
      <c r="D5558" s="1" t="s">
        <v>3851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4613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7" t="n">
        <v>46202</v>
      </c>
      <c r="C5559" s="1" t="n">
        <v>1</v>
      </c>
      <c r="D5559" s="1" t="s">
        <v>3851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6202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7" t="n">
        <v>46202</v>
      </c>
      <c r="C5560" s="1" t="n">
        <v>1</v>
      </c>
      <c r="D5560" s="1" t="s">
        <v>3851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4864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7" t="n">
        <v>46202</v>
      </c>
      <c r="C5561" s="1" t="n">
        <v>1</v>
      </c>
      <c r="D5561" s="1" t="s">
        <v>3851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4327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7" t="n">
        <v>46202</v>
      </c>
      <c r="C5562" s="1" t="n">
        <v>1</v>
      </c>
      <c r="D5562" s="1" t="s">
        <v>3851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4328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7" t="n">
        <v>46202</v>
      </c>
      <c r="C5563" s="1" t="n">
        <v>1</v>
      </c>
      <c r="D5563" s="1" t="s">
        <v>3851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4329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7" t="n">
        <v>46202</v>
      </c>
      <c r="C5564" s="1" t="n">
        <v>1</v>
      </c>
      <c r="D5564" s="1" t="s">
        <v>3851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4330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7" t="n">
        <v>46202</v>
      </c>
      <c r="C5565" s="1" t="n">
        <v>1</v>
      </c>
      <c r="D5565" s="1" t="s">
        <v>3851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6203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7" t="n">
        <v>46202</v>
      </c>
      <c r="C5566" s="1" t="n">
        <v>1</v>
      </c>
      <c r="D5566" s="1" t="s">
        <v>3851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4140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17" t="n">
        <v>46202</v>
      </c>
      <c r="C5567" s="1" t="n">
        <v>1</v>
      </c>
      <c r="D5567" s="1" t="s">
        <v>3851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4331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17" t="n">
        <v>46202</v>
      </c>
      <c r="C5568" s="1" t="n">
        <v>1</v>
      </c>
      <c r="D5568" s="1" t="s">
        <v>3851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4332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17" t="n">
        <v>46202</v>
      </c>
      <c r="C5569" s="1" t="n">
        <v>1</v>
      </c>
      <c r="D5569" s="1" t="s">
        <v>3851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4333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17" t="n">
        <v>46202</v>
      </c>
      <c r="C5570" s="1" t="n">
        <v>1</v>
      </c>
      <c r="D5570" s="1" t="s">
        <v>3851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4334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17" t="n">
        <v>46202</v>
      </c>
      <c r="C5571" s="1" t="n">
        <v>1</v>
      </c>
      <c r="D5571" s="1" t="s">
        <v>3851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4866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17" t="n">
        <v>46202</v>
      </c>
      <c r="C5572" s="1" t="n">
        <v>1</v>
      </c>
      <c r="D5572" s="1" t="s">
        <v>3851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4867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17" t="n">
        <v>46202</v>
      </c>
      <c r="C5573" s="1" t="n">
        <v>1</v>
      </c>
      <c r="D5573" s="1" t="s">
        <v>3851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4336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7" t="n">
        <v>46202</v>
      </c>
      <c r="C5574" s="1" t="n">
        <v>1</v>
      </c>
      <c r="D5574" s="1" t="s">
        <v>3851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4868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7" t="n">
        <v>46202</v>
      </c>
      <c r="C5575" s="1" t="n">
        <v>1</v>
      </c>
      <c r="D5575" s="1" t="s">
        <v>3851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4869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7" t="n">
        <v>46202</v>
      </c>
      <c r="C5576" s="1" t="n">
        <v>1</v>
      </c>
      <c r="D5576" s="1" t="s">
        <v>3851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4337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7" t="n">
        <v>46202</v>
      </c>
      <c r="C5577" s="1" t="n">
        <v>1</v>
      </c>
      <c r="D5577" s="1" t="s">
        <v>3851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4338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7" t="n">
        <v>46202</v>
      </c>
      <c r="C5578" s="1" t="n">
        <v>1</v>
      </c>
      <c r="D5578" s="1" t="s">
        <v>3851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4871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7" t="n">
        <v>46202</v>
      </c>
      <c r="C5579" s="1" t="n">
        <v>1</v>
      </c>
      <c r="D5579" s="1" t="s">
        <v>3851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6204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7" t="n">
        <v>46202</v>
      </c>
      <c r="C5580" s="1" t="n">
        <v>1</v>
      </c>
      <c r="D5580" s="1" t="s">
        <v>3851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4341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7" t="n">
        <v>46202</v>
      </c>
      <c r="C5581" s="1" t="n">
        <v>1</v>
      </c>
      <c r="D5581" s="1" t="s">
        <v>3851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4342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7" t="n">
        <v>46202</v>
      </c>
      <c r="C5582" s="1" t="n">
        <v>1</v>
      </c>
      <c r="D5582" s="1" t="s">
        <v>3851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6205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7" t="n">
        <v>46202</v>
      </c>
      <c r="C5583" s="1" t="n">
        <v>1</v>
      </c>
      <c r="D5583" s="1" t="s">
        <v>3851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4343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7" t="n">
        <v>46202</v>
      </c>
      <c r="C5584" s="1" t="n">
        <v>1</v>
      </c>
      <c r="D5584" s="1" t="s">
        <v>3851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4344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7" t="n">
        <v>46202</v>
      </c>
      <c r="C5585" s="1" t="n">
        <v>1</v>
      </c>
      <c r="D5585" s="1" t="s">
        <v>3851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4872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7" t="n">
        <v>46202</v>
      </c>
      <c r="C5586" s="1" t="n">
        <v>1</v>
      </c>
      <c r="D5586" s="1" t="s">
        <v>3851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4614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7" t="n">
        <v>46202</v>
      </c>
      <c r="C5587" s="1" t="n">
        <v>1</v>
      </c>
      <c r="D5587" s="1" t="s">
        <v>3851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4873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7" t="n">
        <v>46202</v>
      </c>
      <c r="C5588" s="1" t="n">
        <v>1</v>
      </c>
      <c r="D5588" s="1" t="s">
        <v>3851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4345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7" t="n">
        <v>46202</v>
      </c>
      <c r="C5589" s="1" t="n">
        <v>1</v>
      </c>
      <c r="D5589" s="1" t="s">
        <v>3851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6206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7" t="n">
        <v>46202</v>
      </c>
      <c r="C5590" s="1" t="n">
        <v>1</v>
      </c>
      <c r="D5590" s="1" t="s">
        <v>3851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4346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7" t="n">
        <v>46202</v>
      </c>
      <c r="C5591" s="1" t="n">
        <v>1</v>
      </c>
      <c r="D5591" s="1" t="s">
        <v>3851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6207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7" t="n">
        <v>46202</v>
      </c>
      <c r="C5592" s="1" t="n">
        <v>1</v>
      </c>
      <c r="D5592" s="1" t="s">
        <v>3851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6208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7" t="n">
        <v>46202</v>
      </c>
      <c r="C5593" s="1" t="n">
        <v>1</v>
      </c>
      <c r="D5593" s="1" t="s">
        <v>3851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6209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7" t="n">
        <v>46202</v>
      </c>
      <c r="C5594" s="1" t="n">
        <v>1</v>
      </c>
      <c r="D5594" s="1" t="s">
        <v>3851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6208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7" t="n">
        <v>46202</v>
      </c>
      <c r="C5595" s="1" t="n">
        <v>1</v>
      </c>
      <c r="D5595" s="1" t="s">
        <v>3851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6210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7" t="n">
        <v>46202</v>
      </c>
      <c r="C5596" s="1" t="n">
        <v>1</v>
      </c>
      <c r="D5596" s="1" t="s">
        <v>3851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4348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7" t="n">
        <v>46202</v>
      </c>
      <c r="C5597" s="1" t="n">
        <v>1</v>
      </c>
      <c r="D5597" s="1" t="s">
        <v>3851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5613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7" t="n">
        <v>46202</v>
      </c>
      <c r="C5598" s="1" t="n">
        <v>1</v>
      </c>
      <c r="D5598" s="1" t="s">
        <v>3851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4349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7" t="n">
        <v>46202</v>
      </c>
      <c r="C5599" s="1" t="n">
        <v>1</v>
      </c>
      <c r="D5599" s="1" t="s">
        <v>3851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4350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7" t="n">
        <v>46202</v>
      </c>
      <c r="C5600" s="1" t="n">
        <v>1</v>
      </c>
      <c r="D5600" s="1" t="s">
        <v>3851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4351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7" t="n">
        <v>46202</v>
      </c>
      <c r="C5601" s="1" t="n">
        <v>1</v>
      </c>
      <c r="D5601" s="1" t="s">
        <v>3851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4352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7" t="n">
        <v>46202</v>
      </c>
      <c r="C5602" s="1" t="n">
        <v>1</v>
      </c>
      <c r="D5602" s="1" t="s">
        <v>3851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4615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7" t="n">
        <v>46202</v>
      </c>
      <c r="C5603" s="1" t="n">
        <v>1</v>
      </c>
      <c r="D5603" s="1" t="s">
        <v>3851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4354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7" t="n">
        <v>46202</v>
      </c>
      <c r="C5604" s="1" t="n">
        <v>1</v>
      </c>
      <c r="D5604" s="1" t="s">
        <v>3851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4616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7" t="n">
        <v>46202</v>
      </c>
      <c r="C5605" s="1" t="n">
        <v>1</v>
      </c>
      <c r="D5605" s="1" t="s">
        <v>3851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4356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7" t="n">
        <v>46202</v>
      </c>
      <c r="C5606" s="1" t="n">
        <v>1</v>
      </c>
      <c r="D5606" s="1" t="s">
        <v>3851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5679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7" t="n">
        <v>46202</v>
      </c>
      <c r="C5607" s="1" t="n">
        <v>1</v>
      </c>
      <c r="D5607" s="1" t="s">
        <v>3851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4931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7" t="n">
        <v>46202</v>
      </c>
      <c r="C5608" s="1" t="n">
        <v>1</v>
      </c>
      <c r="D5608" s="1" t="s">
        <v>3851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5682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7" t="n">
        <v>46202</v>
      </c>
      <c r="C5609" s="1" t="n">
        <v>1</v>
      </c>
      <c r="D5609" s="1" t="s">
        <v>3851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5683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7" t="n">
        <v>46202</v>
      </c>
      <c r="C5610" s="1" t="n">
        <v>1</v>
      </c>
      <c r="D5610" s="1" t="s">
        <v>3851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6211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7" t="n">
        <v>46202</v>
      </c>
      <c r="C5611" s="1" t="n">
        <v>1</v>
      </c>
      <c r="D5611" s="1" t="s">
        <v>3851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6212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7" t="n">
        <v>46202</v>
      </c>
      <c r="C5612" s="1" t="n">
        <v>1</v>
      </c>
      <c r="D5612" s="1" t="s">
        <v>3851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6213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7" t="n">
        <v>46202</v>
      </c>
      <c r="C5613" s="1" t="n">
        <v>1</v>
      </c>
      <c r="D5613" s="1" t="s">
        <v>3851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6214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7" t="n">
        <v>46202</v>
      </c>
      <c r="C5614" s="1" t="n">
        <v>1</v>
      </c>
      <c r="D5614" s="1" t="s">
        <v>3851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6215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7" t="n">
        <v>46202</v>
      </c>
      <c r="C5615" s="1" t="n">
        <v>1</v>
      </c>
      <c r="D5615" s="1" t="s">
        <v>3851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6216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7" t="n">
        <v>46202</v>
      </c>
      <c r="C5616" s="1" t="n">
        <v>1</v>
      </c>
      <c r="D5616" s="1" t="s">
        <v>3851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6217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7" t="n">
        <v>46202</v>
      </c>
      <c r="C5617" s="1" t="n">
        <v>1</v>
      </c>
      <c r="D5617" s="1" t="s">
        <v>3851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6218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7" t="n">
        <v>46202</v>
      </c>
      <c r="C5618" s="1" t="n">
        <v>1</v>
      </c>
      <c r="D5618" s="1" t="s">
        <v>3851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6219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7" t="n">
        <v>46202</v>
      </c>
      <c r="C5619" s="1" t="n">
        <v>1</v>
      </c>
      <c r="D5619" s="1" t="s">
        <v>3851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6220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7" t="n">
        <v>46202</v>
      </c>
      <c r="C5620" s="1" t="n">
        <v>1</v>
      </c>
      <c r="D5620" s="1" t="s">
        <v>3851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4403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7" t="n">
        <v>46202</v>
      </c>
      <c r="C5621" s="1" t="n">
        <v>1</v>
      </c>
      <c r="D5621" s="1" t="s">
        <v>3851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5761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7" t="n">
        <v>46202</v>
      </c>
      <c r="C5622" s="1" t="n">
        <v>1</v>
      </c>
      <c r="D5622" s="1" t="s">
        <v>3851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6221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7" t="n">
        <v>46202</v>
      </c>
      <c r="C5623" s="1" t="n">
        <v>1</v>
      </c>
      <c r="D5623" s="1" t="s">
        <v>3851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5764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7" t="n">
        <v>46202</v>
      </c>
      <c r="C5624" s="1" t="n">
        <v>1</v>
      </c>
      <c r="D5624" s="1" t="s">
        <v>3851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5765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7" t="n">
        <v>46202</v>
      </c>
      <c r="C5625" s="1" t="n">
        <v>1</v>
      </c>
      <c r="D5625" s="1" t="s">
        <v>3851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5766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7" t="n">
        <v>46202</v>
      </c>
      <c r="C5626" s="1" t="n">
        <v>1</v>
      </c>
      <c r="D5626" s="1" t="s">
        <v>3851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5046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7" t="n">
        <v>46202</v>
      </c>
      <c r="C5627" s="1" t="n">
        <v>1</v>
      </c>
      <c r="D5627" s="1" t="s">
        <v>3851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5046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7" t="n">
        <v>46202</v>
      </c>
      <c r="C5628" s="1" t="n">
        <v>1</v>
      </c>
      <c r="D5628" s="1" t="s">
        <v>3851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5399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7" t="n">
        <v>46202</v>
      </c>
      <c r="C5629" s="1" t="n">
        <v>1</v>
      </c>
      <c r="D5629" s="1" t="s">
        <v>3851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5400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7" t="n">
        <v>46202</v>
      </c>
      <c r="C5630" s="1" t="n">
        <v>1</v>
      </c>
      <c r="D5630" s="1" t="s">
        <v>3851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6222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7" t="n">
        <v>46202</v>
      </c>
      <c r="C5631" s="1" t="n">
        <v>1</v>
      </c>
      <c r="D5631" s="1" t="s">
        <v>3851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6223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7" t="n">
        <v>46202</v>
      </c>
      <c r="C5632" s="1" t="n">
        <v>1</v>
      </c>
      <c r="D5632" s="1" t="s">
        <v>3851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5405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7" t="n">
        <v>46202</v>
      </c>
      <c r="C5633" s="1" t="n">
        <v>1</v>
      </c>
      <c r="D5633" s="1" t="s">
        <v>3851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5406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7" t="n">
        <v>46202</v>
      </c>
      <c r="C5634" s="1" t="n">
        <v>1</v>
      </c>
      <c r="D5634" s="1" t="s">
        <v>3851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5407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7" t="n">
        <v>46202</v>
      </c>
      <c r="C5635" s="1" t="n">
        <v>1</v>
      </c>
      <c r="D5635" s="1" t="s">
        <v>3851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6224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7" t="n">
        <v>46202</v>
      </c>
      <c r="C5636" s="1" t="n">
        <v>1</v>
      </c>
      <c r="D5636" s="1" t="s">
        <v>3851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5408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7" t="n">
        <v>46202</v>
      </c>
      <c r="C5637" s="1" t="n">
        <v>1</v>
      </c>
      <c r="D5637" s="1" t="s">
        <v>3851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6225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7" t="n">
        <v>46202</v>
      </c>
      <c r="C5638" s="1" t="n">
        <v>1</v>
      </c>
      <c r="D5638" s="1" t="s">
        <v>3851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6226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7" t="n">
        <v>46202</v>
      </c>
      <c r="C5639" s="1" t="n">
        <v>1</v>
      </c>
      <c r="D5639" s="1" t="s">
        <v>3851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5415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7" t="n">
        <v>46202</v>
      </c>
      <c r="C5640" s="1" t="n">
        <v>1</v>
      </c>
      <c r="D5640" s="1" t="s">
        <v>3851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6227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7" t="n">
        <v>46202</v>
      </c>
      <c r="C5641" s="1" t="n">
        <v>1</v>
      </c>
      <c r="D5641" s="1" t="s">
        <v>3851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5417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7" t="n">
        <v>46202</v>
      </c>
      <c r="C5642" s="1" t="n">
        <v>1</v>
      </c>
      <c r="D5642" s="1" t="s">
        <v>3851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6228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7" t="n">
        <v>46202</v>
      </c>
      <c r="C5643" s="1" t="n">
        <v>1</v>
      </c>
      <c r="D5643" s="1" t="s">
        <v>3851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5418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7" t="n">
        <v>46202</v>
      </c>
      <c r="C5644" s="1" t="n">
        <v>1</v>
      </c>
      <c r="D5644" s="1" t="s">
        <v>3851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5419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7" t="n">
        <v>46202</v>
      </c>
      <c r="C5645" s="1" t="n">
        <v>1</v>
      </c>
      <c r="D5645" s="1" t="s">
        <v>3851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5420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7" t="n">
        <v>46202</v>
      </c>
      <c r="C5646" s="1" t="n">
        <v>1</v>
      </c>
      <c r="D5646" s="1" t="s">
        <v>3851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6229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7" t="n">
        <v>46202</v>
      </c>
      <c r="C5647" s="1" t="n">
        <v>1</v>
      </c>
      <c r="D5647" s="1" t="s">
        <v>3851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3894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7" t="n">
        <v>46202</v>
      </c>
      <c r="C5648" s="1" t="n">
        <v>3</v>
      </c>
      <c r="D5648" s="1" t="s">
        <v>3896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6230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7" t="n">
        <v>46202</v>
      </c>
      <c r="C5649" s="1" t="n">
        <v>3</v>
      </c>
      <c r="D5649" s="1" t="s">
        <v>3896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6231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7" t="n">
        <v>46202</v>
      </c>
      <c r="C5650" s="1" t="n">
        <v>3</v>
      </c>
      <c r="D5650" s="1" t="s">
        <v>3896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3899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7" t="n">
        <v>46202</v>
      </c>
      <c r="C5651" s="1" t="n">
        <v>3</v>
      </c>
      <c r="D5651" s="1" t="s">
        <v>3896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3900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7" t="n">
        <v>46202</v>
      </c>
      <c r="C5652" s="1" t="n">
        <v>3</v>
      </c>
      <c r="D5652" s="1" t="s">
        <v>3896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3901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7" t="n">
        <v>46202</v>
      </c>
      <c r="C5653" s="1" t="n">
        <v>3</v>
      </c>
      <c r="D5653" s="1" t="s">
        <v>3896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6232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7" t="n">
        <v>46202</v>
      </c>
      <c r="C5654" s="1" t="n">
        <v>3</v>
      </c>
      <c r="D5654" s="1" t="s">
        <v>3896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4826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7" t="n">
        <v>46202</v>
      </c>
      <c r="C5655" s="1" t="n">
        <v>3</v>
      </c>
      <c r="D5655" s="1" t="s">
        <v>3896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5611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7" t="n">
        <v>46202</v>
      </c>
      <c r="C5656" s="1" t="n">
        <v>3</v>
      </c>
      <c r="D5656" s="1" t="s">
        <v>3896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4828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7" t="n">
        <v>46202</v>
      </c>
      <c r="C5657" s="1" t="n">
        <v>3</v>
      </c>
      <c r="D5657" s="1" t="s">
        <v>3896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6233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7" t="n">
        <v>46202</v>
      </c>
      <c r="C5658" s="1" t="n">
        <v>3</v>
      </c>
      <c r="D5658" s="1" t="s">
        <v>3896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6234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7" t="n">
        <v>46202</v>
      </c>
      <c r="C5659" s="1" t="n">
        <v>3</v>
      </c>
      <c r="D5659" s="1" t="s">
        <v>3896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4833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7" t="n">
        <v>46202</v>
      </c>
      <c r="C5660" s="1" t="n">
        <v>3</v>
      </c>
      <c r="D5660" s="1" t="s">
        <v>3896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6235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7" t="n">
        <v>46202</v>
      </c>
      <c r="C5661" s="1" t="n">
        <v>3</v>
      </c>
      <c r="D5661" s="1" t="s">
        <v>3896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6236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7" t="n">
        <v>46202</v>
      </c>
      <c r="C5662" s="1" t="n">
        <v>171</v>
      </c>
      <c r="D5662" s="1" t="s">
        <v>3948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6237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7" t="n">
        <v>46202</v>
      </c>
      <c r="C5663" s="1" t="n">
        <v>171</v>
      </c>
      <c r="D5663" s="1" t="s">
        <v>3948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4613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7" t="n">
        <v>46202</v>
      </c>
      <c r="C5664" s="1" t="n">
        <v>171</v>
      </c>
      <c r="D5664" s="1" t="s">
        <v>3948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4336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7" t="n">
        <v>46202</v>
      </c>
      <c r="C5665" s="1" t="n">
        <v>171</v>
      </c>
      <c r="D5665" s="1" t="s">
        <v>3948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5677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7" t="n">
        <v>46202</v>
      </c>
      <c r="C5666" s="1" t="n">
        <v>171</v>
      </c>
      <c r="D5666" s="1" t="s">
        <v>3948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4351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7" t="n">
        <v>46203</v>
      </c>
      <c r="C5667" s="1" t="n">
        <v>1</v>
      </c>
      <c r="D5667" s="1" t="s">
        <v>3851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3951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7" t="n">
        <v>46203</v>
      </c>
      <c r="C5668" s="1" t="n">
        <v>1</v>
      </c>
      <c r="D5668" s="1" t="s">
        <v>3851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4217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7" t="n">
        <v>46203</v>
      </c>
      <c r="C5669" s="1" t="n">
        <v>1</v>
      </c>
      <c r="D5669" s="1" t="s">
        <v>3851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4218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7" t="n">
        <v>46203</v>
      </c>
      <c r="C5670" s="1" t="n">
        <v>1</v>
      </c>
      <c r="D5670" s="1" t="s">
        <v>3851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6238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7" t="n">
        <v>46203</v>
      </c>
      <c r="C5671" s="1" t="n">
        <v>1</v>
      </c>
      <c r="D5671" s="1" t="s">
        <v>3851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6239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7" t="n">
        <v>46203</v>
      </c>
      <c r="C5672" s="1" t="n">
        <v>1</v>
      </c>
      <c r="D5672" s="1" t="s">
        <v>3851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6240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7" t="n">
        <v>46203</v>
      </c>
      <c r="C5673" s="1" t="n">
        <v>1</v>
      </c>
      <c r="D5673" s="1" t="s">
        <v>3851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6241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7" t="n">
        <v>46203</v>
      </c>
      <c r="C5674" s="1" t="n">
        <v>1</v>
      </c>
      <c r="D5674" s="1" t="s">
        <v>3851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6242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7" t="n">
        <v>46203</v>
      </c>
      <c r="C5675" s="1" t="n">
        <v>1</v>
      </c>
      <c r="D5675" s="1" t="s">
        <v>3851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6243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7" t="n">
        <v>46203</v>
      </c>
      <c r="C5676" s="1" t="n">
        <v>1</v>
      </c>
      <c r="D5676" s="1" t="s">
        <v>3851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6244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7" t="n">
        <v>46203</v>
      </c>
      <c r="C5677" s="1" t="n">
        <v>1</v>
      </c>
      <c r="D5677" s="1" t="s">
        <v>3851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3860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7" t="n">
        <v>46203</v>
      </c>
      <c r="C5678" s="1" t="n">
        <v>1</v>
      </c>
      <c r="D5678" s="1" t="s">
        <v>3851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6245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7" t="n">
        <v>46203</v>
      </c>
      <c r="C5679" s="1" t="n">
        <v>1</v>
      </c>
      <c r="D5679" s="1" t="s">
        <v>3851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6246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7" t="n">
        <v>46203</v>
      </c>
      <c r="C5680" s="1" t="n">
        <v>1</v>
      </c>
      <c r="D5680" s="1" t="s">
        <v>3851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6247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7" t="n">
        <v>46203</v>
      </c>
      <c r="C5681" s="1" t="n">
        <v>1</v>
      </c>
      <c r="D5681" s="1" t="s">
        <v>3851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6248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7" t="n">
        <v>46203</v>
      </c>
      <c r="C5682" s="1" t="n">
        <v>1</v>
      </c>
      <c r="D5682" s="1" t="s">
        <v>3851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6249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7" t="n">
        <v>46203</v>
      </c>
      <c r="C5683" s="1" t="n">
        <v>1</v>
      </c>
      <c r="D5683" s="1" t="s">
        <v>3851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6250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7" t="n">
        <v>46203</v>
      </c>
      <c r="C5684" s="1" t="n">
        <v>1</v>
      </c>
      <c r="D5684" s="1" t="s">
        <v>3851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6251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7" t="n">
        <v>46203</v>
      </c>
      <c r="C5685" s="1" t="n">
        <v>1</v>
      </c>
      <c r="D5685" s="1" t="s">
        <v>3851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6252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7" t="n">
        <v>46203</v>
      </c>
      <c r="C5686" s="1" t="n">
        <v>1</v>
      </c>
      <c r="D5686" s="1" t="s">
        <v>3851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6253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7" t="n">
        <v>46203</v>
      </c>
      <c r="C5687" s="1" t="n">
        <v>1</v>
      </c>
      <c r="D5687" s="1" t="s">
        <v>3851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6254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7" t="n">
        <v>46203</v>
      </c>
      <c r="C5688" s="1" t="n">
        <v>1</v>
      </c>
      <c r="D5688" s="1" t="s">
        <v>3851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6255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7" t="n">
        <v>46203</v>
      </c>
      <c r="C5689" s="1" t="n">
        <v>1</v>
      </c>
      <c r="D5689" s="1" t="s">
        <v>3851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6256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7" t="n">
        <v>46203</v>
      </c>
      <c r="C5690" s="1" t="n">
        <v>1</v>
      </c>
      <c r="D5690" s="1" t="s">
        <v>3851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6257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7" t="n">
        <v>46203</v>
      </c>
      <c r="C5691" s="1" t="n">
        <v>1</v>
      </c>
      <c r="D5691" s="1" t="s">
        <v>3851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6258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7" t="n">
        <v>46203</v>
      </c>
      <c r="C5692" s="1" t="n">
        <v>1</v>
      </c>
      <c r="D5692" s="1" t="s">
        <v>3851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6259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7" t="n">
        <v>46203</v>
      </c>
      <c r="C5693" s="1" t="n">
        <v>1</v>
      </c>
      <c r="D5693" s="1" t="s">
        <v>3851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6260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7" t="n">
        <v>46203</v>
      </c>
      <c r="C5694" s="1" t="n">
        <v>1</v>
      </c>
      <c r="D5694" s="1" t="s">
        <v>3851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6261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7" t="n">
        <v>46203</v>
      </c>
      <c r="C5695" s="1" t="n">
        <v>1</v>
      </c>
      <c r="D5695" s="1" t="s">
        <v>3851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6261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7" t="n">
        <v>46203</v>
      </c>
      <c r="C5696" s="1" t="n">
        <v>1</v>
      </c>
      <c r="D5696" s="1" t="s">
        <v>3851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6262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7" t="n">
        <v>46203</v>
      </c>
      <c r="C5697" s="1" t="n">
        <v>1</v>
      </c>
      <c r="D5697" s="1" t="s">
        <v>3851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6263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7" t="n">
        <v>46203</v>
      </c>
      <c r="C5698" s="1" t="n">
        <v>1</v>
      </c>
      <c r="D5698" s="1" t="s">
        <v>3851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6264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7" t="n">
        <v>46203</v>
      </c>
      <c r="C5699" s="1" t="n">
        <v>1</v>
      </c>
      <c r="D5699" s="1" t="s">
        <v>3851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6265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7" t="n">
        <v>46203</v>
      </c>
      <c r="C5700" s="1" t="n">
        <v>1</v>
      </c>
      <c r="D5700" s="1" t="s">
        <v>3851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6266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7" t="n">
        <v>46203</v>
      </c>
      <c r="C5701" s="1" t="n">
        <v>1</v>
      </c>
      <c r="D5701" s="1" t="s">
        <v>3851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6267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7" t="n">
        <v>46203</v>
      </c>
      <c r="C5702" s="1" t="n">
        <v>1</v>
      </c>
      <c r="D5702" s="1" t="s">
        <v>3851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6268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7" t="n">
        <v>46203</v>
      </c>
      <c r="C5703" s="1" t="n">
        <v>1</v>
      </c>
      <c r="D5703" s="1" t="s">
        <v>3851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6269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7" t="n">
        <v>46203</v>
      </c>
      <c r="C5704" s="1" t="n">
        <v>1</v>
      </c>
      <c r="D5704" s="1" t="s">
        <v>3851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6270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7" t="n">
        <v>46203</v>
      </c>
      <c r="C5705" s="1" t="n">
        <v>1</v>
      </c>
      <c r="D5705" s="1" t="s">
        <v>3851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6271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7" t="n">
        <v>46203</v>
      </c>
      <c r="C5706" s="1" t="n">
        <v>1</v>
      </c>
      <c r="D5706" s="1" t="s">
        <v>3851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6272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7" t="n">
        <v>46203</v>
      </c>
      <c r="C5707" s="1" t="n">
        <v>1</v>
      </c>
      <c r="D5707" s="1" t="s">
        <v>3851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6273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7" t="n">
        <v>46203</v>
      </c>
      <c r="C5708" s="1" t="n">
        <v>1</v>
      </c>
      <c r="D5708" s="1" t="s">
        <v>3851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6274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7" t="n">
        <v>46203</v>
      </c>
      <c r="C5709" s="1" t="n">
        <v>1</v>
      </c>
      <c r="D5709" s="1" t="s">
        <v>3851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6275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7" t="n">
        <v>46203</v>
      </c>
      <c r="C5710" s="1" t="n">
        <v>1</v>
      </c>
      <c r="D5710" s="1" t="s">
        <v>3851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6276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7" t="n">
        <v>46203</v>
      </c>
      <c r="C5711" s="1" t="n">
        <v>1</v>
      </c>
      <c r="D5711" s="1" t="s">
        <v>3851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6277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7" t="n">
        <v>46203</v>
      </c>
      <c r="C5712" s="1" t="n">
        <v>1</v>
      </c>
      <c r="D5712" s="1" t="s">
        <v>3851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6278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7" t="n">
        <v>46203</v>
      </c>
      <c r="C5713" s="1" t="n">
        <v>1</v>
      </c>
      <c r="D5713" s="1" t="s">
        <v>3851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4278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7" t="n">
        <v>46203</v>
      </c>
      <c r="C5714" s="1" t="n">
        <v>1</v>
      </c>
      <c r="D5714" s="1" t="s">
        <v>3851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3958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7" t="n">
        <v>46203</v>
      </c>
      <c r="C5715" s="1" t="n">
        <v>1</v>
      </c>
      <c r="D5715" s="1" t="s">
        <v>3851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3959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7" t="n">
        <v>46203</v>
      </c>
      <c r="C5716" s="1" t="n">
        <v>1</v>
      </c>
      <c r="D5716" s="1" t="s">
        <v>3851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3960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7" t="n">
        <v>46203</v>
      </c>
      <c r="C5717" s="1" t="n">
        <v>1</v>
      </c>
      <c r="D5717" s="1" t="s">
        <v>3851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3961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7" t="n">
        <v>46203</v>
      </c>
      <c r="C5718" s="1" t="n">
        <v>1</v>
      </c>
      <c r="D5718" s="1" t="s">
        <v>3851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3962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7" t="n">
        <v>46203</v>
      </c>
      <c r="C5719" s="1" t="n">
        <v>1</v>
      </c>
      <c r="D5719" s="1" t="s">
        <v>3851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3885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7" t="n">
        <v>46203</v>
      </c>
      <c r="C5720" s="1" t="n">
        <v>1</v>
      </c>
      <c r="D5720" s="1" t="s">
        <v>3851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6279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7" t="n">
        <v>46203</v>
      </c>
      <c r="C5721" s="1" t="n">
        <v>1</v>
      </c>
      <c r="D5721" s="1" t="s">
        <v>3851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6280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7" t="n">
        <v>46203</v>
      </c>
      <c r="C5722" s="1" t="n">
        <v>1</v>
      </c>
      <c r="D5722" s="1" t="s">
        <v>3851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6281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7" t="n">
        <v>46203</v>
      </c>
      <c r="C5723" s="1" t="n">
        <v>1</v>
      </c>
      <c r="D5723" s="1" t="s">
        <v>3851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6282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7" t="n">
        <v>46203</v>
      </c>
      <c r="C5724" s="1" t="n">
        <v>1</v>
      </c>
      <c r="D5724" s="1" t="s">
        <v>3851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6283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7" t="n">
        <v>46203</v>
      </c>
      <c r="C5725" s="1" t="n">
        <v>1</v>
      </c>
      <c r="D5725" s="1" t="s">
        <v>3851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6284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7" t="n">
        <v>46203</v>
      </c>
      <c r="C5726" s="1" t="n">
        <v>1</v>
      </c>
      <c r="D5726" s="1" t="s">
        <v>3851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6285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7" t="n">
        <v>46203</v>
      </c>
      <c r="C5727" s="1" t="n">
        <v>1</v>
      </c>
      <c r="D5727" s="1" t="s">
        <v>3851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6286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7" t="n">
        <v>46203</v>
      </c>
      <c r="C5728" s="1" t="n">
        <v>1</v>
      </c>
      <c r="D5728" s="1" t="s">
        <v>3851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6287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7" t="n">
        <v>46203</v>
      </c>
      <c r="C5729" s="1" t="n">
        <v>1</v>
      </c>
      <c r="D5729" s="1" t="s">
        <v>3851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6288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7" t="n">
        <v>46203</v>
      </c>
      <c r="C5730" s="1" t="n">
        <v>1</v>
      </c>
      <c r="D5730" s="1" t="s">
        <v>3851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6289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7" t="n">
        <v>46203</v>
      </c>
      <c r="C5731" s="1" t="n">
        <v>1</v>
      </c>
      <c r="D5731" s="1" t="s">
        <v>3851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6290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7" t="n">
        <v>46203</v>
      </c>
      <c r="C5732" s="1" t="n">
        <v>1</v>
      </c>
      <c r="D5732" s="1" t="s">
        <v>3851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6291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7" t="n">
        <v>46203</v>
      </c>
      <c r="C5733" s="1" t="n">
        <v>1</v>
      </c>
      <c r="D5733" s="1" t="s">
        <v>3851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6292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7" t="n">
        <v>46203</v>
      </c>
      <c r="C5734" s="1" t="n">
        <v>1</v>
      </c>
      <c r="D5734" s="1" t="s">
        <v>3851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6293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7" t="n">
        <v>46203</v>
      </c>
      <c r="C5735" s="1" t="n">
        <v>1</v>
      </c>
      <c r="D5735" s="1" t="s">
        <v>3851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6294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7" t="n">
        <v>46203</v>
      </c>
      <c r="C5736" s="1" t="n">
        <v>1</v>
      </c>
      <c r="D5736" s="1" t="s">
        <v>3851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6295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7" t="n">
        <v>46203</v>
      </c>
      <c r="C5737" s="1" t="n">
        <v>1</v>
      </c>
      <c r="D5737" s="1" t="s">
        <v>3851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6296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7" t="n">
        <v>46203</v>
      </c>
      <c r="C5738" s="1" t="n">
        <v>1</v>
      </c>
      <c r="D5738" s="1" t="s">
        <v>3851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6297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7" t="n">
        <v>46203</v>
      </c>
      <c r="C5739" s="1" t="n">
        <v>1</v>
      </c>
      <c r="D5739" s="1" t="s">
        <v>3851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6298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7" t="n">
        <v>46203</v>
      </c>
      <c r="C5740" s="1" t="n">
        <v>1</v>
      </c>
      <c r="D5740" s="1" t="s">
        <v>3851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3888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7" t="n">
        <v>46203</v>
      </c>
      <c r="C5741" s="1" t="n">
        <v>1</v>
      </c>
      <c r="D5741" s="1" t="s">
        <v>3851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3888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7" t="n">
        <v>46203</v>
      </c>
      <c r="C5742" s="1" t="n">
        <v>1</v>
      </c>
      <c r="D5742" s="1" t="s">
        <v>3851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3888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7" t="n">
        <v>46203</v>
      </c>
      <c r="C5743" s="1" t="n">
        <v>1</v>
      </c>
      <c r="D5743" s="1" t="s">
        <v>3851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3889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7" t="n">
        <v>46203</v>
      </c>
      <c r="C5744" s="1" t="n">
        <v>1</v>
      </c>
      <c r="D5744" s="1" t="s">
        <v>3851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3889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7" t="n">
        <v>46203</v>
      </c>
      <c r="C5745" s="1" t="n">
        <v>1</v>
      </c>
      <c r="D5745" s="1" t="s">
        <v>3851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3888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7" t="n">
        <v>46203</v>
      </c>
      <c r="C5746" s="1" t="n">
        <v>1</v>
      </c>
      <c r="D5746" s="1" t="s">
        <v>3851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3888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7" t="n">
        <v>46203</v>
      </c>
      <c r="C5747" s="1" t="n">
        <v>1</v>
      </c>
      <c r="D5747" s="1" t="s">
        <v>3851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3888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7" t="n">
        <v>46203</v>
      </c>
      <c r="C5748" s="1" t="n">
        <v>1</v>
      </c>
      <c r="D5748" s="1" t="s">
        <v>3851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4224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7" t="n">
        <v>46203</v>
      </c>
      <c r="C5749" s="1" t="n">
        <v>1</v>
      </c>
      <c r="D5749" s="1" t="s">
        <v>3851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6088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7" t="n">
        <v>46203</v>
      </c>
      <c r="C5750" s="1" t="n">
        <v>1</v>
      </c>
      <c r="D5750" s="1" t="s">
        <v>3851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4225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7" t="n">
        <v>46203</v>
      </c>
      <c r="C5751" s="1" t="n">
        <v>1</v>
      </c>
      <c r="D5751" s="1" t="s">
        <v>3851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4112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7" t="n">
        <v>46203</v>
      </c>
      <c r="C5752" s="1" t="n">
        <v>1</v>
      </c>
      <c r="D5752" s="1" t="s">
        <v>3851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4291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7" t="n">
        <v>46203</v>
      </c>
      <c r="C5753" s="1" t="n">
        <v>1</v>
      </c>
      <c r="D5753" s="1" t="s">
        <v>3851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4294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7" t="n">
        <v>46203</v>
      </c>
      <c r="C5754" s="1" t="n">
        <v>1</v>
      </c>
      <c r="D5754" s="1" t="s">
        <v>3851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4295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7" t="n">
        <v>46203</v>
      </c>
      <c r="C5755" s="1" t="n">
        <v>1</v>
      </c>
      <c r="D5755" s="1" t="s">
        <v>3851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4296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7" t="n">
        <v>46203</v>
      </c>
      <c r="C5756" s="1" t="n">
        <v>1</v>
      </c>
      <c r="D5756" s="1" t="s">
        <v>3851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4297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7" t="n">
        <v>46203</v>
      </c>
      <c r="C5757" s="1" t="n">
        <v>1</v>
      </c>
      <c r="D5757" s="1" t="s">
        <v>3851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4298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7" t="n">
        <v>46203</v>
      </c>
      <c r="C5758" s="1" t="n">
        <v>1</v>
      </c>
      <c r="D5758" s="1" t="s">
        <v>3851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4299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7" t="n">
        <v>46203</v>
      </c>
      <c r="C5759" s="1" t="n">
        <v>1</v>
      </c>
      <c r="D5759" s="1" t="s">
        <v>3851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4300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7" t="n">
        <v>46203</v>
      </c>
      <c r="C5760" s="1" t="n">
        <v>1</v>
      </c>
      <c r="D5760" s="1" t="s">
        <v>3851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4469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7" t="n">
        <v>46203</v>
      </c>
      <c r="C5761" s="1" t="n">
        <v>1</v>
      </c>
      <c r="D5761" s="1" t="s">
        <v>3851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6299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7" t="n">
        <v>46203</v>
      </c>
      <c r="C5762" s="1" t="n">
        <v>1</v>
      </c>
      <c r="D5762" s="1" t="s">
        <v>3851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6300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7" t="n">
        <v>46203</v>
      </c>
      <c r="C5763" s="1" t="n">
        <v>1</v>
      </c>
      <c r="D5763" s="1" t="s">
        <v>3851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6301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7" t="n">
        <v>46203</v>
      </c>
      <c r="C5764" s="1" t="n">
        <v>1</v>
      </c>
      <c r="D5764" s="1" t="s">
        <v>3851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6302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7" t="n">
        <v>46203</v>
      </c>
      <c r="C5765" s="1" t="n">
        <v>1</v>
      </c>
      <c r="D5765" s="1" t="s">
        <v>3851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6303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7" t="n">
        <v>46203</v>
      </c>
      <c r="C5766" s="1" t="n">
        <v>1</v>
      </c>
      <c r="D5766" s="1" t="s">
        <v>3851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5301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7" t="n">
        <v>46203</v>
      </c>
      <c r="C5767" s="1" t="n">
        <v>1</v>
      </c>
      <c r="D5767" s="1" t="s">
        <v>3851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4234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7" t="n">
        <v>46203</v>
      </c>
      <c r="C5768" s="1" t="n">
        <v>1</v>
      </c>
      <c r="D5768" s="1" t="s">
        <v>3851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4235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7" t="n">
        <v>46203</v>
      </c>
      <c r="C5769" s="1" t="n">
        <v>1</v>
      </c>
      <c r="D5769" s="1" t="s">
        <v>3851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4236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7" t="n">
        <v>46203</v>
      </c>
      <c r="C5770" s="1" t="n">
        <v>1</v>
      </c>
      <c r="D5770" s="1" t="s">
        <v>3851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4237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7" t="n">
        <v>46203</v>
      </c>
      <c r="C5771" s="1" t="n">
        <v>1</v>
      </c>
      <c r="D5771" s="1" t="s">
        <v>3851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4238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7" t="n">
        <v>46203</v>
      </c>
      <c r="C5772" s="1" t="n">
        <v>1</v>
      </c>
      <c r="D5772" s="1" t="s">
        <v>3851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4239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7" t="n">
        <v>46203</v>
      </c>
      <c r="C5773" s="1" t="n">
        <v>1</v>
      </c>
      <c r="D5773" s="1" t="s">
        <v>3851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5389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7" t="n">
        <v>46203</v>
      </c>
      <c r="C5774" s="1" t="n">
        <v>2</v>
      </c>
      <c r="D5774" s="1" t="s">
        <v>3895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7" t="n">
        <v>46203</v>
      </c>
      <c r="C5775" s="1" t="n">
        <v>2</v>
      </c>
      <c r="D5775" s="1" t="s">
        <v>3895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7" t="n">
        <v>46203</v>
      </c>
      <c r="C5776" s="1" t="n">
        <v>2</v>
      </c>
      <c r="D5776" s="1" t="s">
        <v>3895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7" t="n">
        <v>46203</v>
      </c>
      <c r="C5777" s="1" t="n">
        <v>2</v>
      </c>
      <c r="D5777" s="1" t="s">
        <v>3895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4176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7" t="n">
        <v>46203</v>
      </c>
      <c r="C5778" s="1" t="n">
        <v>2</v>
      </c>
      <c r="D5778" s="1" t="s">
        <v>3895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4178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7" t="n">
        <v>46203</v>
      </c>
      <c r="C5779" s="1" t="n">
        <v>2</v>
      </c>
      <c r="D5779" s="1" t="s">
        <v>3895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4179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7" t="n">
        <v>46203</v>
      </c>
      <c r="C5780" s="1" t="n">
        <v>2</v>
      </c>
      <c r="D5780" s="1" t="s">
        <v>3895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4180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7" t="n">
        <v>46203</v>
      </c>
      <c r="C5781" s="1" t="n">
        <v>2</v>
      </c>
      <c r="D5781" s="1" t="s">
        <v>3895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4181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7" t="n">
        <v>46203</v>
      </c>
      <c r="C5782" s="1" t="n">
        <v>2</v>
      </c>
      <c r="D5782" s="1" t="s">
        <v>3895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4182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7" t="n">
        <v>46203</v>
      </c>
      <c r="C5783" s="1" t="n">
        <v>2</v>
      </c>
      <c r="D5783" s="1" t="s">
        <v>3895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4460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7" t="n">
        <v>46203</v>
      </c>
      <c r="C5784" s="1" t="n">
        <v>2</v>
      </c>
      <c r="D5784" s="1" t="s">
        <v>3895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4184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7" t="n">
        <v>46203</v>
      </c>
      <c r="C5785" s="1" t="n">
        <v>2</v>
      </c>
      <c r="D5785" s="1" t="s">
        <v>3895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4185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7" t="n">
        <v>46203</v>
      </c>
      <c r="C5786" s="1" t="n">
        <v>2</v>
      </c>
      <c r="D5786" s="1" t="s">
        <v>3895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5610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7" t="n">
        <v>46203</v>
      </c>
      <c r="C5787" s="1" t="n">
        <v>2</v>
      </c>
      <c r="D5787" s="1" t="s">
        <v>3895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4187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7" t="n">
        <v>46203</v>
      </c>
      <c r="C5788" s="1" t="n">
        <v>2</v>
      </c>
      <c r="D5788" s="1" t="s">
        <v>3895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4190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7" t="n">
        <v>46203</v>
      </c>
      <c r="C5789" s="1" t="n">
        <v>2</v>
      </c>
      <c r="D5789" s="1" t="s">
        <v>3895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4191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7" t="n">
        <v>46203</v>
      </c>
      <c r="C5790" s="1" t="n">
        <v>2</v>
      </c>
      <c r="D5790" s="1" t="s">
        <v>3895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4192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7" t="n">
        <v>46203</v>
      </c>
      <c r="C5791" s="1" t="n">
        <v>2</v>
      </c>
      <c r="D5791" s="1" t="s">
        <v>3895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4193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7" t="n">
        <v>46203</v>
      </c>
      <c r="C5792" s="1" t="n">
        <v>2</v>
      </c>
      <c r="D5792" s="1" t="s">
        <v>3895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4266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7" t="n">
        <v>46203</v>
      </c>
      <c r="C5793" s="1" t="n">
        <v>2</v>
      </c>
      <c r="D5793" s="1" t="s">
        <v>3895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4195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7" t="n">
        <v>46203</v>
      </c>
      <c r="C5794" s="1" t="n">
        <v>2</v>
      </c>
      <c r="D5794" s="1" t="s">
        <v>3895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4196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7" t="n">
        <v>46203</v>
      </c>
      <c r="C5795" s="1" t="n">
        <v>2</v>
      </c>
      <c r="D5795" s="1" t="s">
        <v>3895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4197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7" t="n">
        <v>46203</v>
      </c>
      <c r="C5796" s="1" t="n">
        <v>2</v>
      </c>
      <c r="D5796" s="1" t="s">
        <v>3895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4267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7" t="n">
        <v>46203</v>
      </c>
      <c r="C5797" s="1" t="n">
        <v>2</v>
      </c>
      <c r="D5797" s="1" t="s">
        <v>3895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4198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7" t="n">
        <v>46203</v>
      </c>
      <c r="C5798" s="1" t="n">
        <v>2</v>
      </c>
      <c r="D5798" s="1" t="s">
        <v>3895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4610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7" t="n">
        <v>46203</v>
      </c>
      <c r="C5799" s="1" t="n">
        <v>2</v>
      </c>
      <c r="D5799" s="1" t="s">
        <v>3895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4199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7" t="n">
        <v>46203</v>
      </c>
      <c r="C5800" s="1" t="n">
        <v>6</v>
      </c>
      <c r="D5800" s="1" t="s">
        <v>3914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7" t="n">
        <v>46203</v>
      </c>
      <c r="C5801" s="1" t="n">
        <v>6</v>
      </c>
      <c r="D5801" s="1" t="s">
        <v>3914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7" t="n">
        <v>46203</v>
      </c>
      <c r="C5802" s="1" t="n">
        <v>6</v>
      </c>
      <c r="D5802" s="1" t="s">
        <v>3914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7" t="n">
        <v>46203</v>
      </c>
      <c r="C5803" s="1" t="n">
        <v>6</v>
      </c>
      <c r="D5803" s="1" t="s">
        <v>3914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4176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7" t="n">
        <v>46203</v>
      </c>
      <c r="C5804" s="1" t="n">
        <v>6</v>
      </c>
      <c r="D5804" s="1" t="s">
        <v>3914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4178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7" t="n">
        <v>46203</v>
      </c>
      <c r="C5805" s="1" t="n">
        <v>6</v>
      </c>
      <c r="D5805" s="1" t="s">
        <v>3914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4179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7" t="n">
        <v>46203</v>
      </c>
      <c r="C5806" s="1" t="n">
        <v>6</v>
      </c>
      <c r="D5806" s="1" t="s">
        <v>3914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4180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7" t="n">
        <v>46203</v>
      </c>
      <c r="C5807" s="1" t="n">
        <v>6</v>
      </c>
      <c r="D5807" s="1" t="s">
        <v>3914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4181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7" t="n">
        <v>46203</v>
      </c>
      <c r="C5808" s="1" t="n">
        <v>6</v>
      </c>
      <c r="D5808" s="1" t="s">
        <v>3914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4182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7" t="n">
        <v>46203</v>
      </c>
      <c r="C5809" s="1" t="n">
        <v>6</v>
      </c>
      <c r="D5809" s="1" t="s">
        <v>3914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4460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7" t="n">
        <v>46203</v>
      </c>
      <c r="C5810" s="1" t="n">
        <v>6</v>
      </c>
      <c r="D5810" s="1" t="s">
        <v>3914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4184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7" t="n">
        <v>46203</v>
      </c>
      <c r="C5811" s="1" t="n">
        <v>6</v>
      </c>
      <c r="D5811" s="1" t="s">
        <v>3914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4185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7" t="n">
        <v>46203</v>
      </c>
      <c r="C5812" s="1" t="n">
        <v>6</v>
      </c>
      <c r="D5812" s="1" t="s">
        <v>3914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5610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7" t="n">
        <v>46203</v>
      </c>
      <c r="C5813" s="1" t="n">
        <v>6</v>
      </c>
      <c r="D5813" s="1" t="s">
        <v>3914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4187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7" t="n">
        <v>46203</v>
      </c>
      <c r="C5814" s="1" t="n">
        <v>6</v>
      </c>
      <c r="D5814" s="1" t="s">
        <v>3914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4190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7" t="n">
        <v>46203</v>
      </c>
      <c r="C5815" s="1" t="n">
        <v>6</v>
      </c>
      <c r="D5815" s="1" t="s">
        <v>3914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4191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7" t="n">
        <v>46203</v>
      </c>
      <c r="C5816" s="1" t="n">
        <v>6</v>
      </c>
      <c r="D5816" s="1" t="s">
        <v>3914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4192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7" t="n">
        <v>46203</v>
      </c>
      <c r="C5817" s="1" t="n">
        <v>6</v>
      </c>
      <c r="D5817" s="1" t="s">
        <v>3914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4193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7" t="n">
        <v>46203</v>
      </c>
      <c r="C5818" s="1" t="n">
        <v>6</v>
      </c>
      <c r="D5818" s="1" t="s">
        <v>3914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4266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7" t="n">
        <v>46203</v>
      </c>
      <c r="C5819" s="1" t="n">
        <v>6</v>
      </c>
      <c r="D5819" s="1" t="s">
        <v>3914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4195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7" t="n">
        <v>46203</v>
      </c>
      <c r="C5820" s="1" t="n">
        <v>6</v>
      </c>
      <c r="D5820" s="1" t="s">
        <v>3914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4196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7" t="n">
        <v>46203</v>
      </c>
      <c r="C5821" s="1" t="n">
        <v>6</v>
      </c>
      <c r="D5821" s="1" t="s">
        <v>3914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4197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7" t="n">
        <v>46203</v>
      </c>
      <c r="C5822" s="1" t="n">
        <v>6</v>
      </c>
      <c r="D5822" s="1" t="s">
        <v>3914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4267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7" t="n">
        <v>46203</v>
      </c>
      <c r="C5823" s="1" t="n">
        <v>6</v>
      </c>
      <c r="D5823" s="1" t="s">
        <v>3914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4198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7" t="n">
        <v>46203</v>
      </c>
      <c r="C5824" s="1" t="n">
        <v>6</v>
      </c>
      <c r="D5824" s="1" t="s">
        <v>3914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4610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7" t="n">
        <v>46203</v>
      </c>
      <c r="C5825" s="1" t="n">
        <v>6</v>
      </c>
      <c r="D5825" s="1" t="s">
        <v>3914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4199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7" t="n">
        <v>46203</v>
      </c>
      <c r="C5826" s="1" t="n">
        <v>22</v>
      </c>
      <c r="D5826" s="1" t="s">
        <v>3920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3921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7" t="n">
        <v>46203</v>
      </c>
      <c r="C5827" s="1" t="n">
        <v>22</v>
      </c>
      <c r="D5827" s="1" t="s">
        <v>3920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3923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7" t="n">
        <v>46203</v>
      </c>
      <c r="C5828" s="1" t="n">
        <v>22</v>
      </c>
      <c r="D5828" s="1" t="s">
        <v>3920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3924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7" t="n">
        <v>46203</v>
      </c>
      <c r="C5829" s="1" t="n">
        <v>22</v>
      </c>
      <c r="D5829" s="1" t="s">
        <v>3920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3925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7" t="n">
        <v>46203</v>
      </c>
      <c r="C5830" s="1" t="n">
        <v>22</v>
      </c>
      <c r="D5830" s="1" t="s">
        <v>3920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3926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7" t="n">
        <v>46203</v>
      </c>
      <c r="C5831" s="1" t="n">
        <v>22</v>
      </c>
      <c r="D5831" s="1" t="s">
        <v>3920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3927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7" t="n">
        <v>46203</v>
      </c>
      <c r="C5832" s="1" t="n">
        <v>22</v>
      </c>
      <c r="D5832" s="1" t="s">
        <v>3920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3928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7" t="n">
        <v>46203</v>
      </c>
      <c r="C5833" s="1" t="n">
        <v>22</v>
      </c>
      <c r="D5833" s="1" t="s">
        <v>3920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3929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7" t="n">
        <v>46203</v>
      </c>
      <c r="C5834" s="1" t="n">
        <v>22</v>
      </c>
      <c r="D5834" s="1" t="s">
        <v>3920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3930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7" t="n">
        <v>46203</v>
      </c>
      <c r="C5835" s="1" t="n">
        <v>22</v>
      </c>
      <c r="D5835" s="1" t="s">
        <v>3920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3931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7" t="n">
        <v>46203</v>
      </c>
      <c r="C5836" s="1" t="n">
        <v>22</v>
      </c>
      <c r="D5836" s="1" t="s">
        <v>3920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3932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7" t="n">
        <v>46203</v>
      </c>
      <c r="C5837" s="1" t="n">
        <v>22</v>
      </c>
      <c r="D5837" s="1" t="s">
        <v>3920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3933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7" t="n">
        <v>46203</v>
      </c>
      <c r="C5838" s="1" t="n">
        <v>22</v>
      </c>
      <c r="D5838" s="1" t="s">
        <v>3920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3934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7" t="n">
        <v>46203</v>
      </c>
      <c r="C5839" s="1" t="n">
        <v>22</v>
      </c>
      <c r="D5839" s="1" t="s">
        <v>3920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3936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7" t="n">
        <v>46203</v>
      </c>
      <c r="C5840" s="1" t="n">
        <v>22</v>
      </c>
      <c r="D5840" s="1" t="s">
        <v>3920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3937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7" t="n">
        <v>46203</v>
      </c>
      <c r="C5841" s="1" t="n">
        <v>22</v>
      </c>
      <c r="D5841" s="1" t="s">
        <v>3920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3938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7" t="n">
        <v>46203</v>
      </c>
      <c r="C5842" s="1" t="n">
        <v>22</v>
      </c>
      <c r="D5842" s="1" t="s">
        <v>3920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3939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7" t="n">
        <v>46203</v>
      </c>
      <c r="C5843" s="1" t="n">
        <v>22</v>
      </c>
      <c r="D5843" s="1" t="s">
        <v>3920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3940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7" t="n">
        <v>46203</v>
      </c>
      <c r="C5844" s="1" t="n">
        <v>22</v>
      </c>
      <c r="D5844" s="1" t="s">
        <v>3920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3921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7" t="n">
        <v>46203</v>
      </c>
      <c r="C5845" s="1" t="n">
        <v>22</v>
      </c>
      <c r="D5845" s="1" t="s">
        <v>3920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4208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7" t="n">
        <v>46203</v>
      </c>
      <c r="C5846" s="1" t="n">
        <v>22</v>
      </c>
      <c r="D5846" s="1" t="s">
        <v>3920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3942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7" t="n">
        <v>46203</v>
      </c>
      <c r="C5847" s="1" t="n">
        <v>22</v>
      </c>
      <c r="D5847" s="1" t="s">
        <v>3920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3943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7" t="n">
        <v>46203</v>
      </c>
      <c r="C5848" s="1" t="n">
        <v>22</v>
      </c>
      <c r="D5848" s="1" t="s">
        <v>3920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3922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7" t="n">
        <v>46203</v>
      </c>
      <c r="C5849" s="1" t="n">
        <v>22</v>
      </c>
      <c r="D5849" s="1" t="s">
        <v>3920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3933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7" t="n">
        <v>46203</v>
      </c>
      <c r="C5850" s="1" t="n">
        <v>22</v>
      </c>
      <c r="D5850" s="1" t="s">
        <v>3920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3938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7" t="n">
        <v>46203</v>
      </c>
      <c r="C5851" s="1" t="n">
        <v>22</v>
      </c>
      <c r="D5851" s="1" t="s">
        <v>3920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3940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7" t="n">
        <v>46203</v>
      </c>
      <c r="C5852" s="1" t="n">
        <v>22</v>
      </c>
      <c r="D5852" s="1" t="s">
        <v>3920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3921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7" t="n">
        <v>46203</v>
      </c>
      <c r="C5853" s="1" t="n">
        <v>22</v>
      </c>
      <c r="D5853" s="1" t="s">
        <v>3920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3923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7" t="n">
        <v>46203</v>
      </c>
      <c r="C5854" s="1" t="n">
        <v>22</v>
      </c>
      <c r="D5854" s="1" t="s">
        <v>3920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3924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7" t="n">
        <v>46203</v>
      </c>
      <c r="C5855" s="1" t="n">
        <v>22</v>
      </c>
      <c r="D5855" s="1" t="s">
        <v>3920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3925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7" t="n">
        <v>46203</v>
      </c>
      <c r="C5856" s="1" t="n">
        <v>22</v>
      </c>
      <c r="D5856" s="1" t="s">
        <v>3920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3926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7" t="n">
        <v>46203</v>
      </c>
      <c r="C5857" s="1" t="n">
        <v>22</v>
      </c>
      <c r="D5857" s="1" t="s">
        <v>3920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3927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7" t="n">
        <v>46203</v>
      </c>
      <c r="C5858" s="1" t="n">
        <v>22</v>
      </c>
      <c r="D5858" s="1" t="s">
        <v>3920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3928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7" t="n">
        <v>46203</v>
      </c>
      <c r="C5859" s="1" t="n">
        <v>22</v>
      </c>
      <c r="D5859" s="1" t="s">
        <v>3920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3929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7" t="n">
        <v>46203</v>
      </c>
      <c r="C5860" s="1" t="n">
        <v>22</v>
      </c>
      <c r="D5860" s="1" t="s">
        <v>3920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3930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7" t="n">
        <v>46203</v>
      </c>
      <c r="C5861" s="1" t="n">
        <v>22</v>
      </c>
      <c r="D5861" s="1" t="s">
        <v>3920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3931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7" t="n">
        <v>46203</v>
      </c>
      <c r="C5862" s="1" t="n">
        <v>22</v>
      </c>
      <c r="D5862" s="1" t="s">
        <v>3920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3932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7" t="n">
        <v>46203</v>
      </c>
      <c r="C5863" s="1" t="n">
        <v>22</v>
      </c>
      <c r="D5863" s="1" t="s">
        <v>3920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3933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7" t="n">
        <v>46203</v>
      </c>
      <c r="C5864" s="1" t="n">
        <v>22</v>
      </c>
      <c r="D5864" s="1" t="s">
        <v>3920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3934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7" t="n">
        <v>46203</v>
      </c>
      <c r="C5865" s="1" t="n">
        <v>22</v>
      </c>
      <c r="D5865" s="1" t="s">
        <v>3920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3936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7" t="n">
        <v>46203</v>
      </c>
      <c r="C5866" s="1" t="n">
        <v>22</v>
      </c>
      <c r="D5866" s="1" t="s">
        <v>3920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3937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7" t="n">
        <v>46203</v>
      </c>
      <c r="C5867" s="1" t="n">
        <v>22</v>
      </c>
      <c r="D5867" s="1" t="s">
        <v>3920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3938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7" t="n">
        <v>46203</v>
      </c>
      <c r="C5868" s="1" t="n">
        <v>22</v>
      </c>
      <c r="D5868" s="1" t="s">
        <v>3920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3939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7" t="n">
        <v>46203</v>
      </c>
      <c r="C5869" s="1" t="n">
        <v>22</v>
      </c>
      <c r="D5869" s="1" t="s">
        <v>3920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3940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7" t="n">
        <v>46203</v>
      </c>
      <c r="C5870" s="1" t="n">
        <v>22</v>
      </c>
      <c r="D5870" s="1" t="s">
        <v>3920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4272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7" t="n">
        <v>46203</v>
      </c>
      <c r="C5871" s="1" t="n">
        <v>22</v>
      </c>
      <c r="D5871" s="1" t="s">
        <v>3920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3921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7" t="n">
        <v>46203</v>
      </c>
      <c r="C5872" s="1" t="n">
        <v>22</v>
      </c>
      <c r="D5872" s="1" t="s">
        <v>3920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3923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7" t="n">
        <v>46203</v>
      </c>
      <c r="C5873" s="1" t="n">
        <v>22</v>
      </c>
      <c r="D5873" s="1" t="s">
        <v>3920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3924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7" t="n">
        <v>46203</v>
      </c>
      <c r="C5874" s="1" t="n">
        <v>22</v>
      </c>
      <c r="D5874" s="1" t="s">
        <v>3920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3925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7" t="n">
        <v>46203</v>
      </c>
      <c r="C5875" s="1" t="n">
        <v>22</v>
      </c>
      <c r="D5875" s="1" t="s">
        <v>3920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3926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7" t="n">
        <v>46203</v>
      </c>
      <c r="C5876" s="1" t="n">
        <v>22</v>
      </c>
      <c r="D5876" s="1" t="s">
        <v>3920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3927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7" t="n">
        <v>46203</v>
      </c>
      <c r="C5877" s="1" t="n">
        <v>22</v>
      </c>
      <c r="D5877" s="1" t="s">
        <v>3920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3928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7" t="n">
        <v>46203</v>
      </c>
      <c r="C5878" s="1" t="n">
        <v>22</v>
      </c>
      <c r="D5878" s="1" t="s">
        <v>3920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3929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7" t="n">
        <v>46203</v>
      </c>
      <c r="C5879" s="1" t="n">
        <v>22</v>
      </c>
      <c r="D5879" s="1" t="s">
        <v>3920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3930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7" t="n">
        <v>46203</v>
      </c>
      <c r="C5880" s="1" t="n">
        <v>22</v>
      </c>
      <c r="D5880" s="1" t="s">
        <v>3920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3931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7" t="n">
        <v>46203</v>
      </c>
      <c r="C5881" s="1" t="n">
        <v>22</v>
      </c>
      <c r="D5881" s="1" t="s">
        <v>3920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3932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7" t="n">
        <v>46203</v>
      </c>
      <c r="C5882" s="1" t="n">
        <v>22</v>
      </c>
      <c r="D5882" s="1" t="s">
        <v>3920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3933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7" t="n">
        <v>46203</v>
      </c>
      <c r="C5883" s="1" t="n">
        <v>22</v>
      </c>
      <c r="D5883" s="1" t="s">
        <v>3920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3934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7" t="n">
        <v>46203</v>
      </c>
      <c r="C5884" s="1" t="n">
        <v>22</v>
      </c>
      <c r="D5884" s="1" t="s">
        <v>3920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3936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7" t="n">
        <v>46203</v>
      </c>
      <c r="C5885" s="1" t="n">
        <v>22</v>
      </c>
      <c r="D5885" s="1" t="s">
        <v>3920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3937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7" t="n">
        <v>46203</v>
      </c>
      <c r="C5886" s="1" t="n">
        <v>22</v>
      </c>
      <c r="D5886" s="1" t="s">
        <v>3920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3938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7" t="n">
        <v>46203</v>
      </c>
      <c r="C5887" s="1" t="n">
        <v>22</v>
      </c>
      <c r="D5887" s="1" t="s">
        <v>3920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3939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7" t="n">
        <v>46203</v>
      </c>
      <c r="C5888" s="1" t="n">
        <v>22</v>
      </c>
      <c r="D5888" s="1" t="s">
        <v>3920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3940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7" t="n">
        <v>46203</v>
      </c>
      <c r="C5889" s="1" t="n">
        <v>22</v>
      </c>
      <c r="D5889" s="1" t="s">
        <v>3920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4272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7" t="n">
        <v>46203</v>
      </c>
      <c r="C5890" s="1" t="n">
        <v>100</v>
      </c>
      <c r="D5890" s="1" t="s">
        <v>3947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3921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7" t="n">
        <v>46203</v>
      </c>
      <c r="C5891" s="1" t="n">
        <v>100</v>
      </c>
      <c r="D5891" s="1" t="s">
        <v>3947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3923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7" t="n">
        <v>46203</v>
      </c>
      <c r="C5892" s="1" t="n">
        <v>100</v>
      </c>
      <c r="D5892" s="1" t="s">
        <v>3947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3924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7" t="n">
        <v>46203</v>
      </c>
      <c r="C5893" s="1" t="n">
        <v>100</v>
      </c>
      <c r="D5893" s="1" t="s">
        <v>3947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3925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7" t="n">
        <v>46203</v>
      </c>
      <c r="C5894" s="1" t="n">
        <v>100</v>
      </c>
      <c r="D5894" s="1" t="s">
        <v>3947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3926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7" t="n">
        <v>46203</v>
      </c>
      <c r="C5895" s="1" t="n">
        <v>100</v>
      </c>
      <c r="D5895" s="1" t="s">
        <v>3947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3927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7" t="n">
        <v>46203</v>
      </c>
      <c r="C5896" s="1" t="n">
        <v>100</v>
      </c>
      <c r="D5896" s="1" t="s">
        <v>3947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3928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7" t="n">
        <v>46203</v>
      </c>
      <c r="C5897" s="1" t="n">
        <v>100</v>
      </c>
      <c r="D5897" s="1" t="s">
        <v>3947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3929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7" t="n">
        <v>46203</v>
      </c>
      <c r="C5898" s="1" t="n">
        <v>100</v>
      </c>
      <c r="D5898" s="1" t="s">
        <v>3947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3930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7" t="n">
        <v>46203</v>
      </c>
      <c r="C5899" s="1" t="n">
        <v>100</v>
      </c>
      <c r="D5899" s="1" t="s">
        <v>3947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3931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7" t="n">
        <v>46203</v>
      </c>
      <c r="C5900" s="1" t="n">
        <v>100</v>
      </c>
      <c r="D5900" s="1" t="s">
        <v>3947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3932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7" t="n">
        <v>46203</v>
      </c>
      <c r="C5901" s="1" t="n">
        <v>100</v>
      </c>
      <c r="D5901" s="1" t="s">
        <v>3947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3933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7" t="n">
        <v>46203</v>
      </c>
      <c r="C5902" s="1" t="n">
        <v>100</v>
      </c>
      <c r="D5902" s="1" t="s">
        <v>3947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3934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7" t="n">
        <v>46203</v>
      </c>
      <c r="C5903" s="1" t="n">
        <v>100</v>
      </c>
      <c r="D5903" s="1" t="s">
        <v>3947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3936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7" t="n">
        <v>46203</v>
      </c>
      <c r="C5904" s="1" t="n">
        <v>100</v>
      </c>
      <c r="D5904" s="1" t="s">
        <v>3947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3937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7" t="n">
        <v>46203</v>
      </c>
      <c r="C5905" s="1" t="n">
        <v>100</v>
      </c>
      <c r="D5905" s="1" t="s">
        <v>3947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3938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7" t="n">
        <v>46203</v>
      </c>
      <c r="C5906" s="1" t="n">
        <v>100</v>
      </c>
      <c r="D5906" s="1" t="s">
        <v>3947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3939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7" t="n">
        <v>46203</v>
      </c>
      <c r="C5907" s="1" t="n">
        <v>100</v>
      </c>
      <c r="D5907" s="1" t="s">
        <v>3947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3940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7" t="n">
        <v>46203</v>
      </c>
      <c r="C5908" s="1" t="n">
        <v>100</v>
      </c>
      <c r="D5908" s="1" t="s">
        <v>3947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3921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7" t="n">
        <v>46203</v>
      </c>
      <c r="C5909" s="1" t="n">
        <v>100</v>
      </c>
      <c r="D5909" s="1" t="s">
        <v>3947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3923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7" t="n">
        <v>46203</v>
      </c>
      <c r="C5910" s="1" t="n">
        <v>100</v>
      </c>
      <c r="D5910" s="1" t="s">
        <v>3947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3924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7" t="n">
        <v>46203</v>
      </c>
      <c r="C5911" s="1" t="n">
        <v>100</v>
      </c>
      <c r="D5911" s="1" t="s">
        <v>3947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3925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7" t="n">
        <v>46203</v>
      </c>
      <c r="C5912" s="1" t="n">
        <v>100</v>
      </c>
      <c r="D5912" s="1" t="s">
        <v>3947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3926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7" t="n">
        <v>46203</v>
      </c>
      <c r="C5913" s="1" t="n">
        <v>100</v>
      </c>
      <c r="D5913" s="1" t="s">
        <v>3947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3927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7" t="n">
        <v>46203</v>
      </c>
      <c r="C5914" s="1" t="n">
        <v>100</v>
      </c>
      <c r="D5914" s="1" t="s">
        <v>3947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3928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7" t="n">
        <v>46203</v>
      </c>
      <c r="C5915" s="1" t="n">
        <v>100</v>
      </c>
      <c r="D5915" s="1" t="s">
        <v>3947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3929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7" t="n">
        <v>46203</v>
      </c>
      <c r="C5916" s="1" t="n">
        <v>100</v>
      </c>
      <c r="D5916" s="1" t="s">
        <v>3947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3930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7" t="n">
        <v>46203</v>
      </c>
      <c r="C5917" s="1" t="n">
        <v>100</v>
      </c>
      <c r="D5917" s="1" t="s">
        <v>3947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3931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7" t="n">
        <v>46203</v>
      </c>
      <c r="C5918" s="1" t="n">
        <v>100</v>
      </c>
      <c r="D5918" s="1" t="s">
        <v>3947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3932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7" t="n">
        <v>46203</v>
      </c>
      <c r="C5919" s="1" t="n">
        <v>100</v>
      </c>
      <c r="D5919" s="1" t="s">
        <v>3947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3933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7" t="n">
        <v>46203</v>
      </c>
      <c r="C5920" s="1" t="n">
        <v>100</v>
      </c>
      <c r="D5920" s="1" t="s">
        <v>3947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3934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7" t="n">
        <v>46203</v>
      </c>
      <c r="C5921" s="1" t="n">
        <v>100</v>
      </c>
      <c r="D5921" s="1" t="s">
        <v>3947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3936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7" t="n">
        <v>46203</v>
      </c>
      <c r="C5922" s="1" t="n">
        <v>100</v>
      </c>
      <c r="D5922" s="1" t="s">
        <v>3947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3937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7" t="n">
        <v>46203</v>
      </c>
      <c r="C5923" s="1" t="n">
        <v>100</v>
      </c>
      <c r="D5923" s="1" t="s">
        <v>3947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3938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7" t="n">
        <v>46203</v>
      </c>
      <c r="C5924" s="1" t="n">
        <v>100</v>
      </c>
      <c r="D5924" s="1" t="s">
        <v>3947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3939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7" t="n">
        <v>46203</v>
      </c>
      <c r="C5925" s="1" t="n">
        <v>100</v>
      </c>
      <c r="D5925" s="1" t="s">
        <v>3947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3940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7" t="n">
        <v>46203</v>
      </c>
      <c r="C5926" s="1" t="n">
        <v>100</v>
      </c>
      <c r="D5926" s="1" t="s">
        <v>3947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3921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7" t="n">
        <v>46203</v>
      </c>
      <c r="C5927" s="1" t="n">
        <v>100</v>
      </c>
      <c r="D5927" s="1" t="s">
        <v>3947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3923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7" t="n">
        <v>46203</v>
      </c>
      <c r="C5928" s="1" t="n">
        <v>100</v>
      </c>
      <c r="D5928" s="1" t="s">
        <v>3947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3924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7" t="n">
        <v>46203</v>
      </c>
      <c r="C5929" s="1" t="n">
        <v>100</v>
      </c>
      <c r="D5929" s="1" t="s">
        <v>3947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3925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7" t="n">
        <v>46203</v>
      </c>
      <c r="C5930" s="1" t="n">
        <v>100</v>
      </c>
      <c r="D5930" s="1" t="s">
        <v>3947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3926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7" t="n">
        <v>46203</v>
      </c>
      <c r="C5931" s="1" t="n">
        <v>100</v>
      </c>
      <c r="D5931" s="1" t="s">
        <v>3947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3927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7" t="n">
        <v>46203</v>
      </c>
      <c r="C5932" s="1" t="n">
        <v>100</v>
      </c>
      <c r="D5932" s="1" t="s">
        <v>3947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3928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7" t="n">
        <v>46203</v>
      </c>
      <c r="C5933" s="1" t="n">
        <v>100</v>
      </c>
      <c r="D5933" s="1" t="s">
        <v>3947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3929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7" t="n">
        <v>46203</v>
      </c>
      <c r="C5934" s="1" t="n">
        <v>100</v>
      </c>
      <c r="D5934" s="1" t="s">
        <v>3947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3930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7" t="n">
        <v>46203</v>
      </c>
      <c r="C5935" s="1" t="n">
        <v>100</v>
      </c>
      <c r="D5935" s="1" t="s">
        <v>3947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3931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7" t="n">
        <v>46203</v>
      </c>
      <c r="C5936" s="1" t="n">
        <v>100</v>
      </c>
      <c r="D5936" s="1" t="s">
        <v>3947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3932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7" t="n">
        <v>46203</v>
      </c>
      <c r="C5937" s="1" t="n">
        <v>100</v>
      </c>
      <c r="D5937" s="1" t="s">
        <v>3947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3933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7" t="n">
        <v>46203</v>
      </c>
      <c r="C5938" s="1" t="n">
        <v>100</v>
      </c>
      <c r="D5938" s="1" t="s">
        <v>3947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3934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7" t="n">
        <v>46203</v>
      </c>
      <c r="C5939" s="1" t="n">
        <v>100</v>
      </c>
      <c r="D5939" s="1" t="s">
        <v>3947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3936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7" t="n">
        <v>46203</v>
      </c>
      <c r="C5940" s="1" t="n">
        <v>100</v>
      </c>
      <c r="D5940" s="1" t="s">
        <v>3947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3937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7" t="n">
        <v>46203</v>
      </c>
      <c r="C5941" s="1" t="n">
        <v>100</v>
      </c>
      <c r="D5941" s="1" t="s">
        <v>3947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3938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7" t="n">
        <v>46203</v>
      </c>
      <c r="C5942" s="1" t="n">
        <v>100</v>
      </c>
      <c r="D5942" s="1" t="s">
        <v>3947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3939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7" t="n">
        <v>46203</v>
      </c>
      <c r="C5943" s="1" t="n">
        <v>100</v>
      </c>
      <c r="D5943" s="1" t="s">
        <v>3947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3940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7" t="n">
        <v>46203</v>
      </c>
      <c r="C5944" s="1" t="n">
        <v>100</v>
      </c>
      <c r="D5944" s="1" t="s">
        <v>3947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3921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7" t="n">
        <v>46203</v>
      </c>
      <c r="C5945" s="1" t="n">
        <v>100</v>
      </c>
      <c r="D5945" s="1" t="s">
        <v>3947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4208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7" t="n">
        <v>46203</v>
      </c>
      <c r="C5946" s="1" t="n">
        <v>100</v>
      </c>
      <c r="D5946" s="1" t="s">
        <v>3947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3942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7" t="n">
        <v>46203</v>
      </c>
      <c r="C5947" s="1" t="n">
        <v>100</v>
      </c>
      <c r="D5947" s="1" t="s">
        <v>3947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3943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7" t="n">
        <v>46203</v>
      </c>
      <c r="C5948" s="1" t="n">
        <v>100</v>
      </c>
      <c r="D5948" s="1" t="s">
        <v>3947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3922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7" t="n">
        <v>46203</v>
      </c>
      <c r="C5949" s="1" t="n">
        <v>100</v>
      </c>
      <c r="D5949" s="1" t="s">
        <v>3947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3938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7" t="n">
        <v>46203</v>
      </c>
      <c r="C5950" s="1" t="n">
        <v>100</v>
      </c>
      <c r="D5950" s="1" t="s">
        <v>3947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3940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7" t="n">
        <v>46203</v>
      </c>
      <c r="C5951" s="1" t="n">
        <v>100</v>
      </c>
      <c r="D5951" s="1" t="s">
        <v>3947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3921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7" t="n">
        <v>46203</v>
      </c>
      <c r="C5952" s="1" t="n">
        <v>100</v>
      </c>
      <c r="D5952" s="1" t="s">
        <v>3947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3942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7" t="n">
        <v>46203</v>
      </c>
      <c r="C5953" s="1" t="n">
        <v>100</v>
      </c>
      <c r="D5953" s="1" t="s">
        <v>3947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3943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7" t="n">
        <v>46203</v>
      </c>
      <c r="C5954" s="1" t="n">
        <v>100</v>
      </c>
      <c r="D5954" s="1" t="s">
        <v>3947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3922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7" t="n">
        <v>46203</v>
      </c>
      <c r="C5955" s="1" t="n">
        <v>100</v>
      </c>
      <c r="D5955" s="1" t="s">
        <v>3947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3933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7" t="n">
        <v>46203</v>
      </c>
      <c r="C5956" s="1" t="n">
        <v>100</v>
      </c>
      <c r="D5956" s="1" t="s">
        <v>3947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3938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7" t="n">
        <v>46203</v>
      </c>
      <c r="C5957" s="1" t="n">
        <v>100</v>
      </c>
      <c r="D5957" s="1" t="s">
        <v>3947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3940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7" t="n">
        <v>46203</v>
      </c>
      <c r="C5958" s="1" t="n">
        <v>100</v>
      </c>
      <c r="D5958" s="1" t="s">
        <v>3947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3921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7" t="n">
        <v>46203</v>
      </c>
      <c r="C5959" s="1" t="n">
        <v>100</v>
      </c>
      <c r="D5959" s="1" t="s">
        <v>3947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3923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7" t="n">
        <v>46203</v>
      </c>
      <c r="C5960" s="1" t="n">
        <v>100</v>
      </c>
      <c r="D5960" s="1" t="s">
        <v>3947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3924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7" t="n">
        <v>46203</v>
      </c>
      <c r="C5961" s="1" t="n">
        <v>100</v>
      </c>
      <c r="D5961" s="1" t="s">
        <v>3947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3925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7" t="n">
        <v>46203</v>
      </c>
      <c r="C5962" s="1" t="n">
        <v>100</v>
      </c>
      <c r="D5962" s="1" t="s">
        <v>3947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3926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7" t="n">
        <v>46203</v>
      </c>
      <c r="C5963" s="1" t="n">
        <v>100</v>
      </c>
      <c r="D5963" s="1" t="s">
        <v>3947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3927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7" t="n">
        <v>46203</v>
      </c>
      <c r="C5964" s="1" t="n">
        <v>100</v>
      </c>
      <c r="D5964" s="1" t="s">
        <v>3947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3928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7" t="n">
        <v>46203</v>
      </c>
      <c r="C5965" s="1" t="n">
        <v>100</v>
      </c>
      <c r="D5965" s="1" t="s">
        <v>3947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3929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7" t="n">
        <v>46203</v>
      </c>
      <c r="C5966" s="1" t="n">
        <v>100</v>
      </c>
      <c r="D5966" s="1" t="s">
        <v>3947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3930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7" t="n">
        <v>46203</v>
      </c>
      <c r="C5967" s="1" t="n">
        <v>100</v>
      </c>
      <c r="D5967" s="1" t="s">
        <v>3947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3931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7" t="n">
        <v>46203</v>
      </c>
      <c r="C5968" s="1" t="n">
        <v>100</v>
      </c>
      <c r="D5968" s="1" t="s">
        <v>3947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3932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7" t="n">
        <v>46203</v>
      </c>
      <c r="C5969" s="1" t="n">
        <v>100</v>
      </c>
      <c r="D5969" s="1" t="s">
        <v>3947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3933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7" t="n">
        <v>46203</v>
      </c>
      <c r="C5970" s="1" t="n">
        <v>100</v>
      </c>
      <c r="D5970" s="1" t="s">
        <v>3947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3934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7" t="n">
        <v>46203</v>
      </c>
      <c r="C5971" s="1" t="n">
        <v>100</v>
      </c>
      <c r="D5971" s="1" t="s">
        <v>3947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3936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7" t="n">
        <v>46203</v>
      </c>
      <c r="C5972" s="1" t="n">
        <v>100</v>
      </c>
      <c r="D5972" s="1" t="s">
        <v>3947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3937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7" t="n">
        <v>46203</v>
      </c>
      <c r="C5973" s="1" t="n">
        <v>100</v>
      </c>
      <c r="D5973" s="1" t="s">
        <v>3947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3938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7" t="n">
        <v>46203</v>
      </c>
      <c r="C5974" s="1" t="n">
        <v>100</v>
      </c>
      <c r="D5974" s="1" t="s">
        <v>3947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3939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7" t="n">
        <v>46203</v>
      </c>
      <c r="C5975" s="1" t="n">
        <v>100</v>
      </c>
      <c r="D5975" s="1" t="s">
        <v>3947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3940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7" t="n">
        <v>46203</v>
      </c>
      <c r="C5976" s="1" t="n">
        <v>100</v>
      </c>
      <c r="D5976" s="1" t="s">
        <v>3947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4272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7" t="n">
        <v>46203</v>
      </c>
      <c r="C5977" s="1" t="n">
        <v>100</v>
      </c>
      <c r="D5977" s="1" t="s">
        <v>3947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3921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7" t="n">
        <v>46203</v>
      </c>
      <c r="C5978" s="1" t="n">
        <v>100</v>
      </c>
      <c r="D5978" s="1" t="s">
        <v>3947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3923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7" t="n">
        <v>46203</v>
      </c>
      <c r="C5979" s="1" t="n">
        <v>100</v>
      </c>
      <c r="D5979" s="1" t="s">
        <v>3947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3924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7" t="n">
        <v>46203</v>
      </c>
      <c r="C5980" s="1" t="n">
        <v>100</v>
      </c>
      <c r="D5980" s="1" t="s">
        <v>3947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3925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7" t="n">
        <v>46203</v>
      </c>
      <c r="C5981" s="1" t="n">
        <v>100</v>
      </c>
      <c r="D5981" s="1" t="s">
        <v>3947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3926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7" t="n">
        <v>46203</v>
      </c>
      <c r="C5982" s="1" t="n">
        <v>100</v>
      </c>
      <c r="D5982" s="1" t="s">
        <v>3947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3927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7" t="n">
        <v>46203</v>
      </c>
      <c r="C5983" s="1" t="n">
        <v>100</v>
      </c>
      <c r="D5983" s="1" t="s">
        <v>3947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3928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7" t="n">
        <v>46203</v>
      </c>
      <c r="C5984" s="1" t="n">
        <v>100</v>
      </c>
      <c r="D5984" s="1" t="s">
        <v>3947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3929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7" t="n">
        <v>46203</v>
      </c>
      <c r="C5985" s="1" t="n">
        <v>100</v>
      </c>
      <c r="D5985" s="1" t="s">
        <v>3947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3930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7" t="n">
        <v>46203</v>
      </c>
      <c r="C5986" s="1" t="n">
        <v>100</v>
      </c>
      <c r="D5986" s="1" t="s">
        <v>3947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3931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7" t="n">
        <v>46203</v>
      </c>
      <c r="C5987" s="1" t="n">
        <v>100</v>
      </c>
      <c r="D5987" s="1" t="s">
        <v>3947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3932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7" t="n">
        <v>46203</v>
      </c>
      <c r="C5988" s="1" t="n">
        <v>100</v>
      </c>
      <c r="D5988" s="1" t="s">
        <v>3947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3933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7" t="n">
        <v>46203</v>
      </c>
      <c r="C5989" s="1" t="n">
        <v>100</v>
      </c>
      <c r="D5989" s="1" t="s">
        <v>3947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3934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7" t="n">
        <v>46203</v>
      </c>
      <c r="C5990" s="1" t="n">
        <v>100</v>
      </c>
      <c r="D5990" s="1" t="s">
        <v>3947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3936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7" t="n">
        <v>46203</v>
      </c>
      <c r="C5991" s="1" t="n">
        <v>100</v>
      </c>
      <c r="D5991" s="1" t="s">
        <v>3947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3937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7" t="n">
        <v>46203</v>
      </c>
      <c r="C5992" s="1" t="n">
        <v>100</v>
      </c>
      <c r="D5992" s="1" t="s">
        <v>3947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3938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7" t="n">
        <v>46203</v>
      </c>
      <c r="C5993" s="1" t="n">
        <v>100</v>
      </c>
      <c r="D5993" s="1" t="s">
        <v>3947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3939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7" t="n">
        <v>46203</v>
      </c>
      <c r="C5994" s="1" t="n">
        <v>100</v>
      </c>
      <c r="D5994" s="1" t="s">
        <v>3947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3940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7" t="n">
        <v>46203</v>
      </c>
      <c r="C5995" s="1" t="n">
        <v>100</v>
      </c>
      <c r="D5995" s="1" t="s">
        <v>3947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3921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7" t="n">
        <v>46203</v>
      </c>
      <c r="C5996" s="1" t="n">
        <v>100</v>
      </c>
      <c r="D5996" s="1" t="s">
        <v>3947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3923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7" t="n">
        <v>46203</v>
      </c>
      <c r="C5997" s="1" t="n">
        <v>100</v>
      </c>
      <c r="D5997" s="1" t="s">
        <v>3947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3924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7" t="n">
        <v>46203</v>
      </c>
      <c r="C5998" s="1" t="n">
        <v>100</v>
      </c>
      <c r="D5998" s="1" t="s">
        <v>3947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3925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7" t="n">
        <v>46203</v>
      </c>
      <c r="C5999" s="1" t="n">
        <v>100</v>
      </c>
      <c r="D5999" s="1" t="s">
        <v>3947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3926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7" t="n">
        <v>46203</v>
      </c>
      <c r="C6000" s="1" t="n">
        <v>100</v>
      </c>
      <c r="D6000" s="1" t="s">
        <v>3947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3927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7" t="n">
        <v>46203</v>
      </c>
      <c r="C6001" s="1" t="n">
        <v>100</v>
      </c>
      <c r="D6001" s="1" t="s">
        <v>3947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3928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7" t="n">
        <v>46203</v>
      </c>
      <c r="C6002" s="1" t="n">
        <v>100</v>
      </c>
      <c r="D6002" s="1" t="s">
        <v>3947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3929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7" t="n">
        <v>46203</v>
      </c>
      <c r="C6003" s="1" t="n">
        <v>100</v>
      </c>
      <c r="D6003" s="1" t="s">
        <v>3947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3930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7" t="n">
        <v>46203</v>
      </c>
      <c r="C6004" s="1" t="n">
        <v>100</v>
      </c>
      <c r="D6004" s="1" t="s">
        <v>3947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3931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7" t="n">
        <v>46203</v>
      </c>
      <c r="C6005" s="1" t="n">
        <v>100</v>
      </c>
      <c r="D6005" s="1" t="s">
        <v>3947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3932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7" t="n">
        <v>46203</v>
      </c>
      <c r="C6006" s="1" t="n">
        <v>100</v>
      </c>
      <c r="D6006" s="1" t="s">
        <v>3947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3933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7" t="n">
        <v>46203</v>
      </c>
      <c r="C6007" s="1" t="n">
        <v>100</v>
      </c>
      <c r="D6007" s="1" t="s">
        <v>3947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3934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7" t="n">
        <v>46203</v>
      </c>
      <c r="C6008" s="1" t="n">
        <v>100</v>
      </c>
      <c r="D6008" s="1" t="s">
        <v>3947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3936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7" t="n">
        <v>46203</v>
      </c>
      <c r="C6009" s="1" t="n">
        <v>100</v>
      </c>
      <c r="D6009" s="1" t="s">
        <v>3947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3937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7" t="n">
        <v>46203</v>
      </c>
      <c r="C6010" s="1" t="n">
        <v>100</v>
      </c>
      <c r="D6010" s="1" t="s">
        <v>3947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3938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7" t="n">
        <v>46203</v>
      </c>
      <c r="C6011" s="1" t="n">
        <v>100</v>
      </c>
      <c r="D6011" s="1" t="s">
        <v>3947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3939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7" t="n">
        <v>46203</v>
      </c>
      <c r="C6012" s="1" t="n">
        <v>100</v>
      </c>
      <c r="D6012" s="1" t="s">
        <v>3947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3940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7" t="n">
        <v>46203</v>
      </c>
      <c r="C6013" s="1" t="n">
        <v>100</v>
      </c>
      <c r="D6013" s="1" t="s">
        <v>3947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4272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7" t="n">
        <v>46204</v>
      </c>
      <c r="C6014" s="1" t="n">
        <v>1</v>
      </c>
      <c r="D6014" s="1" t="s">
        <v>3851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3953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7" t="n">
        <v>46204</v>
      </c>
      <c r="C6015" s="1" t="n">
        <v>1</v>
      </c>
      <c r="D6015" s="1" t="s">
        <v>3851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3954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7" t="n">
        <v>46204</v>
      </c>
      <c r="C6016" s="1" t="n">
        <v>1</v>
      </c>
      <c r="D6016" s="1" t="s">
        <v>3851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3956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7" t="n">
        <v>46204</v>
      </c>
      <c r="C6017" s="1" t="n">
        <v>1</v>
      </c>
      <c r="D6017" s="1" t="s">
        <v>3851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4403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7" t="n">
        <v>46204</v>
      </c>
      <c r="C6018" s="1" t="n">
        <v>1</v>
      </c>
      <c r="D6018" s="1" t="s">
        <v>3851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4222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7" t="n">
        <v>46204</v>
      </c>
      <c r="C6019" s="1" t="n">
        <v>1</v>
      </c>
      <c r="D6019" s="1" t="s">
        <v>3851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6304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7" t="n">
        <v>46204</v>
      </c>
      <c r="C6020" s="1" t="n">
        <v>1</v>
      </c>
      <c r="D6020" s="1" t="s">
        <v>3851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6305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7" t="n">
        <v>46204</v>
      </c>
      <c r="C6021" s="1" t="n">
        <v>1</v>
      </c>
      <c r="D6021" s="1" t="s">
        <v>3851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6306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7" t="n">
        <v>46204</v>
      </c>
      <c r="C6022" s="1" t="n">
        <v>1</v>
      </c>
      <c r="D6022" s="1" t="s">
        <v>3851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6306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7" t="n">
        <v>46204</v>
      </c>
      <c r="C6023" s="1" t="n">
        <v>1</v>
      </c>
      <c r="D6023" s="1" t="s">
        <v>3851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6307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7" t="n">
        <v>46204</v>
      </c>
      <c r="C6024" s="1" t="n">
        <v>1</v>
      </c>
      <c r="D6024" s="1" t="s">
        <v>3851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6308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7" t="n">
        <v>46204</v>
      </c>
      <c r="C6025" s="1" t="n">
        <v>1</v>
      </c>
      <c r="D6025" s="1" t="s">
        <v>3851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6309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7" t="n">
        <v>46204</v>
      </c>
      <c r="C6026" s="1" t="n">
        <v>1</v>
      </c>
      <c r="D6026" s="1" t="s">
        <v>3851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6309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7" t="n">
        <v>46204</v>
      </c>
      <c r="C6027" s="1" t="n">
        <v>1</v>
      </c>
      <c r="D6027" s="1" t="s">
        <v>3851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6310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7" t="n">
        <v>46204</v>
      </c>
      <c r="C6028" s="1" t="n">
        <v>1</v>
      </c>
      <c r="D6028" s="1" t="s">
        <v>3851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6311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7" t="n">
        <v>46204</v>
      </c>
      <c r="C6029" s="1" t="n">
        <v>1</v>
      </c>
      <c r="D6029" s="1" t="s">
        <v>3851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6312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7" t="n">
        <v>46204</v>
      </c>
      <c r="C6030" s="1" t="n">
        <v>1</v>
      </c>
      <c r="D6030" s="1" t="s">
        <v>3851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6313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7" t="n">
        <v>46204</v>
      </c>
      <c r="C6031" s="1" t="n">
        <v>1</v>
      </c>
      <c r="D6031" s="1" t="s">
        <v>3851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6314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7" t="n">
        <v>46204</v>
      </c>
      <c r="C6032" s="1" t="n">
        <v>1</v>
      </c>
      <c r="D6032" s="1" t="s">
        <v>3851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6314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7" t="n">
        <v>46204</v>
      </c>
      <c r="C6033" s="1" t="n">
        <v>1</v>
      </c>
      <c r="D6033" s="1" t="s">
        <v>3851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6314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7" t="n">
        <v>46204</v>
      </c>
      <c r="C6034" s="1" t="n">
        <v>1</v>
      </c>
      <c r="D6034" s="1" t="s">
        <v>3851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6315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7" t="n">
        <v>46204</v>
      </c>
      <c r="C6035" s="1" t="n">
        <v>1</v>
      </c>
      <c r="D6035" s="1" t="s">
        <v>3851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6316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7" t="n">
        <v>46204</v>
      </c>
      <c r="C6036" s="1" t="n">
        <v>1</v>
      </c>
      <c r="D6036" s="1" t="s">
        <v>3851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6317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7" t="n">
        <v>46204</v>
      </c>
      <c r="C6037" s="1" t="n">
        <v>1</v>
      </c>
      <c r="D6037" s="1" t="s">
        <v>3851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6318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7" t="n">
        <v>46204</v>
      </c>
      <c r="C6038" s="1" t="n">
        <v>1</v>
      </c>
      <c r="D6038" s="1" t="s">
        <v>3851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6319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7" t="n">
        <v>46204</v>
      </c>
      <c r="C6039" s="1" t="n">
        <v>1</v>
      </c>
      <c r="D6039" s="1" t="s">
        <v>3851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6320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7" t="n">
        <v>46204</v>
      </c>
      <c r="C6040" s="1" t="n">
        <v>1</v>
      </c>
      <c r="D6040" s="1" t="s">
        <v>3851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6321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7" t="n">
        <v>46204</v>
      </c>
      <c r="C6041" s="1" t="n">
        <v>1</v>
      </c>
      <c r="D6041" s="1" t="s">
        <v>3851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6322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7" t="n">
        <v>46204</v>
      </c>
      <c r="C6042" s="1" t="n">
        <v>1</v>
      </c>
      <c r="D6042" s="1" t="s">
        <v>3851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4622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7" t="n">
        <v>46204</v>
      </c>
      <c r="C6043" s="1" t="n">
        <v>1</v>
      </c>
      <c r="D6043" s="1" t="s">
        <v>3851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4116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7" t="n">
        <v>46204</v>
      </c>
      <c r="C6044" s="1" t="n">
        <v>1</v>
      </c>
      <c r="D6044" s="1" t="s">
        <v>3851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6323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7" t="n">
        <v>46204</v>
      </c>
      <c r="C6045" s="1" t="n">
        <v>1</v>
      </c>
      <c r="D6045" s="1" t="s">
        <v>3851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4276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7" t="n">
        <v>46204</v>
      </c>
      <c r="C6046" s="1" t="n">
        <v>1</v>
      </c>
      <c r="D6046" s="1" t="s">
        <v>3851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5229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7" t="n">
        <v>46204</v>
      </c>
      <c r="C6047" s="1" t="n">
        <v>1</v>
      </c>
      <c r="D6047" s="1" t="s">
        <v>3851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3888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7" t="n">
        <v>46204</v>
      </c>
      <c r="C6048" s="1" t="n">
        <v>1</v>
      </c>
      <c r="D6048" s="1" t="s">
        <v>3851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3889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7" t="n">
        <v>46204</v>
      </c>
      <c r="C6049" s="1" t="n">
        <v>1</v>
      </c>
      <c r="D6049" s="1" t="s">
        <v>3851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5740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7" t="n">
        <v>46204</v>
      </c>
      <c r="C6050" s="1" t="n">
        <v>1</v>
      </c>
      <c r="D6050" s="1" t="s">
        <v>3851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4304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7" t="n">
        <v>46204</v>
      </c>
      <c r="C6051" s="1" t="n">
        <v>1</v>
      </c>
      <c r="D6051" s="1" t="s">
        <v>3851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4309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7" t="n">
        <v>46204</v>
      </c>
      <c r="C6052" s="1" t="n">
        <v>1</v>
      </c>
      <c r="D6052" s="1" t="s">
        <v>3851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4310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7" t="n">
        <v>46204</v>
      </c>
      <c r="C6053" s="1" t="n">
        <v>1</v>
      </c>
      <c r="D6053" s="1" t="s">
        <v>3851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4311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7" t="n">
        <v>46204</v>
      </c>
      <c r="C6054" s="1" t="n">
        <v>1</v>
      </c>
      <c r="D6054" s="1" t="s">
        <v>3851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4312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7" t="n">
        <v>46204</v>
      </c>
      <c r="C6055" s="1" t="n">
        <v>1</v>
      </c>
      <c r="D6055" s="1" t="s">
        <v>3851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4313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7" t="n">
        <v>46204</v>
      </c>
      <c r="C6056" s="1" t="n">
        <v>1</v>
      </c>
      <c r="D6056" s="1" t="s">
        <v>3851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4314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7" t="n">
        <v>46204</v>
      </c>
      <c r="C6057" s="1" t="n">
        <v>1</v>
      </c>
      <c r="D6057" s="1" t="s">
        <v>3851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4315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7" t="n">
        <v>46204</v>
      </c>
      <c r="C6058" s="1" t="n">
        <v>1</v>
      </c>
      <c r="D6058" s="1" t="s">
        <v>3851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4474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7" t="n">
        <v>46204</v>
      </c>
      <c r="C6059" s="1" t="n">
        <v>1</v>
      </c>
      <c r="D6059" s="1" t="s">
        <v>3851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4319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7" t="n">
        <v>46204</v>
      </c>
      <c r="C6060" s="1" t="n">
        <v>1</v>
      </c>
      <c r="D6060" s="1" t="s">
        <v>3851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4320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7" t="n">
        <v>46204</v>
      </c>
      <c r="C6061" s="1" t="n">
        <v>1</v>
      </c>
      <c r="D6061" s="1" t="s">
        <v>3851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4321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7" t="n">
        <v>46204</v>
      </c>
      <c r="C6062" s="1" t="n">
        <v>1</v>
      </c>
      <c r="D6062" s="1" t="s">
        <v>3851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4322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7" t="n">
        <v>46204</v>
      </c>
      <c r="C6063" s="1" t="n">
        <v>1</v>
      </c>
      <c r="D6063" s="1" t="s">
        <v>3851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4323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7" t="n">
        <v>46204</v>
      </c>
      <c r="C6064" s="1" t="n">
        <v>1</v>
      </c>
      <c r="D6064" s="1" t="s">
        <v>3851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4324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7" t="n">
        <v>46204</v>
      </c>
      <c r="C6065" s="1" t="n">
        <v>1</v>
      </c>
      <c r="D6065" s="1" t="s">
        <v>3851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4222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7" t="n">
        <v>46204</v>
      </c>
      <c r="C6066" s="1" t="n">
        <v>1</v>
      </c>
      <c r="D6066" s="1" t="s">
        <v>3851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3888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7" t="n">
        <v>46204</v>
      </c>
      <c r="C6067" s="1" t="n">
        <v>1</v>
      </c>
      <c r="D6067" s="1" t="s">
        <v>3851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3889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7" t="n">
        <v>46204</v>
      </c>
      <c r="C6068" s="1" t="n">
        <v>1</v>
      </c>
      <c r="D6068" s="1" t="s">
        <v>3851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4125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7" t="n">
        <v>46204</v>
      </c>
      <c r="C6069" s="1" t="n">
        <v>1</v>
      </c>
      <c r="D6069" s="1" t="s">
        <v>3851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4127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7" t="n">
        <v>46204</v>
      </c>
      <c r="C6070" s="1" t="n">
        <v>1</v>
      </c>
      <c r="D6070" s="1" t="s">
        <v>3851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5352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7" t="n">
        <v>46204</v>
      </c>
      <c r="C6071" s="1" t="n">
        <v>1</v>
      </c>
      <c r="D6071" s="1" t="s">
        <v>3851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4128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7" t="n">
        <v>46204</v>
      </c>
      <c r="C6072" s="1" t="n">
        <v>1</v>
      </c>
      <c r="D6072" s="1" t="s">
        <v>3851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4130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7" t="n">
        <v>46204</v>
      </c>
      <c r="C6073" s="1" t="n">
        <v>1</v>
      </c>
      <c r="D6073" s="1" t="s">
        <v>3851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5233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7" t="n">
        <v>46204</v>
      </c>
      <c r="C6074" s="1" t="n">
        <v>1</v>
      </c>
      <c r="D6074" s="1" t="s">
        <v>3851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6324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7" t="n">
        <v>46204</v>
      </c>
      <c r="C6075" s="1" t="n">
        <v>1</v>
      </c>
      <c r="D6075" s="1" t="s">
        <v>3851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4433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7" t="n">
        <v>46204</v>
      </c>
      <c r="C6076" s="1" t="n">
        <v>1</v>
      </c>
      <c r="D6076" s="1" t="s">
        <v>3851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6325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7" t="n">
        <v>46204</v>
      </c>
      <c r="C6077" s="1" t="n">
        <v>1</v>
      </c>
      <c r="D6077" s="1" t="s">
        <v>3851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6326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7" t="n">
        <v>46204</v>
      </c>
      <c r="C6078" s="1" t="n">
        <v>1</v>
      </c>
      <c r="D6078" s="1" t="s">
        <v>3851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5269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7" t="n">
        <v>46204</v>
      </c>
      <c r="C6079" s="1" t="n">
        <v>1</v>
      </c>
      <c r="D6079" s="1" t="s">
        <v>3851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5271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7" t="n">
        <v>46204</v>
      </c>
      <c r="C6080" s="1" t="n">
        <v>1</v>
      </c>
      <c r="D6080" s="1" t="s">
        <v>3851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6327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7" t="n">
        <v>46204</v>
      </c>
      <c r="C6081" s="1" t="n">
        <v>1</v>
      </c>
      <c r="D6081" s="1" t="s">
        <v>3851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6328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7" t="n">
        <v>46204</v>
      </c>
      <c r="C6082" s="1" t="n">
        <v>1</v>
      </c>
      <c r="D6082" s="1" t="s">
        <v>3851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6329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7" t="n">
        <v>46204</v>
      </c>
      <c r="C6083" s="1" t="n">
        <v>1</v>
      </c>
      <c r="D6083" s="1" t="s">
        <v>3851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6330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7" t="n">
        <v>46204</v>
      </c>
      <c r="C6084" s="1" t="n">
        <v>1</v>
      </c>
      <c r="D6084" s="1" t="s">
        <v>3851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4675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7" t="n">
        <v>46204</v>
      </c>
      <c r="C6085" s="1" t="n">
        <v>1</v>
      </c>
      <c r="D6085" s="1" t="s">
        <v>3851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6331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7" t="n">
        <v>46204</v>
      </c>
      <c r="C6086" s="1" t="n">
        <v>1</v>
      </c>
      <c r="D6086" s="1" t="s">
        <v>3851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6332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7" t="n">
        <v>46204</v>
      </c>
      <c r="C6087" s="1" t="n">
        <v>1</v>
      </c>
      <c r="D6087" s="1" t="s">
        <v>3851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4679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7" t="n">
        <v>46204</v>
      </c>
      <c r="C6088" s="1" t="n">
        <v>1</v>
      </c>
      <c r="D6088" s="1" t="s">
        <v>3851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4680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7" t="n">
        <v>46204</v>
      </c>
      <c r="C6089" s="1" t="n">
        <v>1</v>
      </c>
      <c r="D6089" s="1" t="s">
        <v>3851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6333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7" t="n">
        <v>46204</v>
      </c>
      <c r="C6090" s="1" t="n">
        <v>1</v>
      </c>
      <c r="D6090" s="1" t="s">
        <v>3851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4681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7" t="n">
        <v>46204</v>
      </c>
      <c r="C6091" s="1" t="n">
        <v>1</v>
      </c>
      <c r="D6091" s="1" t="s">
        <v>3851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6334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7" t="n">
        <v>46204</v>
      </c>
      <c r="C6092" s="1" t="n">
        <v>1</v>
      </c>
      <c r="D6092" s="1" t="s">
        <v>3851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6334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7" t="n">
        <v>46204</v>
      </c>
      <c r="C6093" s="1" t="n">
        <v>1</v>
      </c>
      <c r="D6093" s="1" t="s">
        <v>3851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4682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7" t="n">
        <v>46204</v>
      </c>
      <c r="C6094" s="1" t="n">
        <v>1</v>
      </c>
      <c r="D6094" s="1" t="s">
        <v>3851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6335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7" t="n">
        <v>46204</v>
      </c>
      <c r="C6095" s="1" t="n">
        <v>1</v>
      </c>
      <c r="D6095" s="1" t="s">
        <v>3851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4685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7" t="n">
        <v>46204</v>
      </c>
      <c r="C6096" s="1" t="n">
        <v>1</v>
      </c>
      <c r="D6096" s="1" t="s">
        <v>3851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6336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7" t="n">
        <v>46204</v>
      </c>
      <c r="C6097" s="1" t="n">
        <v>1</v>
      </c>
      <c r="D6097" s="1" t="s">
        <v>3851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6337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7" t="n">
        <v>46204</v>
      </c>
      <c r="C6098" s="1" t="n">
        <v>1</v>
      </c>
      <c r="D6098" s="1" t="s">
        <v>3851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6338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7" t="n">
        <v>46204</v>
      </c>
      <c r="C6099" s="1" t="n">
        <v>1</v>
      </c>
      <c r="D6099" s="1" t="s">
        <v>3851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6339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7" t="n">
        <v>46204</v>
      </c>
      <c r="C6100" s="1" t="n">
        <v>1</v>
      </c>
      <c r="D6100" s="1" t="s">
        <v>3851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6340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7" t="n">
        <v>46204</v>
      </c>
      <c r="C6101" s="1" t="n">
        <v>1</v>
      </c>
      <c r="D6101" s="1" t="s">
        <v>3851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6341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7" t="n">
        <v>46204</v>
      </c>
      <c r="C6102" s="1" t="n">
        <v>1</v>
      </c>
      <c r="D6102" s="1" t="s">
        <v>3851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4689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7" t="n">
        <v>46204</v>
      </c>
      <c r="C6103" s="1" t="n">
        <v>1</v>
      </c>
      <c r="D6103" s="1" t="s">
        <v>3851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6331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7" t="n">
        <v>46204</v>
      </c>
      <c r="C6104" s="1" t="n">
        <v>1</v>
      </c>
      <c r="D6104" s="1" t="s">
        <v>3851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6342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7" t="n">
        <v>46204</v>
      </c>
      <c r="C6105" s="1" t="n">
        <v>1</v>
      </c>
      <c r="D6105" s="1" t="s">
        <v>3851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6343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7" t="n">
        <v>46204</v>
      </c>
      <c r="C6106" s="1" t="n">
        <v>1</v>
      </c>
      <c r="D6106" s="1" t="s">
        <v>3851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6344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7" t="n">
        <v>46204</v>
      </c>
      <c r="C6107" s="1" t="n">
        <v>1</v>
      </c>
      <c r="D6107" s="1" t="s">
        <v>3851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4690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7" t="n">
        <v>46204</v>
      </c>
      <c r="C6108" s="1" t="n">
        <v>1</v>
      </c>
      <c r="D6108" s="1" t="s">
        <v>3851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4691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7" t="n">
        <v>46204</v>
      </c>
      <c r="C6109" s="1" t="n">
        <v>1</v>
      </c>
      <c r="D6109" s="1" t="s">
        <v>3851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4692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7" t="n">
        <v>46204</v>
      </c>
      <c r="C6110" s="1" t="n">
        <v>1</v>
      </c>
      <c r="D6110" s="1" t="s">
        <v>3851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4693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7" t="n">
        <v>46204</v>
      </c>
      <c r="C6111" s="1" t="n">
        <v>1</v>
      </c>
      <c r="D6111" s="1" t="s">
        <v>3851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4695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7" t="n">
        <v>46204</v>
      </c>
      <c r="C6112" s="1" t="n">
        <v>1</v>
      </c>
      <c r="D6112" s="1" t="s">
        <v>3851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6345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7" t="n">
        <v>46204</v>
      </c>
      <c r="C6113" s="1" t="n">
        <v>1</v>
      </c>
      <c r="D6113" s="1" t="s">
        <v>3851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4696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7" t="n">
        <v>46204</v>
      </c>
      <c r="C6114" s="1" t="n">
        <v>1</v>
      </c>
      <c r="D6114" s="1" t="s">
        <v>3851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6346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7" t="n">
        <v>46204</v>
      </c>
      <c r="C6115" s="1" t="n">
        <v>1</v>
      </c>
      <c r="D6115" s="1" t="s">
        <v>3851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6347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7" t="n">
        <v>46204</v>
      </c>
      <c r="C6116" s="1" t="n">
        <v>1</v>
      </c>
      <c r="D6116" s="1" t="s">
        <v>3851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6348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7" t="n">
        <v>46204</v>
      </c>
      <c r="C6117" s="1" t="n">
        <v>1</v>
      </c>
      <c r="D6117" s="1" t="s">
        <v>3851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6349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7" t="n">
        <v>46204</v>
      </c>
      <c r="C6118" s="1" t="n">
        <v>1</v>
      </c>
      <c r="D6118" s="1" t="s">
        <v>3851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6350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7" t="n">
        <v>46204</v>
      </c>
      <c r="C6119" s="1" t="n">
        <v>1</v>
      </c>
      <c r="D6119" s="1" t="s">
        <v>3851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6351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7" t="n">
        <v>46204</v>
      </c>
      <c r="C6120" s="1" t="n">
        <v>1</v>
      </c>
      <c r="D6120" s="1" t="s">
        <v>3851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4698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7" t="n">
        <v>46204</v>
      </c>
      <c r="C6121" s="1" t="n">
        <v>1</v>
      </c>
      <c r="D6121" s="1" t="s">
        <v>3851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4699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7" t="n">
        <v>46204</v>
      </c>
      <c r="C6122" s="1" t="n">
        <v>1</v>
      </c>
      <c r="D6122" s="1" t="s">
        <v>3851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6352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7" t="n">
        <v>46204</v>
      </c>
      <c r="C6123" s="1" t="n">
        <v>1</v>
      </c>
      <c r="D6123" s="1" t="s">
        <v>3851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6353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7" t="n">
        <v>46204</v>
      </c>
      <c r="C6124" s="1" t="n">
        <v>1</v>
      </c>
      <c r="D6124" s="1" t="s">
        <v>3851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6354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7" t="n">
        <v>46204</v>
      </c>
      <c r="C6125" s="1" t="n">
        <v>1</v>
      </c>
      <c r="D6125" s="1" t="s">
        <v>3851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6355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7" t="n">
        <v>46204</v>
      </c>
      <c r="C6126" s="1" t="n">
        <v>1</v>
      </c>
      <c r="D6126" s="1" t="s">
        <v>3851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6356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7" t="n">
        <v>46204</v>
      </c>
      <c r="C6127" s="1" t="n">
        <v>1</v>
      </c>
      <c r="D6127" s="1" t="s">
        <v>3851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6357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7" t="n">
        <v>46204</v>
      </c>
      <c r="C6128" s="1" t="n">
        <v>1</v>
      </c>
      <c r="D6128" s="1" t="s">
        <v>3851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6358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7" t="n">
        <v>46204</v>
      </c>
      <c r="C6129" s="1" t="n">
        <v>1</v>
      </c>
      <c r="D6129" s="1" t="s">
        <v>3851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6359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7" t="n">
        <v>46204</v>
      </c>
      <c r="C6130" s="1" t="n">
        <v>1</v>
      </c>
      <c r="D6130" s="1" t="s">
        <v>3851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6360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7" t="n">
        <v>46204</v>
      </c>
      <c r="C6131" s="1" t="n">
        <v>1</v>
      </c>
      <c r="D6131" s="1" t="s">
        <v>3851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6361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7" t="n">
        <v>46204</v>
      </c>
      <c r="C6132" s="1" t="n">
        <v>1</v>
      </c>
      <c r="D6132" s="1" t="s">
        <v>3851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6362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7" t="n">
        <v>46204</v>
      </c>
      <c r="C6133" s="1" t="n">
        <v>1</v>
      </c>
      <c r="D6133" s="1" t="s">
        <v>3851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6363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7" t="n">
        <v>46204</v>
      </c>
      <c r="C6134" s="1" t="n">
        <v>1</v>
      </c>
      <c r="D6134" s="1" t="s">
        <v>3851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4549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7" t="n">
        <v>46204</v>
      </c>
      <c r="C6135" s="1" t="n">
        <v>1</v>
      </c>
      <c r="D6135" s="1" t="s">
        <v>3851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4551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7" t="n">
        <v>46204</v>
      </c>
      <c r="C6136" s="1" t="n">
        <v>1</v>
      </c>
      <c r="D6136" s="1" t="s">
        <v>3851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4552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7" t="n">
        <v>46204</v>
      </c>
      <c r="C6137" s="1" t="n">
        <v>1</v>
      </c>
      <c r="D6137" s="1" t="s">
        <v>3851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4553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7" t="n">
        <v>46204</v>
      </c>
      <c r="C6138" s="1" t="n">
        <v>1</v>
      </c>
      <c r="D6138" s="1" t="s">
        <v>3851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4556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7" t="n">
        <v>46204</v>
      </c>
      <c r="C6139" s="1" t="n">
        <v>1</v>
      </c>
      <c r="D6139" s="1" t="s">
        <v>3851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4562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7" t="n">
        <v>46204</v>
      </c>
      <c r="C6140" s="1" t="n">
        <v>1</v>
      </c>
      <c r="D6140" s="1" t="s">
        <v>3851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5852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7" t="n">
        <v>46204</v>
      </c>
      <c r="C6141" s="1" t="n">
        <v>1</v>
      </c>
      <c r="D6141" s="1" t="s">
        <v>3851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5855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7" t="n">
        <v>46204</v>
      </c>
      <c r="C6142" s="1" t="n">
        <v>1</v>
      </c>
      <c r="D6142" s="1" t="s">
        <v>3851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4563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7" t="n">
        <v>46204</v>
      </c>
      <c r="C6143" s="1" t="n">
        <v>1</v>
      </c>
      <c r="D6143" s="1" t="s">
        <v>3851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4565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7" t="n">
        <v>46204</v>
      </c>
      <c r="C6144" s="1" t="n">
        <v>1</v>
      </c>
      <c r="D6144" s="1" t="s">
        <v>3851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3949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7" t="n">
        <v>46204</v>
      </c>
      <c r="C6145" s="1" t="n">
        <v>1</v>
      </c>
      <c r="D6145" s="1" t="s">
        <v>3851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6364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7" t="n">
        <v>46204</v>
      </c>
      <c r="C6146" s="1" t="n">
        <v>1</v>
      </c>
      <c r="D6146" s="1" t="s">
        <v>3851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6365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7" t="n">
        <v>46204</v>
      </c>
      <c r="C6147" s="1" t="n">
        <v>1</v>
      </c>
      <c r="D6147" s="1" t="s">
        <v>3851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6366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7" t="n">
        <v>46204</v>
      </c>
      <c r="C6148" s="1" t="n">
        <v>1</v>
      </c>
      <c r="D6148" s="1" t="s">
        <v>3851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6367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7" t="n">
        <v>46204</v>
      </c>
      <c r="C6149" s="1" t="n">
        <v>1</v>
      </c>
      <c r="D6149" s="1" t="s">
        <v>3851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4241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7" t="n">
        <v>46204</v>
      </c>
      <c r="C6150" s="1" t="n">
        <v>1</v>
      </c>
      <c r="D6150" s="1" t="s">
        <v>3851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4896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7" t="n">
        <v>46204</v>
      </c>
      <c r="C6151" s="1" t="n">
        <v>1</v>
      </c>
      <c r="D6151" s="1" t="s">
        <v>3851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4245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7" t="n">
        <v>46204</v>
      </c>
      <c r="C6152" s="1" t="n">
        <v>1</v>
      </c>
      <c r="D6152" s="1" t="s">
        <v>3851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4897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7" t="n">
        <v>46204</v>
      </c>
      <c r="C6153" s="1" t="n">
        <v>1</v>
      </c>
      <c r="D6153" s="1" t="s">
        <v>3851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4246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7" t="n">
        <v>46204</v>
      </c>
      <c r="C6154" s="1" t="n">
        <v>1</v>
      </c>
      <c r="D6154" s="1" t="s">
        <v>3851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4899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7" t="n">
        <v>46204</v>
      </c>
      <c r="C6155" s="1" t="n">
        <v>1</v>
      </c>
      <c r="D6155" s="1" t="s">
        <v>3851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4256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7" t="n">
        <v>46204</v>
      </c>
      <c r="C6156" s="1" t="n">
        <v>1</v>
      </c>
      <c r="D6156" s="1" t="s">
        <v>3851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6368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7" t="n">
        <v>46204</v>
      </c>
      <c r="C6157" s="1" t="n">
        <v>1</v>
      </c>
      <c r="D6157" s="1" t="s">
        <v>3851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4900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7" t="n">
        <v>46204</v>
      </c>
      <c r="C6158" s="1" t="n">
        <v>1</v>
      </c>
      <c r="D6158" s="1" t="s">
        <v>3851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4248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7" t="n">
        <v>46204</v>
      </c>
      <c r="C6159" s="1" t="n">
        <v>1</v>
      </c>
      <c r="D6159" s="1" t="s">
        <v>3851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4901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7" t="n">
        <v>46204</v>
      </c>
      <c r="C6160" s="1" t="n">
        <v>1</v>
      </c>
      <c r="D6160" s="1" t="s">
        <v>3851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5433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7" t="n">
        <v>46204</v>
      </c>
      <c r="C6161" s="1" t="n">
        <v>1</v>
      </c>
      <c r="D6161" s="1" t="s">
        <v>3851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4251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7" t="n">
        <v>46204</v>
      </c>
      <c r="C6162" s="1" t="n">
        <v>1</v>
      </c>
      <c r="D6162" s="1" t="s">
        <v>3851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5434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7" t="n">
        <v>46204</v>
      </c>
      <c r="C6163" s="1" t="n">
        <v>1</v>
      </c>
      <c r="D6163" s="1" t="s">
        <v>3851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4904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7" t="n">
        <v>46204</v>
      </c>
      <c r="C6164" s="1" t="n">
        <v>1</v>
      </c>
      <c r="D6164" s="1" t="s">
        <v>3851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4256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7" t="n">
        <v>46204</v>
      </c>
      <c r="C6165" s="1" t="n">
        <v>1</v>
      </c>
      <c r="D6165" s="1" t="s">
        <v>3851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4257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7" t="n">
        <v>46204</v>
      </c>
      <c r="C6166" s="1" t="n">
        <v>1</v>
      </c>
      <c r="D6166" s="1" t="s">
        <v>3851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5435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7" t="n">
        <v>46204</v>
      </c>
      <c r="C6167" s="1" t="n">
        <v>1</v>
      </c>
      <c r="D6167" s="1" t="s">
        <v>3851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4905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7" t="n">
        <v>46204</v>
      </c>
      <c r="C6168" s="1" t="n">
        <v>1</v>
      </c>
      <c r="D6168" s="1" t="s">
        <v>3851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4261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7" t="n">
        <v>46204</v>
      </c>
      <c r="C6169" s="1" t="n">
        <v>1</v>
      </c>
      <c r="D6169" s="1" t="s">
        <v>3851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5437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7" t="n">
        <v>46204</v>
      </c>
      <c r="C6170" s="1" t="n">
        <v>1</v>
      </c>
      <c r="D6170" s="1" t="s">
        <v>3851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6369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7" t="n">
        <v>46204</v>
      </c>
      <c r="C6171" s="1" t="n">
        <v>1</v>
      </c>
      <c r="D6171" s="1" t="s">
        <v>3851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4907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7" t="n">
        <v>46204</v>
      </c>
      <c r="C6172" s="1" t="n">
        <v>1</v>
      </c>
      <c r="D6172" s="1" t="s">
        <v>3851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4255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7" t="n">
        <v>46204</v>
      </c>
      <c r="C6173" s="1" t="n">
        <v>1</v>
      </c>
      <c r="D6173" s="1" t="s">
        <v>3851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6370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7" t="n">
        <v>46204</v>
      </c>
      <c r="C6174" s="1" t="n">
        <v>1</v>
      </c>
      <c r="D6174" s="1" t="s">
        <v>3851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4597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7" t="n">
        <v>46204</v>
      </c>
      <c r="C6175" s="1" t="n">
        <v>1</v>
      </c>
      <c r="D6175" s="1" t="s">
        <v>3851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4575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7" t="n">
        <v>46204</v>
      </c>
      <c r="C6176" s="1" t="n">
        <v>1</v>
      </c>
      <c r="D6176" s="1" t="s">
        <v>3851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4577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7" t="n">
        <v>46204</v>
      </c>
      <c r="C6177" s="1" t="n">
        <v>1</v>
      </c>
      <c r="D6177" s="1" t="s">
        <v>3851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4579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7" t="n">
        <v>46204</v>
      </c>
      <c r="C6178" s="1" t="n">
        <v>1</v>
      </c>
      <c r="D6178" s="1" t="s">
        <v>3851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6371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7" t="n">
        <v>46204</v>
      </c>
      <c r="C6179" s="1" t="n">
        <v>1</v>
      </c>
      <c r="D6179" s="1" t="s">
        <v>3851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6372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7" t="n">
        <v>46204</v>
      </c>
      <c r="C6180" s="1" t="n">
        <v>1</v>
      </c>
      <c r="D6180" s="1" t="s">
        <v>3851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5606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7" t="n">
        <v>46204</v>
      </c>
      <c r="C6181" s="1" t="n">
        <v>1</v>
      </c>
      <c r="D6181" s="1" t="s">
        <v>3851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4587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7" t="n">
        <v>46204</v>
      </c>
      <c r="C6182" s="1" t="n">
        <v>1</v>
      </c>
      <c r="D6182" s="1" t="s">
        <v>3851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5873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7" t="n">
        <v>46204</v>
      </c>
      <c r="C6183" s="1" t="n">
        <v>1</v>
      </c>
      <c r="D6183" s="1" t="s">
        <v>3851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4593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7" t="n">
        <v>46204</v>
      </c>
      <c r="C6184" s="1" t="n">
        <v>1</v>
      </c>
      <c r="D6184" s="1" t="s">
        <v>3851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5607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7" t="n">
        <v>46204</v>
      </c>
      <c r="C6185" s="1" t="n">
        <v>1</v>
      </c>
      <c r="D6185" s="1" t="s">
        <v>3851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6373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7" t="n">
        <v>46204</v>
      </c>
      <c r="C6186" s="1" t="n">
        <v>1</v>
      </c>
      <c r="D6186" s="1" t="s">
        <v>3851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4558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7" t="n">
        <v>46204</v>
      </c>
      <c r="C6187" s="1" t="n">
        <v>1</v>
      </c>
      <c r="D6187" s="1" t="s">
        <v>3851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5609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7" t="n">
        <v>46204</v>
      </c>
      <c r="C6188" s="1" t="n">
        <v>1</v>
      </c>
      <c r="D6188" s="1" t="s">
        <v>3851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4598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7" t="n">
        <v>46204</v>
      </c>
      <c r="C6189" s="1" t="n">
        <v>1</v>
      </c>
      <c r="D6189" s="1" t="s">
        <v>3851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4599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7" t="n">
        <v>46204</v>
      </c>
      <c r="C6190" s="1" t="n">
        <v>1</v>
      </c>
      <c r="D6190" s="1" t="s">
        <v>3851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4600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7" t="n">
        <v>46204</v>
      </c>
      <c r="C6191" s="1" t="n">
        <v>3</v>
      </c>
      <c r="D6191" s="1" t="s">
        <v>3896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6374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7" t="n">
        <v>46204</v>
      </c>
      <c r="C6192" s="1" t="n">
        <v>3</v>
      </c>
      <c r="D6192" s="1" t="s">
        <v>3896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3899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7" t="n">
        <v>46204</v>
      </c>
      <c r="C6193" s="1" t="n">
        <v>3</v>
      </c>
      <c r="D6193" s="1" t="s">
        <v>3896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3901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7" t="n">
        <v>46204</v>
      </c>
      <c r="C6194" s="1" t="n">
        <v>3</v>
      </c>
      <c r="D6194" s="1" t="s">
        <v>3896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4642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7" t="n">
        <v>46204</v>
      </c>
      <c r="C6195" s="1" t="n">
        <v>3</v>
      </c>
      <c r="D6195" s="1" t="s">
        <v>3896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4643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7" t="n">
        <v>46204</v>
      </c>
      <c r="C6196" s="1" t="n">
        <v>3</v>
      </c>
      <c r="D6196" s="1" t="s">
        <v>3896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4646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7" t="n">
        <v>46204</v>
      </c>
      <c r="C6197" s="1" t="n">
        <v>22</v>
      </c>
      <c r="D6197" s="1" t="s">
        <v>3920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3921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7" t="n">
        <v>46204</v>
      </c>
      <c r="C6198" s="1" t="n">
        <v>22</v>
      </c>
      <c r="D6198" s="1" t="s">
        <v>3920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4208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7" t="n">
        <v>46204</v>
      </c>
      <c r="C6199" s="1" t="n">
        <v>22</v>
      </c>
      <c r="D6199" s="1" t="s">
        <v>3920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3942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7" t="n">
        <v>46204</v>
      </c>
      <c r="C6200" s="1" t="n">
        <v>22</v>
      </c>
      <c r="D6200" s="1" t="s">
        <v>3920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3943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7" t="n">
        <v>46204</v>
      </c>
      <c r="C6201" s="1" t="n">
        <v>22</v>
      </c>
      <c r="D6201" s="1" t="s">
        <v>3920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3922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7" t="n">
        <v>46204</v>
      </c>
      <c r="C6202" s="1" t="n">
        <v>22</v>
      </c>
      <c r="D6202" s="1" t="s">
        <v>3920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3944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7" t="n">
        <v>46204</v>
      </c>
      <c r="C6203" s="1" t="n">
        <v>22</v>
      </c>
      <c r="D6203" s="1" t="s">
        <v>3920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3938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7" t="n">
        <v>46204</v>
      </c>
      <c r="C6204" s="1" t="n">
        <v>22</v>
      </c>
      <c r="D6204" s="1" t="s">
        <v>3920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3940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7" t="n">
        <v>46204</v>
      </c>
      <c r="C6205" s="1" t="n">
        <v>22</v>
      </c>
      <c r="D6205" s="1" t="s">
        <v>3920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3921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7" t="n">
        <v>46204</v>
      </c>
      <c r="C6206" s="1" t="n">
        <v>22</v>
      </c>
      <c r="D6206" s="1" t="s">
        <v>3920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3922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7" t="n">
        <v>46204</v>
      </c>
      <c r="C6207" s="1" t="n">
        <v>22</v>
      </c>
      <c r="D6207" s="1" t="s">
        <v>3920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3923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7" t="n">
        <v>46204</v>
      </c>
      <c r="C6208" s="1" t="n">
        <v>22</v>
      </c>
      <c r="D6208" s="1" t="s">
        <v>3920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3924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7" t="n">
        <v>46204</v>
      </c>
      <c r="C6209" s="1" t="n">
        <v>22</v>
      </c>
      <c r="D6209" s="1" t="s">
        <v>3920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3925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7" t="n">
        <v>46204</v>
      </c>
      <c r="C6210" s="1" t="n">
        <v>22</v>
      </c>
      <c r="D6210" s="1" t="s">
        <v>3920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3926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7" t="n">
        <v>46204</v>
      </c>
      <c r="C6211" s="1" t="n">
        <v>22</v>
      </c>
      <c r="D6211" s="1" t="s">
        <v>3920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3927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7" t="n">
        <v>46204</v>
      </c>
      <c r="C6212" s="1" t="n">
        <v>22</v>
      </c>
      <c r="D6212" s="1" t="s">
        <v>3920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3928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7" t="n">
        <v>46204</v>
      </c>
      <c r="C6213" s="1" t="n">
        <v>22</v>
      </c>
      <c r="D6213" s="1" t="s">
        <v>3920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3929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7" t="n">
        <v>46204</v>
      </c>
      <c r="C6214" s="1" t="n">
        <v>22</v>
      </c>
      <c r="D6214" s="1" t="s">
        <v>3920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3930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7" t="n">
        <v>46204</v>
      </c>
      <c r="C6215" s="1" t="n">
        <v>22</v>
      </c>
      <c r="D6215" s="1" t="s">
        <v>3920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3931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7" t="n">
        <v>46204</v>
      </c>
      <c r="C6216" s="1" t="n">
        <v>22</v>
      </c>
      <c r="D6216" s="1" t="s">
        <v>3920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3932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7" t="n">
        <v>46204</v>
      </c>
      <c r="C6217" s="1" t="n">
        <v>22</v>
      </c>
      <c r="D6217" s="1" t="s">
        <v>3920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3933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7" t="n">
        <v>46204</v>
      </c>
      <c r="C6218" s="1" t="n">
        <v>22</v>
      </c>
      <c r="D6218" s="1" t="s">
        <v>3920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3935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7" t="n">
        <v>46204</v>
      </c>
      <c r="C6219" s="1" t="n">
        <v>22</v>
      </c>
      <c r="D6219" s="1" t="s">
        <v>3920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3936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7" t="n">
        <v>46204</v>
      </c>
      <c r="C6220" s="1" t="n">
        <v>22</v>
      </c>
      <c r="D6220" s="1" t="s">
        <v>3920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3937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7" t="n">
        <v>46204</v>
      </c>
      <c r="C6221" s="1" t="n">
        <v>22</v>
      </c>
      <c r="D6221" s="1" t="s">
        <v>3920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3938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7" t="n">
        <v>46204</v>
      </c>
      <c r="C6222" s="1" t="n">
        <v>22</v>
      </c>
      <c r="D6222" s="1" t="s">
        <v>3920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3939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7" t="n">
        <v>46204</v>
      </c>
      <c r="C6223" s="1" t="n">
        <v>22</v>
      </c>
      <c r="D6223" s="1" t="s">
        <v>3920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3940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7" t="n">
        <v>46204</v>
      </c>
      <c r="C6224" s="1" t="n">
        <v>22</v>
      </c>
      <c r="D6224" s="1" t="s">
        <v>3920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3941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7" t="n">
        <v>46204</v>
      </c>
      <c r="C6225" s="1" t="n">
        <v>22</v>
      </c>
      <c r="D6225" s="1" t="s">
        <v>3920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3921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7" t="n">
        <v>46204</v>
      </c>
      <c r="C6226" s="1" t="n">
        <v>22</v>
      </c>
      <c r="D6226" s="1" t="s">
        <v>3920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4208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7" t="n">
        <v>46204</v>
      </c>
      <c r="C6227" s="1" t="n">
        <v>22</v>
      </c>
      <c r="D6227" s="1" t="s">
        <v>3920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3942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7" t="n">
        <v>46204</v>
      </c>
      <c r="C6228" s="1" t="n">
        <v>22</v>
      </c>
      <c r="D6228" s="1" t="s">
        <v>3920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3943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7" t="n">
        <v>46204</v>
      </c>
      <c r="C6229" s="1" t="n">
        <v>22</v>
      </c>
      <c r="D6229" s="1" t="s">
        <v>3920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3922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7" t="n">
        <v>46204</v>
      </c>
      <c r="C6230" s="1" t="n">
        <v>22</v>
      </c>
      <c r="D6230" s="1" t="s">
        <v>3920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3938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7" t="n">
        <v>46204</v>
      </c>
      <c r="C6231" s="1" t="n">
        <v>22</v>
      </c>
      <c r="D6231" s="1" t="s">
        <v>3920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3921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7" t="n">
        <v>46204</v>
      </c>
      <c r="C6232" s="1" t="n">
        <v>22</v>
      </c>
      <c r="D6232" s="1" t="s">
        <v>3920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3923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7" t="n">
        <v>46204</v>
      </c>
      <c r="C6233" s="1" t="n">
        <v>22</v>
      </c>
      <c r="D6233" s="1" t="s">
        <v>3920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3924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7" t="n">
        <v>46204</v>
      </c>
      <c r="C6234" s="1" t="n">
        <v>22</v>
      </c>
      <c r="D6234" s="1" t="s">
        <v>3920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3925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7" t="n">
        <v>46204</v>
      </c>
      <c r="C6235" s="1" t="n">
        <v>22</v>
      </c>
      <c r="D6235" s="1" t="s">
        <v>3920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3926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7" t="n">
        <v>46204</v>
      </c>
      <c r="C6236" s="1" t="n">
        <v>22</v>
      </c>
      <c r="D6236" s="1" t="s">
        <v>3920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3927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7" t="n">
        <v>46204</v>
      </c>
      <c r="C6237" s="1" t="n">
        <v>22</v>
      </c>
      <c r="D6237" s="1" t="s">
        <v>3920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3928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7" t="n">
        <v>46204</v>
      </c>
      <c r="C6238" s="1" t="n">
        <v>22</v>
      </c>
      <c r="D6238" s="1" t="s">
        <v>3920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3929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7" t="n">
        <v>46204</v>
      </c>
      <c r="C6239" s="1" t="n">
        <v>22</v>
      </c>
      <c r="D6239" s="1" t="s">
        <v>3920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3930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7" t="n">
        <v>46204</v>
      </c>
      <c r="C6240" s="1" t="n">
        <v>22</v>
      </c>
      <c r="D6240" s="1" t="s">
        <v>3920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3931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7" t="n">
        <v>46204</v>
      </c>
      <c r="C6241" s="1" t="n">
        <v>22</v>
      </c>
      <c r="D6241" s="1" t="s">
        <v>3920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3932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7" t="n">
        <v>46204</v>
      </c>
      <c r="C6242" s="1" t="n">
        <v>22</v>
      </c>
      <c r="D6242" s="1" t="s">
        <v>3920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3933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7" t="n">
        <v>46204</v>
      </c>
      <c r="C6243" s="1" t="n">
        <v>22</v>
      </c>
      <c r="D6243" s="1" t="s">
        <v>3920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3934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7" t="n">
        <v>46204</v>
      </c>
      <c r="C6244" s="1" t="n">
        <v>22</v>
      </c>
      <c r="D6244" s="1" t="s">
        <v>3920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3936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7" t="n">
        <v>46204</v>
      </c>
      <c r="C6245" s="1" t="n">
        <v>22</v>
      </c>
      <c r="D6245" s="1" t="s">
        <v>3920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3937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7" t="n">
        <v>46204</v>
      </c>
      <c r="C6246" s="1" t="n">
        <v>22</v>
      </c>
      <c r="D6246" s="1" t="s">
        <v>3920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3938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7" t="n">
        <v>46204</v>
      </c>
      <c r="C6247" s="1" t="n">
        <v>22</v>
      </c>
      <c r="D6247" s="1" t="s">
        <v>3920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3939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7" t="n">
        <v>46204</v>
      </c>
      <c r="C6248" s="1" t="n">
        <v>22</v>
      </c>
      <c r="D6248" s="1" t="s">
        <v>3920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3940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7" t="n">
        <v>46204</v>
      </c>
      <c r="C6249" s="1" t="n">
        <v>100</v>
      </c>
      <c r="D6249" s="1" t="s">
        <v>3947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3921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7" t="n">
        <v>46204</v>
      </c>
      <c r="C6250" s="1" t="n">
        <v>100</v>
      </c>
      <c r="D6250" s="1" t="s">
        <v>3947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4208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7" t="n">
        <v>46204</v>
      </c>
      <c r="C6251" s="1" t="n">
        <v>100</v>
      </c>
      <c r="D6251" s="1" t="s">
        <v>3947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3942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7" t="n">
        <v>46204</v>
      </c>
      <c r="C6252" s="1" t="n">
        <v>100</v>
      </c>
      <c r="D6252" s="1" t="s">
        <v>3947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3943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7" t="n">
        <v>46204</v>
      </c>
      <c r="C6253" s="1" t="n">
        <v>100</v>
      </c>
      <c r="D6253" s="1" t="s">
        <v>3947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3922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7" t="n">
        <v>46204</v>
      </c>
      <c r="C6254" s="1" t="n">
        <v>100</v>
      </c>
      <c r="D6254" s="1" t="s">
        <v>3947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3944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7" t="n">
        <v>46204</v>
      </c>
      <c r="C6255" s="1" t="n">
        <v>100</v>
      </c>
      <c r="D6255" s="1" t="s">
        <v>3947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3938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7" t="n">
        <v>46204</v>
      </c>
      <c r="C6256" s="1" t="n">
        <v>100</v>
      </c>
      <c r="D6256" s="1" t="s">
        <v>3947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3940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7" t="n">
        <v>46204</v>
      </c>
      <c r="C6257" s="1" t="n">
        <v>100</v>
      </c>
      <c r="D6257" s="1" t="s">
        <v>3947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3921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7" t="n">
        <v>46204</v>
      </c>
      <c r="C6258" s="1" t="n">
        <v>100</v>
      </c>
      <c r="D6258" s="1" t="s">
        <v>3947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3922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7" t="n">
        <v>46204</v>
      </c>
      <c r="C6259" s="1" t="n">
        <v>100</v>
      </c>
      <c r="D6259" s="1" t="s">
        <v>3947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3923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7" t="n">
        <v>46204</v>
      </c>
      <c r="C6260" s="1" t="n">
        <v>100</v>
      </c>
      <c r="D6260" s="1" t="s">
        <v>3947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3924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7" t="n">
        <v>46204</v>
      </c>
      <c r="C6261" s="1" t="n">
        <v>100</v>
      </c>
      <c r="D6261" s="1" t="s">
        <v>3947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3925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7" t="n">
        <v>46204</v>
      </c>
      <c r="C6262" s="1" t="n">
        <v>100</v>
      </c>
      <c r="D6262" s="1" t="s">
        <v>3947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3926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7" t="n">
        <v>46204</v>
      </c>
      <c r="C6263" s="1" t="n">
        <v>100</v>
      </c>
      <c r="D6263" s="1" t="s">
        <v>3947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3927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7" t="n">
        <v>46204</v>
      </c>
      <c r="C6264" s="1" t="n">
        <v>100</v>
      </c>
      <c r="D6264" s="1" t="s">
        <v>3947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3928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7" t="n">
        <v>46204</v>
      </c>
      <c r="C6265" s="1" t="n">
        <v>100</v>
      </c>
      <c r="D6265" s="1" t="s">
        <v>3947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3929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7" t="n">
        <v>46204</v>
      </c>
      <c r="C6266" s="1" t="n">
        <v>100</v>
      </c>
      <c r="D6266" s="1" t="s">
        <v>3947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3930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7" t="n">
        <v>46204</v>
      </c>
      <c r="C6267" s="1" t="n">
        <v>100</v>
      </c>
      <c r="D6267" s="1" t="s">
        <v>3947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3931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7" t="n">
        <v>46204</v>
      </c>
      <c r="C6268" s="1" t="n">
        <v>100</v>
      </c>
      <c r="D6268" s="1" t="s">
        <v>3947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3932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7" t="n">
        <v>46204</v>
      </c>
      <c r="C6269" s="1" t="n">
        <v>100</v>
      </c>
      <c r="D6269" s="1" t="s">
        <v>3947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3933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7" t="n">
        <v>46204</v>
      </c>
      <c r="C6270" s="1" t="n">
        <v>100</v>
      </c>
      <c r="D6270" s="1" t="s">
        <v>3947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3935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7" t="n">
        <v>46204</v>
      </c>
      <c r="C6271" s="1" t="n">
        <v>100</v>
      </c>
      <c r="D6271" s="1" t="s">
        <v>3947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3936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7" t="n">
        <v>46204</v>
      </c>
      <c r="C6272" s="1" t="n">
        <v>100</v>
      </c>
      <c r="D6272" s="1" t="s">
        <v>3947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3937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7" t="n">
        <v>46204</v>
      </c>
      <c r="C6273" s="1" t="n">
        <v>100</v>
      </c>
      <c r="D6273" s="1" t="s">
        <v>3947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3938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7" t="n">
        <v>46204</v>
      </c>
      <c r="C6274" s="1" t="n">
        <v>100</v>
      </c>
      <c r="D6274" s="1" t="s">
        <v>3947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3939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7" t="n">
        <v>46204</v>
      </c>
      <c r="C6275" s="1" t="n">
        <v>100</v>
      </c>
      <c r="D6275" s="1" t="s">
        <v>3947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3940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7" t="n">
        <v>46204</v>
      </c>
      <c r="C6276" s="1" t="n">
        <v>100</v>
      </c>
      <c r="D6276" s="1" t="s">
        <v>3947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3941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7" t="n">
        <v>46204</v>
      </c>
      <c r="C6277" s="1" t="n">
        <v>100</v>
      </c>
      <c r="D6277" s="1" t="s">
        <v>3947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3921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7" t="n">
        <v>46204</v>
      </c>
      <c r="C6278" s="1" t="n">
        <v>100</v>
      </c>
      <c r="D6278" s="1" t="s">
        <v>3947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4208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7" t="n">
        <v>46204</v>
      </c>
      <c r="C6279" s="1" t="n">
        <v>100</v>
      </c>
      <c r="D6279" s="1" t="s">
        <v>3947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3942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7" t="n">
        <v>46204</v>
      </c>
      <c r="C6280" s="1" t="n">
        <v>100</v>
      </c>
      <c r="D6280" s="1" t="s">
        <v>3947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3943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7" t="n">
        <v>46204</v>
      </c>
      <c r="C6281" s="1" t="n">
        <v>100</v>
      </c>
      <c r="D6281" s="1" t="s">
        <v>3947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3922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7" t="n">
        <v>46204</v>
      </c>
      <c r="C6282" s="1" t="n">
        <v>100</v>
      </c>
      <c r="D6282" s="1" t="s">
        <v>3947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3938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7" t="n">
        <v>46204</v>
      </c>
      <c r="C6283" s="1" t="n">
        <v>100</v>
      </c>
      <c r="D6283" s="1" t="s">
        <v>3947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3921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7" t="n">
        <v>46204</v>
      </c>
      <c r="C6284" s="1" t="n">
        <v>100</v>
      </c>
      <c r="D6284" s="1" t="s">
        <v>3947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3923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7" t="n">
        <v>46204</v>
      </c>
      <c r="C6285" s="1" t="n">
        <v>100</v>
      </c>
      <c r="D6285" s="1" t="s">
        <v>3947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3924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7" t="n">
        <v>46204</v>
      </c>
      <c r="C6286" s="1" t="n">
        <v>100</v>
      </c>
      <c r="D6286" s="1" t="s">
        <v>3947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3925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7" t="n">
        <v>46204</v>
      </c>
      <c r="C6287" s="1" t="n">
        <v>100</v>
      </c>
      <c r="D6287" s="1" t="s">
        <v>3947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3926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7" t="n">
        <v>46204</v>
      </c>
      <c r="C6288" s="1" t="n">
        <v>100</v>
      </c>
      <c r="D6288" s="1" t="s">
        <v>3947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3927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7" t="n">
        <v>46204</v>
      </c>
      <c r="C6289" s="1" t="n">
        <v>100</v>
      </c>
      <c r="D6289" s="1" t="s">
        <v>3947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3928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7" t="n">
        <v>46204</v>
      </c>
      <c r="C6290" s="1" t="n">
        <v>100</v>
      </c>
      <c r="D6290" s="1" t="s">
        <v>3947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3929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7" t="n">
        <v>46204</v>
      </c>
      <c r="C6291" s="1" t="n">
        <v>100</v>
      </c>
      <c r="D6291" s="1" t="s">
        <v>3947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3930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7" t="n">
        <v>46204</v>
      </c>
      <c r="C6292" s="1" t="n">
        <v>100</v>
      </c>
      <c r="D6292" s="1" t="s">
        <v>3947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3931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7" t="n">
        <v>46204</v>
      </c>
      <c r="C6293" s="1" t="n">
        <v>100</v>
      </c>
      <c r="D6293" s="1" t="s">
        <v>3947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3932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7" t="n">
        <v>46204</v>
      </c>
      <c r="C6294" s="1" t="n">
        <v>100</v>
      </c>
      <c r="D6294" s="1" t="s">
        <v>3947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3933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7" t="n">
        <v>46204</v>
      </c>
      <c r="C6295" s="1" t="n">
        <v>100</v>
      </c>
      <c r="D6295" s="1" t="s">
        <v>3947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3934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7" t="n">
        <v>46204</v>
      </c>
      <c r="C6296" s="1" t="n">
        <v>100</v>
      </c>
      <c r="D6296" s="1" t="s">
        <v>3947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3936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7" t="n">
        <v>46204</v>
      </c>
      <c r="C6297" s="1" t="n">
        <v>100</v>
      </c>
      <c r="D6297" s="1" t="s">
        <v>3947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3937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7" t="n">
        <v>46204</v>
      </c>
      <c r="C6298" s="1" t="n">
        <v>100</v>
      </c>
      <c r="D6298" s="1" t="s">
        <v>3947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3938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7" t="n">
        <v>46204</v>
      </c>
      <c r="C6299" s="1" t="n">
        <v>100</v>
      </c>
      <c r="D6299" s="1" t="s">
        <v>3947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3939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7" t="n">
        <v>46204</v>
      </c>
      <c r="C6300" s="1" t="n">
        <v>100</v>
      </c>
      <c r="D6300" s="1" t="s">
        <v>3947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3940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7" t="n">
        <v>46204</v>
      </c>
      <c r="C6301" s="1" t="n">
        <v>171</v>
      </c>
      <c r="D6301" s="1" t="s">
        <v>3948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6375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7" t="n">
        <v>46205</v>
      </c>
      <c r="C6302" s="1" t="n">
        <v>1</v>
      </c>
      <c r="D6302" s="1" t="s">
        <v>3851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3950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7" t="n">
        <v>46205</v>
      </c>
      <c r="C6303" s="1" t="n">
        <v>1</v>
      </c>
      <c r="D6303" s="1" t="s">
        <v>3851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6376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7" t="n">
        <v>46205</v>
      </c>
      <c r="C6304" s="1" t="n">
        <v>1</v>
      </c>
      <c r="D6304" s="1" t="s">
        <v>3851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6377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7" t="n">
        <v>46205</v>
      </c>
      <c r="C6305" s="1" t="n">
        <v>1</v>
      </c>
      <c r="D6305" s="1" t="s">
        <v>3851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6378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7" t="n">
        <v>46205</v>
      </c>
      <c r="C6306" s="1" t="n">
        <v>1</v>
      </c>
      <c r="D6306" s="1" t="s">
        <v>3851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6229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7" t="n">
        <v>46205</v>
      </c>
      <c r="C6307" s="1" t="n">
        <v>1</v>
      </c>
      <c r="D6307" s="1" t="s">
        <v>3851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6379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7" t="n">
        <v>46205</v>
      </c>
      <c r="C6308" s="1" t="n">
        <v>1</v>
      </c>
      <c r="D6308" s="1" t="s">
        <v>3851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6380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7" t="n">
        <v>46205</v>
      </c>
      <c r="C6309" s="1" t="n">
        <v>1</v>
      </c>
      <c r="D6309" s="1" t="s">
        <v>3851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6193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7" t="n">
        <v>46205</v>
      </c>
      <c r="C6310" s="1" t="n">
        <v>1</v>
      </c>
      <c r="D6310" s="1" t="s">
        <v>3851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3990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7" t="n">
        <v>46205</v>
      </c>
      <c r="C6311" s="1" t="n">
        <v>1</v>
      </c>
      <c r="D6311" s="1" t="s">
        <v>3851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3991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7" t="n">
        <v>46205</v>
      </c>
      <c r="C6312" s="1" t="n">
        <v>1</v>
      </c>
      <c r="D6312" s="1" t="s">
        <v>3851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3992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7" t="n">
        <v>46205</v>
      </c>
      <c r="C6313" s="1" t="n">
        <v>1</v>
      </c>
      <c r="D6313" s="1" t="s">
        <v>3851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3994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7" t="n">
        <v>46205</v>
      </c>
      <c r="C6314" s="1" t="n">
        <v>1</v>
      </c>
      <c r="D6314" s="1" t="s">
        <v>3851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6381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7" t="n">
        <v>46205</v>
      </c>
      <c r="C6315" s="1" t="n">
        <v>1</v>
      </c>
      <c r="D6315" s="1" t="s">
        <v>3851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6382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7" t="n">
        <v>46205</v>
      </c>
      <c r="C6316" s="1" t="n">
        <v>1</v>
      </c>
      <c r="D6316" s="1" t="s">
        <v>3851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4958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7" t="n">
        <v>46205</v>
      </c>
      <c r="C6317" s="1" t="n">
        <v>1</v>
      </c>
      <c r="D6317" s="1" t="s">
        <v>3851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4959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7" t="n">
        <v>46205</v>
      </c>
      <c r="C6318" s="1" t="n">
        <v>1</v>
      </c>
      <c r="D6318" s="1" t="s">
        <v>3851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4960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7" t="n">
        <v>46205</v>
      </c>
      <c r="C6319" s="1" t="n">
        <v>1</v>
      </c>
      <c r="D6319" s="1" t="s">
        <v>3851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4962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7" t="n">
        <v>46205</v>
      </c>
      <c r="C6320" s="1" t="n">
        <v>1</v>
      </c>
      <c r="D6320" s="1" t="s">
        <v>3851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4963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7" t="n">
        <v>46205</v>
      </c>
      <c r="C6321" s="1" t="n">
        <v>1</v>
      </c>
      <c r="D6321" s="1" t="s">
        <v>3851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4964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7" t="n">
        <v>46205</v>
      </c>
      <c r="C6322" s="1" t="n">
        <v>1</v>
      </c>
      <c r="D6322" s="1" t="s">
        <v>3851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4965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7" t="n">
        <v>46205</v>
      </c>
      <c r="C6323" s="1" t="n">
        <v>1</v>
      </c>
      <c r="D6323" s="1" t="s">
        <v>3851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4966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7" t="n">
        <v>46205</v>
      </c>
      <c r="C6324" s="1" t="n">
        <v>1</v>
      </c>
      <c r="D6324" s="1" t="s">
        <v>3851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4968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7" t="n">
        <v>46205</v>
      </c>
      <c r="C6325" s="1" t="n">
        <v>1</v>
      </c>
      <c r="D6325" s="1" t="s">
        <v>3851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4971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7" t="n">
        <v>46205</v>
      </c>
      <c r="C6326" s="1" t="n">
        <v>1</v>
      </c>
      <c r="D6326" s="1" t="s">
        <v>3851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6383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7" t="n">
        <v>46205</v>
      </c>
      <c r="C6327" s="1" t="n">
        <v>1</v>
      </c>
      <c r="D6327" s="1" t="s">
        <v>3851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6384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7" t="n">
        <v>46205</v>
      </c>
      <c r="C6328" s="1" t="n">
        <v>1</v>
      </c>
      <c r="D6328" s="1" t="s">
        <v>3851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4972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7" t="n">
        <v>46205</v>
      </c>
      <c r="C6329" s="1" t="n">
        <v>1</v>
      </c>
      <c r="D6329" s="1" t="s">
        <v>3851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4973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7" t="n">
        <v>46205</v>
      </c>
      <c r="C6330" s="1" t="n">
        <v>1</v>
      </c>
      <c r="D6330" s="1" t="s">
        <v>3851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4974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7" t="n">
        <v>46205</v>
      </c>
      <c r="C6331" s="1" t="n">
        <v>1</v>
      </c>
      <c r="D6331" s="1" t="s">
        <v>3851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4975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7" t="n">
        <v>46205</v>
      </c>
      <c r="C6332" s="1" t="n">
        <v>1</v>
      </c>
      <c r="D6332" s="1" t="s">
        <v>3851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4979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7" t="n">
        <v>46205</v>
      </c>
      <c r="C6333" s="1" t="n">
        <v>1</v>
      </c>
      <c r="D6333" s="1" t="s">
        <v>3851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4981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7" t="n">
        <v>46205</v>
      </c>
      <c r="C6334" s="1" t="n">
        <v>1</v>
      </c>
      <c r="D6334" s="1" t="s">
        <v>3851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4982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7" t="n">
        <v>46205</v>
      </c>
      <c r="C6335" s="1" t="n">
        <v>1</v>
      </c>
      <c r="D6335" s="1" t="s">
        <v>3851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6385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7" t="n">
        <v>46205</v>
      </c>
      <c r="C6336" s="1" t="n">
        <v>1</v>
      </c>
      <c r="D6336" s="1" t="s">
        <v>3851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4983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7" t="n">
        <v>46205</v>
      </c>
      <c r="C6337" s="1" t="n">
        <v>1</v>
      </c>
      <c r="D6337" s="1" t="s">
        <v>3851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6386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7" t="n">
        <v>46205</v>
      </c>
      <c r="C6338" s="1" t="n">
        <v>1</v>
      </c>
      <c r="D6338" s="1" t="s">
        <v>3851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6387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7" t="n">
        <v>46205</v>
      </c>
      <c r="C6339" s="1" t="n">
        <v>1</v>
      </c>
      <c r="D6339" s="1" t="s">
        <v>3851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4985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7" t="n">
        <v>46205</v>
      </c>
      <c r="C6340" s="1" t="n">
        <v>1</v>
      </c>
      <c r="D6340" s="1" t="s">
        <v>3851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4988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7" t="n">
        <v>46205</v>
      </c>
      <c r="C6341" s="1" t="n">
        <v>1</v>
      </c>
      <c r="D6341" s="1" t="s">
        <v>3851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6388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7" t="n">
        <v>46205</v>
      </c>
      <c r="C6342" s="1" t="n">
        <v>1</v>
      </c>
      <c r="D6342" s="1" t="s">
        <v>3851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6389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7" t="n">
        <v>46205</v>
      </c>
      <c r="C6343" s="1" t="n">
        <v>1</v>
      </c>
      <c r="D6343" s="1" t="s">
        <v>3851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6389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7" t="n">
        <v>46205</v>
      </c>
      <c r="C6344" s="1" t="n">
        <v>1</v>
      </c>
      <c r="D6344" s="1" t="s">
        <v>3851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6389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7" t="n">
        <v>46205</v>
      </c>
      <c r="C6345" s="1" t="n">
        <v>1</v>
      </c>
      <c r="D6345" s="1" t="s">
        <v>3851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6390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7" t="n">
        <v>46205</v>
      </c>
      <c r="C6346" s="1" t="n">
        <v>1</v>
      </c>
      <c r="D6346" s="1" t="s">
        <v>3851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6391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7" t="n">
        <v>46205</v>
      </c>
      <c r="C6347" s="1" t="n">
        <v>1</v>
      </c>
      <c r="D6347" s="1" t="s">
        <v>3851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6392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7" t="n">
        <v>46205</v>
      </c>
      <c r="C6348" s="1" t="n">
        <v>1</v>
      </c>
      <c r="D6348" s="1" t="s">
        <v>3851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6393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7" t="n">
        <v>46205</v>
      </c>
      <c r="C6349" s="1" t="n">
        <v>1</v>
      </c>
      <c r="D6349" s="1" t="s">
        <v>3851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6394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7" t="n">
        <v>46205</v>
      </c>
      <c r="C6350" s="1" t="n">
        <v>1</v>
      </c>
      <c r="D6350" s="1" t="s">
        <v>3851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6395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7" t="n">
        <v>46205</v>
      </c>
      <c r="C6351" s="1" t="n">
        <v>1</v>
      </c>
      <c r="D6351" s="1" t="s">
        <v>3851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6394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7" t="n">
        <v>46205</v>
      </c>
      <c r="C6352" s="1" t="n">
        <v>1</v>
      </c>
      <c r="D6352" s="1" t="s">
        <v>3851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6394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7" t="n">
        <v>46205</v>
      </c>
      <c r="C6353" s="1" t="n">
        <v>1</v>
      </c>
      <c r="D6353" s="1" t="s">
        <v>3851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6396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7" t="n">
        <v>46205</v>
      </c>
      <c r="C6354" s="1" t="n">
        <v>1</v>
      </c>
      <c r="D6354" s="1" t="s">
        <v>3851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6397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7" t="n">
        <v>46205</v>
      </c>
      <c r="C6355" s="1" t="n">
        <v>1</v>
      </c>
      <c r="D6355" s="1" t="s">
        <v>3851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6398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7" t="n">
        <v>46205</v>
      </c>
      <c r="C6356" s="1" t="n">
        <v>1</v>
      </c>
      <c r="D6356" s="1" t="s">
        <v>3851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6399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7" t="n">
        <v>46205</v>
      </c>
      <c r="C6357" s="1" t="n">
        <v>1</v>
      </c>
      <c r="D6357" s="1" t="s">
        <v>3851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6400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7" t="n">
        <v>46205</v>
      </c>
      <c r="C6358" s="1" t="n">
        <v>1</v>
      </c>
      <c r="D6358" s="1" t="s">
        <v>3851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4807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7" t="n">
        <v>46205</v>
      </c>
      <c r="C6359" s="1" t="n">
        <v>1</v>
      </c>
      <c r="D6359" s="1" t="s">
        <v>3851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6401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7" t="n">
        <v>46205</v>
      </c>
      <c r="C6360" s="1" t="n">
        <v>1</v>
      </c>
      <c r="D6360" s="1" t="s">
        <v>3851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6402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7" t="n">
        <v>46205</v>
      </c>
      <c r="C6361" s="1" t="n">
        <v>1</v>
      </c>
      <c r="D6361" s="1" t="s">
        <v>3851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6403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7" t="n">
        <v>46205</v>
      </c>
      <c r="C6362" s="1" t="n">
        <v>1</v>
      </c>
      <c r="D6362" s="1" t="s">
        <v>3851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6404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7" t="n">
        <v>46205</v>
      </c>
      <c r="C6363" s="1" t="n">
        <v>1</v>
      </c>
      <c r="D6363" s="1" t="s">
        <v>3851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4205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7" t="n">
        <v>46205</v>
      </c>
      <c r="C6364" s="1" t="n">
        <v>1</v>
      </c>
      <c r="D6364" s="1" t="s">
        <v>3851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4810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7" t="n">
        <v>46205</v>
      </c>
      <c r="C6365" s="1" t="n">
        <v>1</v>
      </c>
      <c r="D6365" s="1" t="s">
        <v>3851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4811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7" t="n">
        <v>46205</v>
      </c>
      <c r="C6366" s="1" t="n">
        <v>1</v>
      </c>
      <c r="D6366" s="1" t="s">
        <v>3851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4812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7" t="n">
        <v>46205</v>
      </c>
      <c r="C6367" s="1" t="n">
        <v>1</v>
      </c>
      <c r="D6367" s="1" t="s">
        <v>3851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6405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7" t="n">
        <v>46205</v>
      </c>
      <c r="C6368" s="1" t="n">
        <v>1</v>
      </c>
      <c r="D6368" s="1" t="s">
        <v>3851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6406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7" t="n">
        <v>46205</v>
      </c>
      <c r="C6369" s="1" t="n">
        <v>1</v>
      </c>
      <c r="D6369" s="1" t="s">
        <v>3851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6407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7" t="n">
        <v>46205</v>
      </c>
      <c r="C6370" s="1" t="n">
        <v>1</v>
      </c>
      <c r="D6370" s="1" t="s">
        <v>3851</v>
      </c>
      <c r="E6370" s="1" t="n">
        <v>1675</v>
      </c>
      <c r="F6370" s="1" t="s">
        <v>103</v>
      </c>
      <c r="I6370" s="1" t="n">
        <v>496957</v>
      </c>
      <c r="J6370" s="1" t="n">
        <v>63061</v>
      </c>
      <c r="K6370" s="1" t="n">
        <v>7895265145329</v>
      </c>
      <c r="L6370" s="1" t="s">
        <v>5883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7" t="n">
        <v>46205</v>
      </c>
      <c r="C6371" s="1" t="n">
        <v>1</v>
      </c>
      <c r="D6371" s="1" t="s">
        <v>3851</v>
      </c>
      <c r="E6371" s="1" t="n">
        <v>1675</v>
      </c>
      <c r="F6371" s="1" t="s">
        <v>103</v>
      </c>
      <c r="I6371" s="1" t="n">
        <v>496957</v>
      </c>
      <c r="J6371" s="1" t="n">
        <v>65784</v>
      </c>
      <c r="K6371" s="1" t="n">
        <v>7895265145336</v>
      </c>
      <c r="L6371" s="1" t="s">
        <v>6408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7" t="n">
        <v>46205</v>
      </c>
      <c r="C6372" s="1" t="n">
        <v>1</v>
      </c>
      <c r="D6372" s="1" t="s">
        <v>3851</v>
      </c>
      <c r="E6372" s="1" t="n">
        <v>1675</v>
      </c>
      <c r="F6372" s="1" t="s">
        <v>103</v>
      </c>
      <c r="I6372" s="1" t="n">
        <v>496957</v>
      </c>
      <c r="J6372" s="1" t="n">
        <v>67316</v>
      </c>
      <c r="K6372" s="1" t="n">
        <v>7909989703557</v>
      </c>
      <c r="L6372" s="1" t="s">
        <v>6409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7" t="n">
        <v>46205</v>
      </c>
      <c r="C6373" s="1" t="n">
        <v>1</v>
      </c>
      <c r="D6373" s="1" t="s">
        <v>3851</v>
      </c>
      <c r="E6373" s="1" t="n">
        <v>1675</v>
      </c>
      <c r="F6373" s="1" t="s">
        <v>103</v>
      </c>
      <c r="I6373" s="1" t="n">
        <v>496957</v>
      </c>
      <c r="J6373" s="1" t="n">
        <v>67324</v>
      </c>
      <c r="K6373" s="1" t="n">
        <v>7909989691410</v>
      </c>
      <c r="L6373" s="1" t="s">
        <v>6410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7" t="n">
        <v>46205</v>
      </c>
      <c r="C6374" s="1" t="n">
        <v>1</v>
      </c>
      <c r="D6374" s="1" t="s">
        <v>3851</v>
      </c>
      <c r="E6374" s="1" t="n">
        <v>1675</v>
      </c>
      <c r="F6374" s="1" t="s">
        <v>103</v>
      </c>
      <c r="I6374" s="1" t="n">
        <v>496957</v>
      </c>
      <c r="J6374" s="1" t="n">
        <v>67327</v>
      </c>
      <c r="K6374" s="1" t="n">
        <v>7909989687420</v>
      </c>
      <c r="L6374" s="1" t="s">
        <v>6411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7" t="n">
        <v>46205</v>
      </c>
      <c r="C6375" s="1" t="n">
        <v>1</v>
      </c>
      <c r="D6375" s="1" t="s">
        <v>3851</v>
      </c>
      <c r="E6375" s="1" t="n">
        <v>1675</v>
      </c>
      <c r="F6375" s="1" t="s">
        <v>103</v>
      </c>
      <c r="I6375" s="1" t="n">
        <v>496957</v>
      </c>
      <c r="J6375" s="1" t="n">
        <v>67335</v>
      </c>
      <c r="K6375" s="1" t="n">
        <v>7909989687376</v>
      </c>
      <c r="L6375" s="1" t="s">
        <v>6412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7" t="n">
        <v>46205</v>
      </c>
      <c r="C6376" s="1" t="n">
        <v>1</v>
      </c>
      <c r="D6376" s="1" t="s">
        <v>3851</v>
      </c>
      <c r="E6376" s="1" t="n">
        <v>1675</v>
      </c>
      <c r="F6376" s="1" t="s">
        <v>103</v>
      </c>
      <c r="I6376" s="1" t="n">
        <v>496957</v>
      </c>
      <c r="J6376" s="1" t="n">
        <v>67344</v>
      </c>
      <c r="K6376" s="1" t="n">
        <v>7909989317662</v>
      </c>
      <c r="L6376" s="1" t="s">
        <v>6413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7" t="n">
        <v>46205</v>
      </c>
      <c r="C6377" s="1" t="n">
        <v>1</v>
      </c>
      <c r="D6377" s="1" t="s">
        <v>3851</v>
      </c>
      <c r="E6377" s="1" t="n">
        <v>1675</v>
      </c>
      <c r="F6377" s="1" t="s">
        <v>103</v>
      </c>
      <c r="I6377" s="1" t="n">
        <v>496957</v>
      </c>
      <c r="J6377" s="1" t="n">
        <v>67833</v>
      </c>
      <c r="K6377" s="1" t="n">
        <v>7909989325087</v>
      </c>
      <c r="L6377" s="1" t="s">
        <v>6414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7" t="n">
        <v>46205</v>
      </c>
      <c r="C6378" s="1" t="n">
        <v>1</v>
      </c>
      <c r="D6378" s="1" t="s">
        <v>3851</v>
      </c>
      <c r="E6378" s="1" t="n">
        <v>1675</v>
      </c>
      <c r="F6378" s="1" t="s">
        <v>103</v>
      </c>
      <c r="I6378" s="1" t="n">
        <v>496957</v>
      </c>
      <c r="J6378" s="1" t="n">
        <v>67842</v>
      </c>
      <c r="K6378" s="1" t="n">
        <v>7909989459393</v>
      </c>
      <c r="L6378" s="1" t="s">
        <v>6415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7" t="n">
        <v>46205</v>
      </c>
      <c r="C6379" s="1" t="n">
        <v>1</v>
      </c>
      <c r="D6379" s="1" t="s">
        <v>3851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6416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7" t="n">
        <v>46205</v>
      </c>
      <c r="C6380" s="1" t="n">
        <v>1</v>
      </c>
      <c r="D6380" s="1" t="s">
        <v>3851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6417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7" t="n">
        <v>46205</v>
      </c>
      <c r="C6381" s="1" t="n">
        <v>1</v>
      </c>
      <c r="D6381" s="1" t="s">
        <v>3851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6418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7" t="n">
        <v>46205</v>
      </c>
      <c r="C6382" s="1" t="n">
        <v>1</v>
      </c>
      <c r="D6382" s="1" t="s">
        <v>3851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6419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7" t="n">
        <v>46205</v>
      </c>
      <c r="C6383" s="1" t="n">
        <v>1</v>
      </c>
      <c r="D6383" s="1" t="s">
        <v>3851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6420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7" t="n">
        <v>46205</v>
      </c>
      <c r="C6384" s="1" t="n">
        <v>1</v>
      </c>
      <c r="D6384" s="1" t="s">
        <v>3851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6421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7" t="n">
        <v>46205</v>
      </c>
      <c r="C6385" s="1" t="n">
        <v>1</v>
      </c>
      <c r="D6385" s="1" t="s">
        <v>3851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6422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7" t="n">
        <v>46205</v>
      </c>
      <c r="C6386" s="1" t="n">
        <v>1</v>
      </c>
      <c r="D6386" s="1" t="s">
        <v>3851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6423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7" t="n">
        <v>46205</v>
      </c>
      <c r="C6387" s="1" t="n">
        <v>1</v>
      </c>
      <c r="D6387" s="1" t="s">
        <v>3851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5888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7" t="n">
        <v>46205</v>
      </c>
      <c r="C6388" s="1" t="n">
        <v>1</v>
      </c>
      <c r="D6388" s="1" t="s">
        <v>3851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6424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7" t="n">
        <v>46205</v>
      </c>
      <c r="C6389" s="1" t="n">
        <v>1</v>
      </c>
      <c r="D6389" s="1" t="s">
        <v>3851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6425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7" t="n">
        <v>46205</v>
      </c>
      <c r="C6390" s="1" t="n">
        <v>1</v>
      </c>
      <c r="D6390" s="1" t="s">
        <v>3851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6426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7" t="n">
        <v>46205</v>
      </c>
      <c r="C6391" s="1" t="n">
        <v>1</v>
      </c>
      <c r="D6391" s="1" t="s">
        <v>3851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6427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7" t="n">
        <v>46205</v>
      </c>
      <c r="C6392" s="1" t="n">
        <v>1</v>
      </c>
      <c r="D6392" s="1" t="s">
        <v>3851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6428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7" t="n">
        <v>46205</v>
      </c>
      <c r="C6393" s="1" t="n">
        <v>1</v>
      </c>
      <c r="D6393" s="1" t="s">
        <v>3851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6429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7" t="n">
        <v>46205</v>
      </c>
      <c r="C6394" s="1" t="n">
        <v>1</v>
      </c>
      <c r="D6394" s="1" t="s">
        <v>3851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6430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7" t="n">
        <v>46205</v>
      </c>
      <c r="C6395" s="1" t="n">
        <v>1</v>
      </c>
      <c r="D6395" s="1" t="s">
        <v>3851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6431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7" t="n">
        <v>46205</v>
      </c>
      <c r="C6396" s="1" t="n">
        <v>1</v>
      </c>
      <c r="D6396" s="1" t="s">
        <v>3851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6432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7" t="n">
        <v>46205</v>
      </c>
      <c r="C6397" s="1" t="n">
        <v>1</v>
      </c>
      <c r="D6397" s="1" t="s">
        <v>3851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6433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7" t="n">
        <v>46205</v>
      </c>
      <c r="C6398" s="1" t="n">
        <v>1</v>
      </c>
      <c r="D6398" s="1" t="s">
        <v>3851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6434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7" t="n">
        <v>46205</v>
      </c>
      <c r="C6399" s="1" t="n">
        <v>1</v>
      </c>
      <c r="D6399" s="1" t="s">
        <v>3851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6435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7" t="n">
        <v>46205</v>
      </c>
      <c r="C6400" s="1" t="n">
        <v>1</v>
      </c>
      <c r="D6400" s="1" t="s">
        <v>3851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4325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7" t="n">
        <v>46205</v>
      </c>
      <c r="C6401" s="1" t="n">
        <v>1</v>
      </c>
      <c r="D6401" s="1" t="s">
        <v>3851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4861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7" t="n">
        <v>46205</v>
      </c>
      <c r="C6402" s="1" t="n">
        <v>1</v>
      </c>
      <c r="D6402" s="1" t="s">
        <v>3851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4862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7" t="n">
        <v>46205</v>
      </c>
      <c r="C6403" s="1" t="n">
        <v>1</v>
      </c>
      <c r="D6403" s="1" t="s">
        <v>3851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4326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7" t="n">
        <v>46205</v>
      </c>
      <c r="C6404" s="1" t="n">
        <v>1</v>
      </c>
      <c r="D6404" s="1" t="s">
        <v>3851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4613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7" t="n">
        <v>46205</v>
      </c>
      <c r="C6405" s="1" t="n">
        <v>1</v>
      </c>
      <c r="D6405" s="1" t="s">
        <v>3851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6202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7" t="n">
        <v>46205</v>
      </c>
      <c r="C6406" s="1" t="n">
        <v>1</v>
      </c>
      <c r="D6406" s="1" t="s">
        <v>3851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4864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7" t="n">
        <v>46205</v>
      </c>
      <c r="C6407" s="1" t="n">
        <v>1</v>
      </c>
      <c r="D6407" s="1" t="s">
        <v>3851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5675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7" t="n">
        <v>46205</v>
      </c>
      <c r="C6408" s="1" t="n">
        <v>1</v>
      </c>
      <c r="D6408" s="1" t="s">
        <v>3851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4865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7" t="n">
        <v>46205</v>
      </c>
      <c r="C6409" s="1" t="n">
        <v>1</v>
      </c>
      <c r="D6409" s="1" t="s">
        <v>3851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4866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7" t="n">
        <v>46205</v>
      </c>
      <c r="C6410" s="1" t="n">
        <v>1</v>
      </c>
      <c r="D6410" s="1" t="s">
        <v>3851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4336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7" t="n">
        <v>46205</v>
      </c>
      <c r="C6411" s="1" t="n">
        <v>1</v>
      </c>
      <c r="D6411" s="1" t="s">
        <v>3851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4868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7" t="n">
        <v>46205</v>
      </c>
      <c r="C6412" s="1" t="n">
        <v>1</v>
      </c>
      <c r="D6412" s="1" t="s">
        <v>3851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4869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7" t="n">
        <v>46205</v>
      </c>
      <c r="C6413" s="1" t="n">
        <v>1</v>
      </c>
      <c r="D6413" s="1" t="s">
        <v>3851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4337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7" t="n">
        <v>46205</v>
      </c>
      <c r="C6414" s="1" t="n">
        <v>1</v>
      </c>
      <c r="D6414" s="1" t="s">
        <v>3851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4338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7" t="n">
        <v>46205</v>
      </c>
      <c r="C6415" s="1" t="n">
        <v>1</v>
      </c>
      <c r="D6415" s="1" t="s">
        <v>3851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5677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7" t="n">
        <v>46205</v>
      </c>
      <c r="C6416" s="1" t="n">
        <v>1</v>
      </c>
      <c r="D6416" s="1" t="s">
        <v>3851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4339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7" t="n">
        <v>46205</v>
      </c>
      <c r="C6417" s="1" t="n">
        <v>1</v>
      </c>
      <c r="D6417" s="1" t="s">
        <v>3851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4871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7" t="n">
        <v>46205</v>
      </c>
      <c r="C6418" s="1" t="n">
        <v>1</v>
      </c>
      <c r="D6418" s="1" t="s">
        <v>3851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6204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7" t="n">
        <v>46205</v>
      </c>
      <c r="C6419" s="1" t="n">
        <v>1</v>
      </c>
      <c r="D6419" s="1" t="s">
        <v>3851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4340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7" t="n">
        <v>46205</v>
      </c>
      <c r="C6420" s="1" t="n">
        <v>1</v>
      </c>
      <c r="D6420" s="1" t="s">
        <v>3851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4342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7" t="n">
        <v>46205</v>
      </c>
      <c r="C6421" s="1" t="n">
        <v>1</v>
      </c>
      <c r="D6421" s="1" t="s">
        <v>3851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6436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7" t="n">
        <v>46205</v>
      </c>
      <c r="C6422" s="1" t="n">
        <v>1</v>
      </c>
      <c r="D6422" s="1" t="s">
        <v>3851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4343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7" t="n">
        <v>46205</v>
      </c>
      <c r="C6423" s="1" t="n">
        <v>1</v>
      </c>
      <c r="D6423" s="1" t="s">
        <v>3851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4872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7" t="n">
        <v>46205</v>
      </c>
      <c r="C6424" s="1" t="n">
        <v>1</v>
      </c>
      <c r="D6424" s="1" t="s">
        <v>3851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5678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7" t="n">
        <v>46205</v>
      </c>
      <c r="C6425" s="1" t="n">
        <v>1</v>
      </c>
      <c r="D6425" s="1" t="s">
        <v>3851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4873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7" t="n">
        <v>46205</v>
      </c>
      <c r="C6426" s="1" t="n">
        <v>1</v>
      </c>
      <c r="D6426" s="1" t="s">
        <v>3851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4327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7" t="n">
        <v>46205</v>
      </c>
      <c r="C6427" s="1" t="n">
        <v>1</v>
      </c>
      <c r="D6427" s="1" t="s">
        <v>3851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6206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7" t="n">
        <v>46205</v>
      </c>
      <c r="C6428" s="1" t="n">
        <v>1</v>
      </c>
      <c r="D6428" s="1" t="s">
        <v>3851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4346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7" t="n">
        <v>46205</v>
      </c>
      <c r="C6429" s="1" t="n">
        <v>1</v>
      </c>
      <c r="D6429" s="1" t="s">
        <v>3851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6207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7" t="n">
        <v>46205</v>
      </c>
      <c r="C6430" s="1" t="n">
        <v>1</v>
      </c>
      <c r="D6430" s="1" t="s">
        <v>3851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6208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7" t="n">
        <v>46205</v>
      </c>
      <c r="C6431" s="1" t="n">
        <v>1</v>
      </c>
      <c r="D6431" s="1" t="s">
        <v>3851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6437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7" t="n">
        <v>46205</v>
      </c>
      <c r="C6432" s="1" t="n">
        <v>1</v>
      </c>
      <c r="D6432" s="1" t="s">
        <v>3851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6209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7" t="n">
        <v>46205</v>
      </c>
      <c r="C6433" s="1" t="n">
        <v>1</v>
      </c>
      <c r="D6433" s="1" t="s">
        <v>3851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6208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7" t="n">
        <v>46205</v>
      </c>
      <c r="C6434" s="1" t="n">
        <v>1</v>
      </c>
      <c r="D6434" s="1" t="s">
        <v>3851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6438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7" t="n">
        <v>46205</v>
      </c>
      <c r="C6435" s="1" t="n">
        <v>1</v>
      </c>
      <c r="D6435" s="1" t="s">
        <v>3851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6439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7" t="n">
        <v>46205</v>
      </c>
      <c r="C6436" s="1" t="n">
        <v>1</v>
      </c>
      <c r="D6436" s="1" t="s">
        <v>3851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6210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7" t="n">
        <v>46205</v>
      </c>
      <c r="C6437" s="1" t="n">
        <v>1</v>
      </c>
      <c r="D6437" s="1" t="s">
        <v>3851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4348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7" t="n">
        <v>46205</v>
      </c>
      <c r="C6438" s="1" t="n">
        <v>1</v>
      </c>
      <c r="D6438" s="1" t="s">
        <v>3851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6440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7" t="n">
        <v>46205</v>
      </c>
      <c r="C6439" s="1" t="n">
        <v>1</v>
      </c>
      <c r="D6439" s="1" t="s">
        <v>3851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4344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7" t="n">
        <v>46205</v>
      </c>
      <c r="C6440" s="1" t="n">
        <v>1</v>
      </c>
      <c r="D6440" s="1" t="s">
        <v>3851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4342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7" t="n">
        <v>46205</v>
      </c>
      <c r="C6441" s="1" t="n">
        <v>1</v>
      </c>
      <c r="D6441" s="1" t="s">
        <v>3851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4349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7" t="n">
        <v>46205</v>
      </c>
      <c r="C6442" s="1" t="n">
        <v>1</v>
      </c>
      <c r="D6442" s="1" t="s">
        <v>3851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4355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7" t="n">
        <v>46205</v>
      </c>
      <c r="C6443" s="1" t="n">
        <v>1</v>
      </c>
      <c r="D6443" s="1" t="s">
        <v>3851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4356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7" t="n">
        <v>46205</v>
      </c>
      <c r="C6444" s="1" t="n">
        <v>1</v>
      </c>
      <c r="D6444" s="1" t="s">
        <v>3851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6441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7" t="n">
        <v>46205</v>
      </c>
      <c r="C6445" s="1" t="n">
        <v>1</v>
      </c>
      <c r="D6445" s="1" t="s">
        <v>3851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5679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7" t="n">
        <v>46205</v>
      </c>
      <c r="C6446" s="1" t="n">
        <v>1</v>
      </c>
      <c r="D6446" s="1" t="s">
        <v>3851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5682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7" t="n">
        <v>46205</v>
      </c>
      <c r="C6447" s="1" t="n">
        <v>1</v>
      </c>
      <c r="D6447" s="1" t="s">
        <v>3851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6214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7" t="n">
        <v>46205</v>
      </c>
      <c r="C6448" s="1" t="n">
        <v>1</v>
      </c>
      <c r="D6448" s="1" t="s">
        <v>3851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6215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7" t="n">
        <v>46205</v>
      </c>
      <c r="C6449" s="1" t="n">
        <v>1</v>
      </c>
      <c r="D6449" s="1" t="s">
        <v>3851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6216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7" t="n">
        <v>46205</v>
      </c>
      <c r="C6450" s="1" t="n">
        <v>1</v>
      </c>
      <c r="D6450" s="1" t="s">
        <v>3851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6217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7" t="n">
        <v>46205</v>
      </c>
      <c r="C6451" s="1" t="n">
        <v>1</v>
      </c>
      <c r="D6451" s="1" t="s">
        <v>3851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6218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7" t="n">
        <v>46205</v>
      </c>
      <c r="C6452" s="1" t="n">
        <v>1</v>
      </c>
      <c r="D6452" s="1" t="s">
        <v>3851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6442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7" t="n">
        <v>46205</v>
      </c>
      <c r="C6453" s="1" t="n">
        <v>1</v>
      </c>
      <c r="D6453" s="1" t="s">
        <v>3851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6443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7" t="n">
        <v>46205</v>
      </c>
      <c r="C6454" s="1" t="n">
        <v>1</v>
      </c>
      <c r="D6454" s="1" t="s">
        <v>3851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6444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7" t="n">
        <v>46205</v>
      </c>
      <c r="C6455" s="1" t="n">
        <v>1</v>
      </c>
      <c r="D6455" s="1" t="s">
        <v>3851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6445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7" t="n">
        <v>46205</v>
      </c>
      <c r="C6456" s="1" t="n">
        <v>1</v>
      </c>
      <c r="D6456" s="1" t="s">
        <v>3851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6446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7" t="n">
        <v>46205</v>
      </c>
      <c r="C6457" s="1" t="n">
        <v>1</v>
      </c>
      <c r="D6457" s="1" t="s">
        <v>3851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6447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7" t="n">
        <v>46205</v>
      </c>
      <c r="C6458" s="1" t="n">
        <v>1</v>
      </c>
      <c r="D6458" s="1" t="s">
        <v>3851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5399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7" t="n">
        <v>46205</v>
      </c>
      <c r="C6459" s="1" t="n">
        <v>1</v>
      </c>
      <c r="D6459" s="1" t="s">
        <v>3851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5400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7" t="n">
        <v>46205</v>
      </c>
      <c r="C6460" s="1" t="n">
        <v>1</v>
      </c>
      <c r="D6460" s="1" t="s">
        <v>3851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5404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7" t="n">
        <v>46205</v>
      </c>
      <c r="C6461" s="1" t="n">
        <v>1</v>
      </c>
      <c r="D6461" s="1" t="s">
        <v>3851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5406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7" t="n">
        <v>46205</v>
      </c>
      <c r="C6462" s="1" t="n">
        <v>1</v>
      </c>
      <c r="D6462" s="1" t="s">
        <v>3851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6448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7" t="n">
        <v>46205</v>
      </c>
      <c r="C6463" s="1" t="n">
        <v>1</v>
      </c>
      <c r="D6463" s="1" t="s">
        <v>3851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6449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7" t="n">
        <v>46205</v>
      </c>
      <c r="C6464" s="1" t="n">
        <v>1</v>
      </c>
      <c r="D6464" s="1" t="s">
        <v>3851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6450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7" t="n">
        <v>46205</v>
      </c>
      <c r="C6465" s="1" t="n">
        <v>1</v>
      </c>
      <c r="D6465" s="1" t="s">
        <v>3851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6451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7" t="n">
        <v>46205</v>
      </c>
      <c r="C6466" s="1" t="n">
        <v>1</v>
      </c>
      <c r="D6466" s="1" t="s">
        <v>3851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6224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7" t="n">
        <v>46205</v>
      </c>
      <c r="C6467" s="1" t="n">
        <v>1</v>
      </c>
      <c r="D6467" s="1" t="s">
        <v>3851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5408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7" t="n">
        <v>46205</v>
      </c>
      <c r="C6468" s="1" t="n">
        <v>1</v>
      </c>
      <c r="D6468" s="1" t="s">
        <v>3851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6452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7" t="n">
        <v>46205</v>
      </c>
      <c r="C6469" s="1" t="n">
        <v>1</v>
      </c>
      <c r="D6469" s="1" t="s">
        <v>3851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6453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7" t="n">
        <v>46205</v>
      </c>
      <c r="C6470" s="1" t="n">
        <v>1</v>
      </c>
      <c r="D6470" s="1" t="s">
        <v>3851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6223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7" t="n">
        <v>46205</v>
      </c>
      <c r="C6471" s="1" t="n">
        <v>1</v>
      </c>
      <c r="D6471" s="1" t="s">
        <v>3851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5401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7" t="n">
        <v>46205</v>
      </c>
      <c r="C6472" s="1" t="n">
        <v>2</v>
      </c>
      <c r="D6472" s="1" t="s">
        <v>3895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7" t="n">
        <v>46205</v>
      </c>
      <c r="C6473" s="1" t="n">
        <v>2</v>
      </c>
      <c r="D6473" s="1" t="s">
        <v>3895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4777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7" t="n">
        <v>46205</v>
      </c>
      <c r="C6474" s="1" t="n">
        <v>2</v>
      </c>
      <c r="D6474" s="1" t="s">
        <v>3895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7" t="n">
        <v>46205</v>
      </c>
      <c r="C6475" s="1" t="n">
        <v>6</v>
      </c>
      <c r="D6475" s="1" t="s">
        <v>3914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7" t="n">
        <v>46205</v>
      </c>
      <c r="C6476" s="1" t="n">
        <v>6</v>
      </c>
      <c r="D6476" s="1" t="s">
        <v>3914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4777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7" t="n">
        <v>46205</v>
      </c>
      <c r="C6477" s="1" t="n">
        <v>6</v>
      </c>
      <c r="D6477" s="1" t="s">
        <v>3914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7" t="n">
        <v>46205</v>
      </c>
      <c r="C6478" s="1" t="n">
        <v>20</v>
      </c>
      <c r="D6478" s="1" t="s">
        <v>3918</v>
      </c>
      <c r="E6478" s="1" t="n">
        <v>1446</v>
      </c>
      <c r="F6478" s="1" t="s">
        <v>6454</v>
      </c>
      <c r="I6478" s="1" t="n">
        <v>12378</v>
      </c>
      <c r="J6478" s="1" t="n">
        <v>81634</v>
      </c>
      <c r="K6478" s="1" t="n">
        <v>816359</v>
      </c>
      <c r="L6478" s="1" t="s">
        <v>6455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7" t="n">
        <v>46205</v>
      </c>
      <c r="C6479" s="1" t="n">
        <v>35</v>
      </c>
      <c r="D6479" s="1" t="s">
        <v>6456</v>
      </c>
      <c r="E6479" s="1" t="n">
        <v>1008</v>
      </c>
      <c r="F6479" s="1" t="s">
        <v>2389</v>
      </c>
      <c r="I6479" s="1" t="n">
        <v>1657</v>
      </c>
      <c r="J6479" s="1" t="n">
        <v>81632</v>
      </c>
      <c r="K6479" s="1" t="n">
        <v>816335</v>
      </c>
      <c r="L6479" s="1" t="s">
        <v>6457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7" t="n">
        <v>46205</v>
      </c>
      <c r="C6480" s="1" t="n">
        <v>39</v>
      </c>
      <c r="D6480" s="1" t="s">
        <v>3945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6458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7" t="n">
        <v>46205</v>
      </c>
      <c r="C6481" s="1" t="n">
        <v>39</v>
      </c>
      <c r="D6481" s="1" t="s">
        <v>3945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6459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7" t="n">
        <v>46205</v>
      </c>
      <c r="C6482" s="1" t="n">
        <v>39</v>
      </c>
      <c r="D6482" s="1" t="s">
        <v>3945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6460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7" t="n">
        <v>46206</v>
      </c>
      <c r="C6483" s="1" t="n">
        <v>1</v>
      </c>
      <c r="D6483" s="1" t="s">
        <v>3851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3950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7" t="n">
        <v>46206</v>
      </c>
      <c r="C6484" s="1" t="n">
        <v>1</v>
      </c>
      <c r="D6484" s="1" t="s">
        <v>3851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4215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7" t="n">
        <v>46206</v>
      </c>
      <c r="C6485" s="1" t="n">
        <v>1</v>
      </c>
      <c r="D6485" s="1" t="s">
        <v>3851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4216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7" t="n">
        <v>46206</v>
      </c>
      <c r="C6486" s="1" t="n">
        <v>1</v>
      </c>
      <c r="D6486" s="1" t="s">
        <v>3851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3852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7" t="n">
        <v>46206</v>
      </c>
      <c r="C6487" s="1" t="n">
        <v>1</v>
      </c>
      <c r="D6487" s="1" t="s">
        <v>3851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3853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7" t="n">
        <v>46206</v>
      </c>
      <c r="C6488" s="1" t="n">
        <v>1</v>
      </c>
      <c r="D6488" s="1" t="s">
        <v>3851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3854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7" t="n">
        <v>46206</v>
      </c>
      <c r="C6489" s="1" t="n">
        <v>1</v>
      </c>
      <c r="D6489" s="1" t="s">
        <v>3851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4219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7" t="n">
        <v>46206</v>
      </c>
      <c r="C6490" s="1" t="n">
        <v>1</v>
      </c>
      <c r="D6490" s="1" t="s">
        <v>3851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3954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7" t="n">
        <v>46206</v>
      </c>
      <c r="C6491" s="1" t="n">
        <v>1</v>
      </c>
      <c r="D6491" s="1" t="s">
        <v>3851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3955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7" t="n">
        <v>46206</v>
      </c>
      <c r="C6492" s="1" t="n">
        <v>1</v>
      </c>
      <c r="D6492" s="1" t="s">
        <v>3851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3957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7" t="n">
        <v>46206</v>
      </c>
      <c r="C6493" s="1" t="n">
        <v>1</v>
      </c>
      <c r="D6493" s="1" t="s">
        <v>3851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4219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7" t="n">
        <v>46206</v>
      </c>
      <c r="C6494" s="1" t="n">
        <v>1</v>
      </c>
      <c r="D6494" s="1" t="s">
        <v>3851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3952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7" t="n">
        <v>46206</v>
      </c>
      <c r="C6495" s="1" t="n">
        <v>1</v>
      </c>
      <c r="D6495" s="1" t="s">
        <v>3851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4274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7" t="n">
        <v>46206</v>
      </c>
      <c r="C6496" s="1" t="n">
        <v>1</v>
      </c>
      <c r="D6496" s="1" t="s">
        <v>3851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3954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7" t="n">
        <v>46206</v>
      </c>
      <c r="C6497" s="1" t="n">
        <v>1</v>
      </c>
      <c r="D6497" s="1" t="s">
        <v>3851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4217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7" t="n">
        <v>46206</v>
      </c>
      <c r="C6498" s="1" t="n">
        <v>1</v>
      </c>
      <c r="D6498" s="1" t="s">
        <v>3851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4218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7" t="n">
        <v>46206</v>
      </c>
      <c r="C6499" s="1" t="n">
        <v>1</v>
      </c>
      <c r="D6499" s="1" t="s">
        <v>3851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6461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7" t="n">
        <v>46206</v>
      </c>
      <c r="C6500" s="1" t="n">
        <v>1</v>
      </c>
      <c r="D6500" s="1" t="s">
        <v>3851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5347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7" t="n">
        <v>46206</v>
      </c>
      <c r="C6501" s="1" t="n">
        <v>1</v>
      </c>
      <c r="D6501" s="1" t="s">
        <v>3851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5348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7" t="n">
        <v>46206</v>
      </c>
      <c r="C6502" s="1" t="n">
        <v>1</v>
      </c>
      <c r="D6502" s="1" t="s">
        <v>3851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5349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7" t="n">
        <v>46206</v>
      </c>
      <c r="C6503" s="1" t="n">
        <v>1</v>
      </c>
      <c r="D6503" s="1" t="s">
        <v>3851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4278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7" t="n">
        <v>46206</v>
      </c>
      <c r="C6504" s="1" t="n">
        <v>1</v>
      </c>
      <c r="D6504" s="1" t="s">
        <v>3851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3958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7" t="n">
        <v>46206</v>
      </c>
      <c r="C6505" s="1" t="n">
        <v>1</v>
      </c>
      <c r="D6505" s="1" t="s">
        <v>3851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3959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7" t="n">
        <v>46206</v>
      </c>
      <c r="C6506" s="1" t="n">
        <v>1</v>
      </c>
      <c r="D6506" s="1" t="s">
        <v>3851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3960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7" t="n">
        <v>46206</v>
      </c>
      <c r="C6507" s="1" t="n">
        <v>1</v>
      </c>
      <c r="D6507" s="1" t="s">
        <v>3851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3961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7" t="n">
        <v>46206</v>
      </c>
      <c r="C6508" s="1" t="n">
        <v>1</v>
      </c>
      <c r="D6508" s="1" t="s">
        <v>3851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4624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7" t="n">
        <v>46206</v>
      </c>
      <c r="C6509" s="1" t="n">
        <v>1</v>
      </c>
      <c r="D6509" s="1" t="s">
        <v>3851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5738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7" t="n">
        <v>46206</v>
      </c>
      <c r="C6510" s="1" t="n">
        <v>1</v>
      </c>
      <c r="D6510" s="1" t="s">
        <v>3851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5739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7" t="n">
        <v>46206</v>
      </c>
      <c r="C6511" s="1" t="n">
        <v>1</v>
      </c>
      <c r="D6511" s="1" t="s">
        <v>3851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5739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7" t="n">
        <v>46206</v>
      </c>
      <c r="C6512" s="1" t="n">
        <v>1</v>
      </c>
      <c r="D6512" s="1" t="s">
        <v>3851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4102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7" t="n">
        <v>46206</v>
      </c>
      <c r="C6513" s="1" t="n">
        <v>1</v>
      </c>
      <c r="D6513" s="1" t="s">
        <v>3851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4411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7" t="n">
        <v>46206</v>
      </c>
      <c r="C6514" s="1" t="n">
        <v>1</v>
      </c>
      <c r="D6514" s="1" t="s">
        <v>3851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4105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7" t="n">
        <v>46206</v>
      </c>
      <c r="C6515" s="1" t="n">
        <v>1</v>
      </c>
      <c r="D6515" s="1" t="s">
        <v>3851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4789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7" t="n">
        <v>46206</v>
      </c>
      <c r="C6516" s="1" t="n">
        <v>1</v>
      </c>
      <c r="D6516" s="1" t="s">
        <v>3851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4108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7" t="n">
        <v>46206</v>
      </c>
      <c r="C6517" s="1" t="n">
        <v>1</v>
      </c>
      <c r="D6517" s="1" t="s">
        <v>3851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4109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7" t="n">
        <v>46206</v>
      </c>
      <c r="C6518" s="1" t="n">
        <v>1</v>
      </c>
      <c r="D6518" s="1" t="s">
        <v>3851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6195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7" t="n">
        <v>46206</v>
      </c>
      <c r="C6519" s="1" t="n">
        <v>1</v>
      </c>
      <c r="D6519" s="1" t="s">
        <v>3851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6196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7" t="n">
        <v>46206</v>
      </c>
      <c r="C6520" s="1" t="n">
        <v>1</v>
      </c>
      <c r="D6520" s="1" t="s">
        <v>3851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6462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7" t="n">
        <v>46206</v>
      </c>
      <c r="C6521" s="1" t="n">
        <v>1</v>
      </c>
      <c r="D6521" s="1" t="s">
        <v>3851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6463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7" t="n">
        <v>46206</v>
      </c>
      <c r="C6522" s="1" t="n">
        <v>1</v>
      </c>
      <c r="D6522" s="1" t="s">
        <v>3851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6464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7" t="n">
        <v>46206</v>
      </c>
      <c r="C6523" s="1" t="n">
        <v>1</v>
      </c>
      <c r="D6523" s="1" t="s">
        <v>3851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4110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7" t="n">
        <v>46206</v>
      </c>
      <c r="C6524" s="1" t="n">
        <v>1</v>
      </c>
      <c r="D6524" s="1" t="s">
        <v>3851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4414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7" t="n">
        <v>46206</v>
      </c>
      <c r="C6525" s="1" t="n">
        <v>1</v>
      </c>
      <c r="D6525" s="1" t="s">
        <v>3851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3888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7" t="n">
        <v>46206</v>
      </c>
      <c r="C6526" s="1" t="n">
        <v>1</v>
      </c>
      <c r="D6526" s="1" t="s">
        <v>3851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3888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7" t="n">
        <v>46206</v>
      </c>
      <c r="C6527" s="1" t="n">
        <v>1</v>
      </c>
      <c r="D6527" s="1" t="s">
        <v>3851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3889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7" t="n">
        <v>46206</v>
      </c>
      <c r="C6528" s="1" t="n">
        <v>1</v>
      </c>
      <c r="D6528" s="1" t="s">
        <v>3851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4223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7" t="n">
        <v>46206</v>
      </c>
      <c r="C6529" s="1" t="n">
        <v>1</v>
      </c>
      <c r="D6529" s="1" t="s">
        <v>3851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4224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7" t="n">
        <v>46206</v>
      </c>
      <c r="C6530" s="1" t="n">
        <v>1</v>
      </c>
      <c r="D6530" s="1" t="s">
        <v>3851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4225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7" t="n">
        <v>46206</v>
      </c>
      <c r="C6531" s="1" t="n">
        <v>1</v>
      </c>
      <c r="D6531" s="1" t="s">
        <v>3851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4301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7" t="n">
        <v>46206</v>
      </c>
      <c r="C6532" s="1" t="n">
        <v>1</v>
      </c>
      <c r="D6532" s="1" t="s">
        <v>3851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4302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7" t="n">
        <v>46206</v>
      </c>
      <c r="C6533" s="1" t="n">
        <v>1</v>
      </c>
      <c r="D6533" s="1" t="s">
        <v>3851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4790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7" t="n">
        <v>46206</v>
      </c>
      <c r="C6534" s="1" t="n">
        <v>1</v>
      </c>
      <c r="D6534" s="1" t="s">
        <v>3851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3888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7" t="n">
        <v>46206</v>
      </c>
      <c r="C6535" s="1" t="n">
        <v>1</v>
      </c>
      <c r="D6535" s="1" t="s">
        <v>3851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3889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7" t="n">
        <v>46206</v>
      </c>
      <c r="C6536" s="1" t="n">
        <v>1</v>
      </c>
      <c r="D6536" s="1" t="s">
        <v>3851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4273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7" t="n">
        <v>46206</v>
      </c>
      <c r="C6537" s="1" t="n">
        <v>1</v>
      </c>
      <c r="D6537" s="1" t="s">
        <v>3851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6072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7" t="n">
        <v>46206</v>
      </c>
      <c r="C6538" s="1" t="n">
        <v>1</v>
      </c>
      <c r="D6538" s="1" t="s">
        <v>3851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6069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7" t="n">
        <v>46206</v>
      </c>
      <c r="C6539" s="1" t="n">
        <v>1</v>
      </c>
      <c r="D6539" s="1" t="s">
        <v>3851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6465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7" t="n">
        <v>46206</v>
      </c>
      <c r="C6540" s="1" t="n">
        <v>1</v>
      </c>
      <c r="D6540" s="1" t="s">
        <v>3851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6466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7" t="n">
        <v>46206</v>
      </c>
      <c r="C6541" s="1" t="n">
        <v>1</v>
      </c>
      <c r="D6541" s="1" t="s">
        <v>3851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6467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7" t="n">
        <v>46206</v>
      </c>
      <c r="C6542" s="1" t="n">
        <v>1</v>
      </c>
      <c r="D6542" s="1" t="s">
        <v>3851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6468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7" t="n">
        <v>46206</v>
      </c>
      <c r="C6543" s="1" t="n">
        <v>1</v>
      </c>
      <c r="D6543" s="1" t="s">
        <v>3851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6469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7" t="n">
        <v>46206</v>
      </c>
      <c r="C6544" s="1" t="n">
        <v>1</v>
      </c>
      <c r="D6544" s="1" t="s">
        <v>3851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6470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7" t="n">
        <v>46206</v>
      </c>
      <c r="C6545" s="1" t="n">
        <v>1</v>
      </c>
      <c r="D6545" s="1" t="s">
        <v>3851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6471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7" t="n">
        <v>46206</v>
      </c>
      <c r="C6546" s="1" t="n">
        <v>1</v>
      </c>
      <c r="D6546" s="1" t="s">
        <v>3851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6472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7" t="n">
        <v>46206</v>
      </c>
      <c r="C6547" s="1" t="n">
        <v>1</v>
      </c>
      <c r="D6547" s="1" t="s">
        <v>3851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6473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7" t="n">
        <v>46206</v>
      </c>
      <c r="C6548" s="1" t="n">
        <v>1</v>
      </c>
      <c r="D6548" s="1" t="s">
        <v>3851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6474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7" t="n">
        <v>46206</v>
      </c>
      <c r="C6549" s="1" t="n">
        <v>1</v>
      </c>
      <c r="D6549" s="1" t="s">
        <v>3851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6475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7" t="n">
        <v>46206</v>
      </c>
      <c r="C6550" s="1" t="n">
        <v>1</v>
      </c>
      <c r="D6550" s="1" t="s">
        <v>3851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6476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7" t="n">
        <v>46206</v>
      </c>
      <c r="C6551" s="1" t="n">
        <v>1</v>
      </c>
      <c r="D6551" s="1" t="s">
        <v>3851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6477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7" t="n">
        <v>46206</v>
      </c>
      <c r="C6552" s="1" t="n">
        <v>1</v>
      </c>
      <c r="D6552" s="1" t="s">
        <v>3851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6478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7" t="n">
        <v>46206</v>
      </c>
      <c r="C6553" s="1" t="n">
        <v>1</v>
      </c>
      <c r="D6553" s="1" t="s">
        <v>3851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6479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7" t="n">
        <v>46206</v>
      </c>
      <c r="C6554" s="1" t="n">
        <v>1</v>
      </c>
      <c r="D6554" s="1" t="s">
        <v>3851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6480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7" t="n">
        <v>46206</v>
      </c>
      <c r="C6555" s="1" t="n">
        <v>1</v>
      </c>
      <c r="D6555" s="1" t="s">
        <v>3851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6481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7" t="n">
        <v>46206</v>
      </c>
      <c r="C6556" s="1" t="n">
        <v>1</v>
      </c>
      <c r="D6556" s="1" t="s">
        <v>3851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6482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7" t="n">
        <v>46206</v>
      </c>
      <c r="C6557" s="1" t="n">
        <v>1</v>
      </c>
      <c r="D6557" s="1" t="s">
        <v>3851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6483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7" t="n">
        <v>46206</v>
      </c>
      <c r="C6558" s="1" t="n">
        <v>1</v>
      </c>
      <c r="D6558" s="1" t="s">
        <v>3851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6484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7" t="n">
        <v>46206</v>
      </c>
      <c r="C6559" s="1" t="n">
        <v>1</v>
      </c>
      <c r="D6559" s="1" t="s">
        <v>3851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6485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7" t="n">
        <v>46206</v>
      </c>
      <c r="C6560" s="1" t="n">
        <v>1</v>
      </c>
      <c r="D6560" s="1" t="s">
        <v>3851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6486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7" t="n">
        <v>46206</v>
      </c>
      <c r="C6561" s="1" t="n">
        <v>1</v>
      </c>
      <c r="D6561" s="1" t="s">
        <v>3851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6487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7" t="n">
        <v>46206</v>
      </c>
      <c r="C6562" s="1" t="n">
        <v>1</v>
      </c>
      <c r="D6562" s="1" t="s">
        <v>3851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6488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7" t="n">
        <v>46206</v>
      </c>
      <c r="C6563" s="1" t="n">
        <v>1</v>
      </c>
      <c r="D6563" s="1" t="s">
        <v>3851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6489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7" t="n">
        <v>46206</v>
      </c>
      <c r="C6564" s="1" t="n">
        <v>1</v>
      </c>
      <c r="D6564" s="1" t="s">
        <v>3851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6490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7" t="n">
        <v>46206</v>
      </c>
      <c r="C6565" s="1" t="n">
        <v>1</v>
      </c>
      <c r="D6565" s="1" t="s">
        <v>3851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6491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7" t="n">
        <v>46206</v>
      </c>
      <c r="C6566" s="1" t="n">
        <v>1</v>
      </c>
      <c r="D6566" s="1" t="s">
        <v>3851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6492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7" t="n">
        <v>46206</v>
      </c>
      <c r="C6567" s="1" t="n">
        <v>1</v>
      </c>
      <c r="D6567" s="1" t="s">
        <v>3851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6493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7" t="n">
        <v>46206</v>
      </c>
      <c r="C6568" s="1" t="n">
        <v>1</v>
      </c>
      <c r="D6568" s="1" t="s">
        <v>3851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6494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7" t="n">
        <v>46206</v>
      </c>
      <c r="C6569" s="1" t="n">
        <v>1</v>
      </c>
      <c r="D6569" s="1" t="s">
        <v>3851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6495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7" t="n">
        <v>46206</v>
      </c>
      <c r="C6570" s="1" t="n">
        <v>1</v>
      </c>
      <c r="D6570" s="1" t="s">
        <v>3851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6496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7" t="n">
        <v>46206</v>
      </c>
      <c r="C6571" s="1" t="n">
        <v>1</v>
      </c>
      <c r="D6571" s="1" t="s">
        <v>3851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6497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7" t="n">
        <v>46206</v>
      </c>
      <c r="C6572" s="1" t="n">
        <v>1</v>
      </c>
      <c r="D6572" s="1" t="s">
        <v>3851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6498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7" t="n">
        <v>46206</v>
      </c>
      <c r="C6573" s="1" t="n">
        <v>1</v>
      </c>
      <c r="D6573" s="1" t="s">
        <v>3851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6499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7" t="n">
        <v>46206</v>
      </c>
      <c r="C6574" s="1" t="n">
        <v>1</v>
      </c>
      <c r="D6574" s="1" t="s">
        <v>3851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6500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7" t="n">
        <v>46206</v>
      </c>
      <c r="C6575" s="1" t="n">
        <v>1</v>
      </c>
      <c r="D6575" s="1" t="s">
        <v>3851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6501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7" t="n">
        <v>46206</v>
      </c>
      <c r="C6576" s="1" t="n">
        <v>1</v>
      </c>
      <c r="D6576" s="1" t="s">
        <v>3851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6502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7" t="n">
        <v>46206</v>
      </c>
      <c r="C6577" s="1" t="n">
        <v>1</v>
      </c>
      <c r="D6577" s="1" t="s">
        <v>3851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6503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7" t="n">
        <v>46206</v>
      </c>
      <c r="C6578" s="1" t="n">
        <v>1</v>
      </c>
      <c r="D6578" s="1" t="s">
        <v>3851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5684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17" t="n">
        <v>46206</v>
      </c>
      <c r="C6579" s="1" t="n">
        <v>1</v>
      </c>
      <c r="D6579" s="1" t="s">
        <v>3851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5686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7" t="n">
        <v>46206</v>
      </c>
      <c r="C6580" s="1" t="n">
        <v>1</v>
      </c>
      <c r="D6580" s="1" t="s">
        <v>3851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5687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7" t="n">
        <v>46206</v>
      </c>
      <c r="C6581" s="1" t="n">
        <v>1</v>
      </c>
      <c r="D6581" s="1" t="s">
        <v>3851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5688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7" t="n">
        <v>46206</v>
      </c>
      <c r="C6582" s="1" t="n">
        <v>1</v>
      </c>
      <c r="D6582" s="1" t="s">
        <v>3851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5689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17" t="n">
        <v>46206</v>
      </c>
      <c r="C6583" s="1" t="n">
        <v>1</v>
      </c>
      <c r="D6583" s="1" t="s">
        <v>3851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5690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17" t="n">
        <v>46206</v>
      </c>
      <c r="C6584" s="1" t="n">
        <v>1</v>
      </c>
      <c r="D6584" s="1" t="s">
        <v>3851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5690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7" t="n">
        <v>46206</v>
      </c>
      <c r="C6585" s="1" t="n">
        <v>1</v>
      </c>
      <c r="D6585" s="1" t="s">
        <v>3851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5692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7" t="n">
        <v>46206</v>
      </c>
      <c r="C6586" s="1" t="n">
        <v>1</v>
      </c>
      <c r="D6586" s="1" t="s">
        <v>3851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5693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7" t="n">
        <v>46206</v>
      </c>
      <c r="C6587" s="1" t="n">
        <v>1</v>
      </c>
      <c r="D6587" s="1" t="s">
        <v>3851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5695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7" t="n">
        <v>46206</v>
      </c>
      <c r="C6588" s="1" t="n">
        <v>1</v>
      </c>
      <c r="D6588" s="1" t="s">
        <v>3851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5696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7" t="n">
        <v>46206</v>
      </c>
      <c r="C6589" s="1" t="n">
        <v>1</v>
      </c>
      <c r="D6589" s="1" t="s">
        <v>3851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5697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7" t="n">
        <v>46206</v>
      </c>
      <c r="C6590" s="1" t="n">
        <v>1</v>
      </c>
      <c r="D6590" s="1" t="s">
        <v>3851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5698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7" t="n">
        <v>46206</v>
      </c>
      <c r="C6591" s="1" t="n">
        <v>1</v>
      </c>
      <c r="D6591" s="1" t="s">
        <v>3851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5699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7" t="n">
        <v>46206</v>
      </c>
      <c r="C6592" s="1" t="n">
        <v>1</v>
      </c>
      <c r="D6592" s="1" t="s">
        <v>3851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5700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7" t="n">
        <v>46206</v>
      </c>
      <c r="C6593" s="1" t="n">
        <v>1</v>
      </c>
      <c r="D6593" s="1" t="s">
        <v>3851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5706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7" t="n">
        <v>46206</v>
      </c>
      <c r="C6594" s="1" t="n">
        <v>1</v>
      </c>
      <c r="D6594" s="1" t="s">
        <v>3851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5710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7" t="n">
        <v>46206</v>
      </c>
      <c r="C6595" s="1" t="n">
        <v>2</v>
      </c>
      <c r="D6595" s="1" t="s">
        <v>3895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4460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7" t="n">
        <v>46206</v>
      </c>
      <c r="C6596" s="1" t="n">
        <v>2</v>
      </c>
      <c r="D6596" s="1" t="s">
        <v>3895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4174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7" t="n">
        <v>46206</v>
      </c>
      <c r="C6597" s="1" t="n">
        <v>2</v>
      </c>
      <c r="D6597" s="1" t="s">
        <v>3895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4175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7" t="n">
        <v>46206</v>
      </c>
      <c r="C6598" s="1" t="n">
        <v>2</v>
      </c>
      <c r="D6598" s="1" t="s">
        <v>3895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4176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7" t="n">
        <v>46206</v>
      </c>
      <c r="C6599" s="1" t="n">
        <v>2</v>
      </c>
      <c r="D6599" s="1" t="s">
        <v>3895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4177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7" t="n">
        <v>46206</v>
      </c>
      <c r="C6600" s="1" t="n">
        <v>2</v>
      </c>
      <c r="D6600" s="1" t="s">
        <v>3895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4179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7" t="n">
        <v>46206</v>
      </c>
      <c r="C6601" s="1" t="n">
        <v>2</v>
      </c>
      <c r="D6601" s="1" t="s">
        <v>3895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4180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7" t="n">
        <v>46206</v>
      </c>
      <c r="C6602" s="1" t="n">
        <v>2</v>
      </c>
      <c r="D6602" s="1" t="s">
        <v>3895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4181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7" t="n">
        <v>46206</v>
      </c>
      <c r="C6603" s="1" t="n">
        <v>2</v>
      </c>
      <c r="D6603" s="1" t="s">
        <v>3895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4182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7" t="n">
        <v>46206</v>
      </c>
      <c r="C6604" s="1" t="n">
        <v>2</v>
      </c>
      <c r="D6604" s="1" t="s">
        <v>3895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4184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7" t="n">
        <v>46206</v>
      </c>
      <c r="C6605" s="1" t="n">
        <v>2</v>
      </c>
      <c r="D6605" s="1" t="s">
        <v>3895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4185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7" t="n">
        <v>46206</v>
      </c>
      <c r="C6606" s="1" t="n">
        <v>2</v>
      </c>
      <c r="D6606" s="1" t="s">
        <v>3895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4187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7" t="n">
        <v>46206</v>
      </c>
      <c r="C6607" s="1" t="n">
        <v>2</v>
      </c>
      <c r="D6607" s="1" t="s">
        <v>3895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4265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7" t="n">
        <v>46206</v>
      </c>
      <c r="C6608" s="1" t="n">
        <v>2</v>
      </c>
      <c r="D6608" s="1" t="s">
        <v>3895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4188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7" t="n">
        <v>46206</v>
      </c>
      <c r="C6609" s="1" t="n">
        <v>2</v>
      </c>
      <c r="D6609" s="1" t="s">
        <v>3895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4189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7" t="n">
        <v>46206</v>
      </c>
      <c r="C6610" s="1" t="n">
        <v>2</v>
      </c>
      <c r="D6610" s="1" t="s">
        <v>3895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4190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7" t="n">
        <v>46206</v>
      </c>
      <c r="C6611" s="1" t="n">
        <v>2</v>
      </c>
      <c r="D6611" s="1" t="s">
        <v>3895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4191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7" t="n">
        <v>46206</v>
      </c>
      <c r="C6612" s="1" t="n">
        <v>2</v>
      </c>
      <c r="D6612" s="1" t="s">
        <v>3895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4192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7" t="n">
        <v>46206</v>
      </c>
      <c r="C6613" s="1" t="n">
        <v>2</v>
      </c>
      <c r="D6613" s="1" t="s">
        <v>3895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4266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7" t="n">
        <v>46206</v>
      </c>
      <c r="C6614" s="1" t="n">
        <v>2</v>
      </c>
      <c r="D6614" s="1" t="s">
        <v>3895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4195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7" t="n">
        <v>46206</v>
      </c>
      <c r="C6615" s="1" t="n">
        <v>2</v>
      </c>
      <c r="D6615" s="1" t="s">
        <v>3895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4196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7" t="n">
        <v>46206</v>
      </c>
      <c r="C6616" s="1" t="n">
        <v>2</v>
      </c>
      <c r="D6616" s="1" t="s">
        <v>3895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4197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7" t="n">
        <v>46206</v>
      </c>
      <c r="C6617" s="1" t="n">
        <v>2</v>
      </c>
      <c r="D6617" s="1" t="s">
        <v>3895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4267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7" t="n">
        <v>46206</v>
      </c>
      <c r="C6618" s="1" t="n">
        <v>2</v>
      </c>
      <c r="D6618" s="1" t="s">
        <v>3895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4198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7" t="n">
        <v>46206</v>
      </c>
      <c r="C6619" s="1" t="n">
        <v>2</v>
      </c>
      <c r="D6619" s="1" t="s">
        <v>3895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4610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7" t="n">
        <v>46206</v>
      </c>
      <c r="C6620" s="1" t="n">
        <v>2</v>
      </c>
      <c r="D6620" s="1" t="s">
        <v>3895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4199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7" t="n">
        <v>46206</v>
      </c>
      <c r="C6621" s="1" t="n">
        <v>2</v>
      </c>
      <c r="D6621" s="1" t="s">
        <v>3895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7" t="n">
        <v>46206</v>
      </c>
      <c r="C6622" s="1" t="n">
        <v>6</v>
      </c>
      <c r="D6622" s="1" t="s">
        <v>3914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4174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7" t="n">
        <v>46206</v>
      </c>
      <c r="C6623" s="1" t="n">
        <v>6</v>
      </c>
      <c r="D6623" s="1" t="s">
        <v>3914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4175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7" t="n">
        <v>46206</v>
      </c>
      <c r="C6624" s="1" t="n">
        <v>6</v>
      </c>
      <c r="D6624" s="1" t="s">
        <v>3914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4176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7" t="n">
        <v>46206</v>
      </c>
      <c r="C6625" s="1" t="n">
        <v>6</v>
      </c>
      <c r="D6625" s="1" t="s">
        <v>3914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4177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7" t="n">
        <v>46206</v>
      </c>
      <c r="C6626" s="1" t="n">
        <v>6</v>
      </c>
      <c r="D6626" s="1" t="s">
        <v>3914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4179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7" t="n">
        <v>46206</v>
      </c>
      <c r="C6627" s="1" t="n">
        <v>6</v>
      </c>
      <c r="D6627" s="1" t="s">
        <v>3914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4180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7" t="n">
        <v>46206</v>
      </c>
      <c r="C6628" s="1" t="n">
        <v>6</v>
      </c>
      <c r="D6628" s="1" t="s">
        <v>3914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4181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7" t="n">
        <v>46206</v>
      </c>
      <c r="C6629" s="1" t="n">
        <v>6</v>
      </c>
      <c r="D6629" s="1" t="s">
        <v>3914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4182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7" t="n">
        <v>46206</v>
      </c>
      <c r="C6630" s="1" t="n">
        <v>6</v>
      </c>
      <c r="D6630" s="1" t="s">
        <v>3914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4184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7" t="n">
        <v>46206</v>
      </c>
      <c r="C6631" s="1" t="n">
        <v>6</v>
      </c>
      <c r="D6631" s="1" t="s">
        <v>3914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4185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7" t="n">
        <v>46206</v>
      </c>
      <c r="C6632" s="1" t="n">
        <v>6</v>
      </c>
      <c r="D6632" s="1" t="s">
        <v>3914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4460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7" t="n">
        <v>46206</v>
      </c>
      <c r="C6633" s="1" t="n">
        <v>6</v>
      </c>
      <c r="D6633" s="1" t="s">
        <v>3914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4187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7" t="n">
        <v>46206</v>
      </c>
      <c r="C6634" s="1" t="n">
        <v>6</v>
      </c>
      <c r="D6634" s="1" t="s">
        <v>3914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4265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7" t="n">
        <v>46206</v>
      </c>
      <c r="C6635" s="1" t="n">
        <v>6</v>
      </c>
      <c r="D6635" s="1" t="s">
        <v>3914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4188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7" t="n">
        <v>46206</v>
      </c>
      <c r="C6636" s="1" t="n">
        <v>6</v>
      </c>
      <c r="D6636" s="1" t="s">
        <v>3914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4189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7" t="n">
        <v>46206</v>
      </c>
      <c r="C6637" s="1" t="n">
        <v>6</v>
      </c>
      <c r="D6637" s="1" t="s">
        <v>3914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4190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7" t="n">
        <v>46206</v>
      </c>
      <c r="C6638" s="1" t="n">
        <v>6</v>
      </c>
      <c r="D6638" s="1" t="s">
        <v>3914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4191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7" t="n">
        <v>46206</v>
      </c>
      <c r="C6639" s="1" t="n">
        <v>6</v>
      </c>
      <c r="D6639" s="1" t="s">
        <v>3914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4192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7" t="n">
        <v>46206</v>
      </c>
      <c r="C6640" s="1" t="n">
        <v>6</v>
      </c>
      <c r="D6640" s="1" t="s">
        <v>3914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4266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7" t="n">
        <v>46206</v>
      </c>
      <c r="C6641" s="1" t="n">
        <v>6</v>
      </c>
      <c r="D6641" s="1" t="s">
        <v>3914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4195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7" t="n">
        <v>46206</v>
      </c>
      <c r="C6642" s="1" t="n">
        <v>6</v>
      </c>
      <c r="D6642" s="1" t="s">
        <v>3914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4196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7" t="n">
        <v>46206</v>
      </c>
      <c r="C6643" s="1" t="n">
        <v>6</v>
      </c>
      <c r="D6643" s="1" t="s">
        <v>3914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4197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7" t="n">
        <v>46206</v>
      </c>
      <c r="C6644" s="1" t="n">
        <v>6</v>
      </c>
      <c r="D6644" s="1" t="s">
        <v>3914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4267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7" t="n">
        <v>46206</v>
      </c>
      <c r="C6645" s="1" t="n">
        <v>6</v>
      </c>
      <c r="D6645" s="1" t="s">
        <v>3914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4198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7" t="n">
        <v>46206</v>
      </c>
      <c r="C6646" s="1" t="n">
        <v>6</v>
      </c>
      <c r="D6646" s="1" t="s">
        <v>3914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4610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7" t="n">
        <v>46206</v>
      </c>
      <c r="C6647" s="1" t="n">
        <v>6</v>
      </c>
      <c r="D6647" s="1" t="s">
        <v>3914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4199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7" t="n">
        <v>46206</v>
      </c>
      <c r="C6648" s="1" t="n">
        <v>6</v>
      </c>
      <c r="D6648" s="1" t="s">
        <v>3914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7" t="n">
        <v>46206</v>
      </c>
      <c r="C6649" s="1" t="n">
        <v>22</v>
      </c>
      <c r="D6649" s="1" t="s">
        <v>3920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3921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7" t="n">
        <v>46206</v>
      </c>
      <c r="C6650" s="1" t="n">
        <v>22</v>
      </c>
      <c r="D6650" s="1" t="s">
        <v>3920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4208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7" t="n">
        <v>46206</v>
      </c>
      <c r="C6651" s="1" t="n">
        <v>22</v>
      </c>
      <c r="D6651" s="1" t="s">
        <v>3920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3942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7" t="n">
        <v>46206</v>
      </c>
      <c r="C6652" s="1" t="n">
        <v>22</v>
      </c>
      <c r="D6652" s="1" t="s">
        <v>3920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3943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7" t="n">
        <v>46206</v>
      </c>
      <c r="C6653" s="1" t="n">
        <v>22</v>
      </c>
      <c r="D6653" s="1" t="s">
        <v>3920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3922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7" t="n">
        <v>46206</v>
      </c>
      <c r="C6654" s="1" t="n">
        <v>22</v>
      </c>
      <c r="D6654" s="1" t="s">
        <v>3920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3938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7" t="n">
        <v>46206</v>
      </c>
      <c r="C6655" s="1" t="n">
        <v>22</v>
      </c>
      <c r="D6655" s="1" t="s">
        <v>3920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3940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7" t="n">
        <v>46206</v>
      </c>
      <c r="C6656" s="1" t="n">
        <v>22</v>
      </c>
      <c r="D6656" s="1" t="s">
        <v>3920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3921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7" t="n">
        <v>46206</v>
      </c>
      <c r="C6657" s="1" t="n">
        <v>22</v>
      </c>
      <c r="D6657" s="1" t="s">
        <v>3920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3923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7" t="n">
        <v>46206</v>
      </c>
      <c r="C6658" s="1" t="n">
        <v>22</v>
      </c>
      <c r="D6658" s="1" t="s">
        <v>3920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3924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7" t="n">
        <v>46206</v>
      </c>
      <c r="C6659" s="1" t="n">
        <v>22</v>
      </c>
      <c r="D6659" s="1" t="s">
        <v>3920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3925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7" t="n">
        <v>46206</v>
      </c>
      <c r="C6660" s="1" t="n">
        <v>22</v>
      </c>
      <c r="D6660" s="1" t="s">
        <v>3920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3926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7" t="n">
        <v>46206</v>
      </c>
      <c r="C6661" s="1" t="n">
        <v>22</v>
      </c>
      <c r="D6661" s="1" t="s">
        <v>3920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3927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7" t="n">
        <v>46206</v>
      </c>
      <c r="C6662" s="1" t="n">
        <v>22</v>
      </c>
      <c r="D6662" s="1" t="s">
        <v>3920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3928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7" t="n">
        <v>46206</v>
      </c>
      <c r="C6663" s="1" t="n">
        <v>22</v>
      </c>
      <c r="D6663" s="1" t="s">
        <v>3920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3929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7" t="n">
        <v>46206</v>
      </c>
      <c r="C6664" s="1" t="n">
        <v>22</v>
      </c>
      <c r="D6664" s="1" t="s">
        <v>3920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3930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7" t="n">
        <v>46206</v>
      </c>
      <c r="C6665" s="1" t="n">
        <v>22</v>
      </c>
      <c r="D6665" s="1" t="s">
        <v>3920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3931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7" t="n">
        <v>46206</v>
      </c>
      <c r="C6666" s="1" t="n">
        <v>22</v>
      </c>
      <c r="D6666" s="1" t="s">
        <v>3920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3932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7" t="n">
        <v>46206</v>
      </c>
      <c r="C6667" s="1" t="n">
        <v>22</v>
      </c>
      <c r="D6667" s="1" t="s">
        <v>3920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3933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7" t="n">
        <v>46206</v>
      </c>
      <c r="C6668" s="1" t="n">
        <v>22</v>
      </c>
      <c r="D6668" s="1" t="s">
        <v>3920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3934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7" t="n">
        <v>46206</v>
      </c>
      <c r="C6669" s="1" t="n">
        <v>22</v>
      </c>
      <c r="D6669" s="1" t="s">
        <v>3920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3936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7" t="n">
        <v>46206</v>
      </c>
      <c r="C6670" s="1" t="n">
        <v>22</v>
      </c>
      <c r="D6670" s="1" t="s">
        <v>3920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3937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7" t="n">
        <v>46206</v>
      </c>
      <c r="C6671" s="1" t="n">
        <v>22</v>
      </c>
      <c r="D6671" s="1" t="s">
        <v>3920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3938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7" t="n">
        <v>46206</v>
      </c>
      <c r="C6672" s="1" t="n">
        <v>22</v>
      </c>
      <c r="D6672" s="1" t="s">
        <v>3920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3939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7" t="n">
        <v>46206</v>
      </c>
      <c r="C6673" s="1" t="n">
        <v>22</v>
      </c>
      <c r="D6673" s="1" t="s">
        <v>3920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3940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7" t="n">
        <v>46206</v>
      </c>
      <c r="C6674" s="1" t="n">
        <v>22</v>
      </c>
      <c r="D6674" s="1" t="s">
        <v>3920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3921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7" t="n">
        <v>46206</v>
      </c>
      <c r="C6675" s="1" t="n">
        <v>22</v>
      </c>
      <c r="D6675" s="1" t="s">
        <v>3920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3923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7" t="n">
        <v>46206</v>
      </c>
      <c r="C6676" s="1" t="n">
        <v>22</v>
      </c>
      <c r="D6676" s="1" t="s">
        <v>3920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3924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7" t="n">
        <v>46206</v>
      </c>
      <c r="C6677" s="1" t="n">
        <v>22</v>
      </c>
      <c r="D6677" s="1" t="s">
        <v>3920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3925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7" t="n">
        <v>46206</v>
      </c>
      <c r="C6678" s="1" t="n">
        <v>22</v>
      </c>
      <c r="D6678" s="1" t="s">
        <v>3920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3926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7" t="n">
        <v>46206</v>
      </c>
      <c r="C6679" s="1" t="n">
        <v>22</v>
      </c>
      <c r="D6679" s="1" t="s">
        <v>3920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3927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7" t="n">
        <v>46206</v>
      </c>
      <c r="C6680" s="1" t="n">
        <v>22</v>
      </c>
      <c r="D6680" s="1" t="s">
        <v>3920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3928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7" t="n">
        <v>46206</v>
      </c>
      <c r="C6681" s="1" t="n">
        <v>22</v>
      </c>
      <c r="D6681" s="1" t="s">
        <v>3920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3929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7" t="n">
        <v>46206</v>
      </c>
      <c r="C6682" s="1" t="n">
        <v>22</v>
      </c>
      <c r="D6682" s="1" t="s">
        <v>3920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3930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7" t="n">
        <v>46206</v>
      </c>
      <c r="C6683" s="1" t="n">
        <v>22</v>
      </c>
      <c r="D6683" s="1" t="s">
        <v>3920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3931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7" t="n">
        <v>46206</v>
      </c>
      <c r="C6684" s="1" t="n">
        <v>22</v>
      </c>
      <c r="D6684" s="1" t="s">
        <v>3920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3932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7" t="n">
        <v>46206</v>
      </c>
      <c r="C6685" s="1" t="n">
        <v>22</v>
      </c>
      <c r="D6685" s="1" t="s">
        <v>3920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3933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7" t="n">
        <v>46206</v>
      </c>
      <c r="C6686" s="1" t="n">
        <v>22</v>
      </c>
      <c r="D6686" s="1" t="s">
        <v>3920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3934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7" t="n">
        <v>46206</v>
      </c>
      <c r="C6687" s="1" t="n">
        <v>22</v>
      </c>
      <c r="D6687" s="1" t="s">
        <v>3920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3936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7" t="n">
        <v>46206</v>
      </c>
      <c r="C6688" s="1" t="n">
        <v>22</v>
      </c>
      <c r="D6688" s="1" t="s">
        <v>3920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3937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7" t="n">
        <v>46206</v>
      </c>
      <c r="C6689" s="1" t="n">
        <v>22</v>
      </c>
      <c r="D6689" s="1" t="s">
        <v>3920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3938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7" t="n">
        <v>46206</v>
      </c>
      <c r="C6690" s="1" t="n">
        <v>22</v>
      </c>
      <c r="D6690" s="1" t="s">
        <v>3920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3939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7" t="n">
        <v>46206</v>
      </c>
      <c r="C6691" s="1" t="n">
        <v>22</v>
      </c>
      <c r="D6691" s="1" t="s">
        <v>3920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3940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7" t="n">
        <v>46206</v>
      </c>
      <c r="C6692" s="1" t="n">
        <v>22</v>
      </c>
      <c r="D6692" s="1" t="s">
        <v>3920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4272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7" t="n">
        <v>46206</v>
      </c>
      <c r="C6693" s="1" t="n">
        <v>22</v>
      </c>
      <c r="D6693" s="1" t="s">
        <v>3920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3921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7" t="n">
        <v>46206</v>
      </c>
      <c r="C6694" s="1" t="n">
        <v>22</v>
      </c>
      <c r="D6694" s="1" t="s">
        <v>3920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4208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7" t="n">
        <v>46206</v>
      </c>
      <c r="C6695" s="1" t="n">
        <v>22</v>
      </c>
      <c r="D6695" s="1" t="s">
        <v>3920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3942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7" t="n">
        <v>46206</v>
      </c>
      <c r="C6696" s="1" t="n">
        <v>22</v>
      </c>
      <c r="D6696" s="1" t="s">
        <v>3920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3943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7" t="n">
        <v>46206</v>
      </c>
      <c r="C6697" s="1" t="n">
        <v>22</v>
      </c>
      <c r="D6697" s="1" t="s">
        <v>3920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3922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7" t="n">
        <v>46206</v>
      </c>
      <c r="C6698" s="1" t="n">
        <v>22</v>
      </c>
      <c r="D6698" s="1" t="s">
        <v>3920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3938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7" t="n">
        <v>46206</v>
      </c>
      <c r="C6699" s="1" t="n">
        <v>22</v>
      </c>
      <c r="D6699" s="1" t="s">
        <v>3920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3940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7" t="n">
        <v>46206</v>
      </c>
      <c r="C6700" s="1" t="n">
        <v>100</v>
      </c>
      <c r="D6700" s="1" t="s">
        <v>3947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3921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7" t="n">
        <v>46206</v>
      </c>
      <c r="C6701" s="1" t="n">
        <v>100</v>
      </c>
      <c r="D6701" s="1" t="s">
        <v>3947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3923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7" t="n">
        <v>46206</v>
      </c>
      <c r="C6702" s="1" t="n">
        <v>100</v>
      </c>
      <c r="D6702" s="1" t="s">
        <v>3947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3924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7" t="n">
        <v>46206</v>
      </c>
      <c r="C6703" s="1" t="n">
        <v>100</v>
      </c>
      <c r="D6703" s="1" t="s">
        <v>3947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3925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7" t="n">
        <v>46206</v>
      </c>
      <c r="C6704" s="1" t="n">
        <v>100</v>
      </c>
      <c r="D6704" s="1" t="s">
        <v>3947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3926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7" t="n">
        <v>46206</v>
      </c>
      <c r="C6705" s="1" t="n">
        <v>100</v>
      </c>
      <c r="D6705" s="1" t="s">
        <v>3947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3927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7" t="n">
        <v>46206</v>
      </c>
      <c r="C6706" s="1" t="n">
        <v>100</v>
      </c>
      <c r="D6706" s="1" t="s">
        <v>3947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3928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7" t="n">
        <v>46206</v>
      </c>
      <c r="C6707" s="1" t="n">
        <v>100</v>
      </c>
      <c r="D6707" s="1" t="s">
        <v>3947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3929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7" t="n">
        <v>46206</v>
      </c>
      <c r="C6708" s="1" t="n">
        <v>100</v>
      </c>
      <c r="D6708" s="1" t="s">
        <v>3947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3930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7" t="n">
        <v>46206</v>
      </c>
      <c r="C6709" s="1" t="n">
        <v>100</v>
      </c>
      <c r="D6709" s="1" t="s">
        <v>3947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3931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7" t="n">
        <v>46206</v>
      </c>
      <c r="C6710" s="1" t="n">
        <v>100</v>
      </c>
      <c r="D6710" s="1" t="s">
        <v>3947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3932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7" t="n">
        <v>46206</v>
      </c>
      <c r="C6711" s="1" t="n">
        <v>100</v>
      </c>
      <c r="D6711" s="1" t="s">
        <v>3947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3933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7" t="n">
        <v>46206</v>
      </c>
      <c r="C6712" s="1" t="n">
        <v>100</v>
      </c>
      <c r="D6712" s="1" t="s">
        <v>3947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3934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7" t="n">
        <v>46206</v>
      </c>
      <c r="C6713" s="1" t="n">
        <v>100</v>
      </c>
      <c r="D6713" s="1" t="s">
        <v>3947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3936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7" t="n">
        <v>46206</v>
      </c>
      <c r="C6714" s="1" t="n">
        <v>100</v>
      </c>
      <c r="D6714" s="1" t="s">
        <v>3947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3937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7" t="n">
        <v>46206</v>
      </c>
      <c r="C6715" s="1" t="n">
        <v>100</v>
      </c>
      <c r="D6715" s="1" t="s">
        <v>3947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3938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7" t="n">
        <v>46206</v>
      </c>
      <c r="C6716" s="1" t="n">
        <v>100</v>
      </c>
      <c r="D6716" s="1" t="s">
        <v>3947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3939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7" t="n">
        <v>46206</v>
      </c>
      <c r="C6717" s="1" t="n">
        <v>100</v>
      </c>
      <c r="D6717" s="1" t="s">
        <v>3947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3940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7" t="n">
        <v>46206</v>
      </c>
      <c r="C6718" s="1" t="n">
        <v>100</v>
      </c>
      <c r="D6718" s="1" t="s">
        <v>3947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3921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7" t="n">
        <v>46206</v>
      </c>
      <c r="C6719" s="1" t="n">
        <v>100</v>
      </c>
      <c r="D6719" s="1" t="s">
        <v>3947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4208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7" t="n">
        <v>46206</v>
      </c>
      <c r="C6720" s="1" t="n">
        <v>100</v>
      </c>
      <c r="D6720" s="1" t="s">
        <v>3947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3942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7" t="n">
        <v>46206</v>
      </c>
      <c r="C6721" s="1" t="n">
        <v>100</v>
      </c>
      <c r="D6721" s="1" t="s">
        <v>3947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3943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7" t="n">
        <v>46206</v>
      </c>
      <c r="C6722" s="1" t="n">
        <v>100</v>
      </c>
      <c r="D6722" s="1" t="s">
        <v>3947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3922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7" t="n">
        <v>46206</v>
      </c>
      <c r="C6723" s="1" t="n">
        <v>100</v>
      </c>
      <c r="D6723" s="1" t="s">
        <v>3947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3938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7" t="n">
        <v>46206</v>
      </c>
      <c r="C6724" s="1" t="n">
        <v>100</v>
      </c>
      <c r="D6724" s="1" t="s">
        <v>3947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3940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7" t="n">
        <v>46206</v>
      </c>
      <c r="C6725" s="1" t="n">
        <v>100</v>
      </c>
      <c r="D6725" s="1" t="s">
        <v>3947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3921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7" t="n">
        <v>46206</v>
      </c>
      <c r="C6726" s="1" t="n">
        <v>100</v>
      </c>
      <c r="D6726" s="1" t="s">
        <v>3947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3923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7" t="n">
        <v>46206</v>
      </c>
      <c r="C6727" s="1" t="n">
        <v>100</v>
      </c>
      <c r="D6727" s="1" t="s">
        <v>3947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3924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7" t="n">
        <v>46206</v>
      </c>
      <c r="C6728" s="1" t="n">
        <v>100</v>
      </c>
      <c r="D6728" s="1" t="s">
        <v>3947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3925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7" t="n">
        <v>46206</v>
      </c>
      <c r="C6729" s="1" t="n">
        <v>100</v>
      </c>
      <c r="D6729" s="1" t="s">
        <v>3947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3926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7" t="n">
        <v>46206</v>
      </c>
      <c r="C6730" s="1" t="n">
        <v>100</v>
      </c>
      <c r="D6730" s="1" t="s">
        <v>3947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3927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7" t="n">
        <v>46206</v>
      </c>
      <c r="C6731" s="1" t="n">
        <v>100</v>
      </c>
      <c r="D6731" s="1" t="s">
        <v>3947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3928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7" t="n">
        <v>46206</v>
      </c>
      <c r="C6732" s="1" t="n">
        <v>100</v>
      </c>
      <c r="D6732" s="1" t="s">
        <v>3947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3929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7" t="n">
        <v>46206</v>
      </c>
      <c r="C6733" s="1" t="n">
        <v>100</v>
      </c>
      <c r="D6733" s="1" t="s">
        <v>3947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3930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7" t="n">
        <v>46206</v>
      </c>
      <c r="C6734" s="1" t="n">
        <v>100</v>
      </c>
      <c r="D6734" s="1" t="s">
        <v>3947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3931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7" t="n">
        <v>46206</v>
      </c>
      <c r="C6735" s="1" t="n">
        <v>100</v>
      </c>
      <c r="D6735" s="1" t="s">
        <v>3947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3932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7" t="n">
        <v>46206</v>
      </c>
      <c r="C6736" s="1" t="n">
        <v>100</v>
      </c>
      <c r="D6736" s="1" t="s">
        <v>3947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3933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7" t="n">
        <v>46206</v>
      </c>
      <c r="C6737" s="1" t="n">
        <v>100</v>
      </c>
      <c r="D6737" s="1" t="s">
        <v>3947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3934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7" t="n">
        <v>46206</v>
      </c>
      <c r="C6738" s="1" t="n">
        <v>100</v>
      </c>
      <c r="D6738" s="1" t="s">
        <v>3947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3936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7" t="n">
        <v>46206</v>
      </c>
      <c r="C6739" s="1" t="n">
        <v>100</v>
      </c>
      <c r="D6739" s="1" t="s">
        <v>3947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3937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7" t="n">
        <v>46206</v>
      </c>
      <c r="C6740" s="1" t="n">
        <v>100</v>
      </c>
      <c r="D6740" s="1" t="s">
        <v>3947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3938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7" t="n">
        <v>46206</v>
      </c>
      <c r="C6741" s="1" t="n">
        <v>100</v>
      </c>
      <c r="D6741" s="1" t="s">
        <v>3947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3939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7" t="n">
        <v>46206</v>
      </c>
      <c r="C6742" s="1" t="n">
        <v>100</v>
      </c>
      <c r="D6742" s="1" t="s">
        <v>3947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3940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7" t="n">
        <v>46206</v>
      </c>
      <c r="C6743" s="1" t="n">
        <v>100</v>
      </c>
      <c r="D6743" s="1" t="s">
        <v>3947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4272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7" t="n">
        <v>46206</v>
      </c>
      <c r="C6744" s="1" t="n">
        <v>100</v>
      </c>
      <c r="D6744" s="1" t="s">
        <v>3947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3921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7" t="n">
        <v>46206</v>
      </c>
      <c r="C6745" s="1" t="n">
        <v>100</v>
      </c>
      <c r="D6745" s="1" t="s">
        <v>3947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3923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7" t="n">
        <v>46206</v>
      </c>
      <c r="C6746" s="1" t="n">
        <v>100</v>
      </c>
      <c r="D6746" s="1" t="s">
        <v>3947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3924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7" t="n">
        <v>46206</v>
      </c>
      <c r="C6747" s="1" t="n">
        <v>100</v>
      </c>
      <c r="D6747" s="1" t="s">
        <v>3947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3925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7" t="n">
        <v>46206</v>
      </c>
      <c r="C6748" s="1" t="n">
        <v>100</v>
      </c>
      <c r="D6748" s="1" t="s">
        <v>3947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3926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7" t="n">
        <v>46206</v>
      </c>
      <c r="C6749" s="1" t="n">
        <v>100</v>
      </c>
      <c r="D6749" s="1" t="s">
        <v>3947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3927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7" t="n">
        <v>46206</v>
      </c>
      <c r="C6750" s="1" t="n">
        <v>100</v>
      </c>
      <c r="D6750" s="1" t="s">
        <v>3947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3928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7" t="n">
        <v>46206</v>
      </c>
      <c r="C6751" s="1" t="n">
        <v>100</v>
      </c>
      <c r="D6751" s="1" t="s">
        <v>3947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3929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7" t="n">
        <v>46206</v>
      </c>
      <c r="C6752" s="1" t="n">
        <v>100</v>
      </c>
      <c r="D6752" s="1" t="s">
        <v>3947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3930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7" t="n">
        <v>46206</v>
      </c>
      <c r="C6753" s="1" t="n">
        <v>100</v>
      </c>
      <c r="D6753" s="1" t="s">
        <v>3947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3931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7" t="n">
        <v>46206</v>
      </c>
      <c r="C6754" s="1" t="n">
        <v>100</v>
      </c>
      <c r="D6754" s="1" t="s">
        <v>3947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3932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7" t="n">
        <v>46206</v>
      </c>
      <c r="C6755" s="1" t="n">
        <v>100</v>
      </c>
      <c r="D6755" s="1" t="s">
        <v>3947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3933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7" t="n">
        <v>46206</v>
      </c>
      <c r="C6756" s="1" t="n">
        <v>100</v>
      </c>
      <c r="D6756" s="1" t="s">
        <v>3947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3934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7" t="n">
        <v>46206</v>
      </c>
      <c r="C6757" s="1" t="n">
        <v>100</v>
      </c>
      <c r="D6757" s="1" t="s">
        <v>3947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3936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7" t="n">
        <v>46206</v>
      </c>
      <c r="C6758" s="1" t="n">
        <v>100</v>
      </c>
      <c r="D6758" s="1" t="s">
        <v>3947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3937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7" t="n">
        <v>46206</v>
      </c>
      <c r="C6759" s="1" t="n">
        <v>100</v>
      </c>
      <c r="D6759" s="1" t="s">
        <v>3947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3938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7" t="n">
        <v>46206</v>
      </c>
      <c r="C6760" s="1" t="n">
        <v>100</v>
      </c>
      <c r="D6760" s="1" t="s">
        <v>3947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3939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7" t="n">
        <v>46206</v>
      </c>
      <c r="C6761" s="1" t="n">
        <v>100</v>
      </c>
      <c r="D6761" s="1" t="s">
        <v>3947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3940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7" t="n">
        <v>46206</v>
      </c>
      <c r="C6762" s="1" t="n">
        <v>100</v>
      </c>
      <c r="D6762" s="1" t="s">
        <v>3947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3921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7" t="n">
        <v>46206</v>
      </c>
      <c r="C6763" s="1" t="n">
        <v>100</v>
      </c>
      <c r="D6763" s="1" t="s">
        <v>3947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4208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7" t="n">
        <v>46206</v>
      </c>
      <c r="C6764" s="1" t="n">
        <v>100</v>
      </c>
      <c r="D6764" s="1" t="s">
        <v>3947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3942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7" t="n">
        <v>46206</v>
      </c>
      <c r="C6765" s="1" t="n">
        <v>100</v>
      </c>
      <c r="D6765" s="1" t="s">
        <v>3947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3943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7" t="n">
        <v>46206</v>
      </c>
      <c r="C6766" s="1" t="n">
        <v>100</v>
      </c>
      <c r="D6766" s="1" t="s">
        <v>3947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3922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7" t="n">
        <v>46206</v>
      </c>
      <c r="C6767" s="1" t="n">
        <v>100</v>
      </c>
      <c r="D6767" s="1" t="s">
        <v>3947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3938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7" t="n">
        <v>46206</v>
      </c>
      <c r="C6768" s="1" t="n">
        <v>100</v>
      </c>
      <c r="D6768" s="1" t="s">
        <v>3947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3940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7" t="n">
        <v>46206</v>
      </c>
      <c r="C6769" s="1" t="n">
        <v>171</v>
      </c>
      <c r="D6769" s="1" t="s">
        <v>3948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6197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7" t="n">
        <v>46206</v>
      </c>
      <c r="C6770" s="1" t="n">
        <v>171</v>
      </c>
      <c r="D6770" s="1" t="s">
        <v>3948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6504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7" t="n">
        <v>46206</v>
      </c>
      <c r="C6771" s="1" t="n">
        <v>171</v>
      </c>
      <c r="D6771" s="1" t="s">
        <v>3948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6505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7" t="n">
        <v>46206</v>
      </c>
      <c r="C6772" s="1" t="n">
        <v>171</v>
      </c>
      <c r="D6772" s="1" t="s">
        <v>3948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6506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7" t="n">
        <v>46206</v>
      </c>
      <c r="C6773" s="1" t="n">
        <v>171</v>
      </c>
      <c r="D6773" s="1" t="s">
        <v>3948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4336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7" t="n">
        <v>46206</v>
      </c>
      <c r="C6774" s="1" t="n">
        <v>171</v>
      </c>
      <c r="D6774" s="1" t="s">
        <v>3948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5677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7" t="n">
        <v>46206</v>
      </c>
      <c r="C6775" s="1" t="n">
        <v>171</v>
      </c>
      <c r="D6775" s="1" t="s">
        <v>3948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4873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7" t="n">
        <v>46206</v>
      </c>
      <c r="C6776" s="1" t="n">
        <v>171</v>
      </c>
      <c r="D6776" s="1" t="s">
        <v>3948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6208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7" t="n">
        <v>46206</v>
      </c>
      <c r="C6777" s="1" t="n">
        <v>171</v>
      </c>
      <c r="D6777" s="1" t="s">
        <v>3948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6507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7" t="n">
        <v>46206</v>
      </c>
      <c r="C6778" s="1" t="n">
        <v>171</v>
      </c>
      <c r="D6778" s="1" t="s">
        <v>3948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4931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7" t="n">
        <v>46206</v>
      </c>
      <c r="C6779" s="1" t="n">
        <v>171</v>
      </c>
      <c r="D6779" s="1" t="s">
        <v>3948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6508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7" t="n">
        <v>46206</v>
      </c>
      <c r="C6780" s="1" t="n">
        <v>171</v>
      </c>
      <c r="D6780" s="1" t="s">
        <v>3948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6509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7" t="n">
        <v>46207</v>
      </c>
      <c r="C6781" s="1" t="n">
        <v>1</v>
      </c>
      <c r="D6781" s="1" t="s">
        <v>3851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3951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7" t="n">
        <v>46207</v>
      </c>
      <c r="C6782" s="1" t="n">
        <v>1</v>
      </c>
      <c r="D6782" s="1" t="s">
        <v>3851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4219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7" t="n">
        <v>46207</v>
      </c>
      <c r="C6783" s="1" t="n">
        <v>1</v>
      </c>
      <c r="D6783" s="1" t="s">
        <v>3851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3952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7" t="n">
        <v>46207</v>
      </c>
      <c r="C6784" s="1" t="n">
        <v>1</v>
      </c>
      <c r="D6784" s="1" t="s">
        <v>3851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3953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7" t="n">
        <v>46207</v>
      </c>
      <c r="C6785" s="1" t="n">
        <v>1</v>
      </c>
      <c r="D6785" s="1" t="s">
        <v>3851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4274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7" t="n">
        <v>46207</v>
      </c>
      <c r="C6786" s="1" t="n">
        <v>1</v>
      </c>
      <c r="D6786" s="1" t="s">
        <v>3851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3954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7" t="n">
        <v>46207</v>
      </c>
      <c r="C6787" s="1" t="n">
        <v>1</v>
      </c>
      <c r="D6787" s="1" t="s">
        <v>3851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3955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7" t="n">
        <v>46207</v>
      </c>
      <c r="C6788" s="1" t="n">
        <v>1</v>
      </c>
      <c r="D6788" s="1" t="s">
        <v>3851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3957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7" t="n">
        <v>46207</v>
      </c>
      <c r="C6789" s="1" t="n">
        <v>1</v>
      </c>
      <c r="D6789" s="1" t="s">
        <v>3851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3956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7" t="n">
        <v>46207</v>
      </c>
      <c r="C6790" s="1" t="n">
        <v>1</v>
      </c>
      <c r="D6790" s="1" t="s">
        <v>3851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3885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7" t="n">
        <v>46207</v>
      </c>
      <c r="C6791" s="1" t="n">
        <v>1</v>
      </c>
      <c r="D6791" s="1" t="s">
        <v>3851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4222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7" t="n">
        <v>46207</v>
      </c>
      <c r="C6792" s="1" t="n">
        <v>1</v>
      </c>
      <c r="D6792" s="1" t="s">
        <v>3851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4917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7" t="n">
        <v>46207</v>
      </c>
      <c r="C6793" s="1" t="n">
        <v>1</v>
      </c>
      <c r="D6793" s="1" t="s">
        <v>3851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4303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7" t="n">
        <v>46207</v>
      </c>
      <c r="C6794" s="1" t="n">
        <v>1</v>
      </c>
      <c r="D6794" s="1" t="s">
        <v>3851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4304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7" t="n">
        <v>46207</v>
      </c>
      <c r="C6795" s="1" t="n">
        <v>1</v>
      </c>
      <c r="D6795" s="1" t="s">
        <v>3851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4305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7" t="n">
        <v>46207</v>
      </c>
      <c r="C6796" s="1" t="n">
        <v>1</v>
      </c>
      <c r="D6796" s="1" t="s">
        <v>3851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4306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7" t="n">
        <v>46207</v>
      </c>
      <c r="C6797" s="1" t="n">
        <v>1</v>
      </c>
      <c r="D6797" s="1" t="s">
        <v>3851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4307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7" t="n">
        <v>46207</v>
      </c>
      <c r="C6798" s="1" t="n">
        <v>1</v>
      </c>
      <c r="D6798" s="1" t="s">
        <v>3851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4308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7" t="n">
        <v>46207</v>
      </c>
      <c r="C6799" s="1" t="n">
        <v>1</v>
      </c>
      <c r="D6799" s="1" t="s">
        <v>3851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4791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7" t="n">
        <v>46207</v>
      </c>
      <c r="C6800" s="1" t="n">
        <v>1</v>
      </c>
      <c r="D6800" s="1" t="s">
        <v>3851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4474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7" t="n">
        <v>46207</v>
      </c>
      <c r="C6801" s="1" t="n">
        <v>1</v>
      </c>
      <c r="D6801" s="1" t="s">
        <v>3851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4317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7" t="n">
        <v>46207</v>
      </c>
      <c r="C6802" s="1" t="n">
        <v>1</v>
      </c>
      <c r="D6802" s="1" t="s">
        <v>3851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4318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7" t="n">
        <v>46207</v>
      </c>
      <c r="C6803" s="1" t="n">
        <v>1</v>
      </c>
      <c r="D6803" s="1" t="s">
        <v>3851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4625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7" t="n">
        <v>46207</v>
      </c>
      <c r="C6804" s="1" t="n">
        <v>1</v>
      </c>
      <c r="D6804" s="1" t="s">
        <v>3851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4321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7" t="n">
        <v>46207</v>
      </c>
      <c r="C6805" s="1" t="n">
        <v>1</v>
      </c>
      <c r="D6805" s="1" t="s">
        <v>3851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4792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7" t="n">
        <v>46207</v>
      </c>
      <c r="C6806" s="1" t="n">
        <v>1</v>
      </c>
      <c r="D6806" s="1" t="s">
        <v>3851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4793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7" t="n">
        <v>46207</v>
      </c>
      <c r="C6807" s="1" t="n">
        <v>1</v>
      </c>
      <c r="D6807" s="1" t="s">
        <v>3851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4322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7" t="n">
        <v>46207</v>
      </c>
      <c r="C6808" s="1" t="n">
        <v>1</v>
      </c>
      <c r="D6808" s="1" t="s">
        <v>3851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4323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7" t="n">
        <v>46207</v>
      </c>
      <c r="C6809" s="1" t="n">
        <v>1</v>
      </c>
      <c r="D6809" s="1" t="s">
        <v>3851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4324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7" t="n">
        <v>46207</v>
      </c>
      <c r="C6810" s="1" t="n">
        <v>1</v>
      </c>
      <c r="D6810" s="1" t="s">
        <v>3851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4222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7" t="n">
        <v>46207</v>
      </c>
      <c r="C6811" s="1" t="n">
        <v>1</v>
      </c>
      <c r="D6811" s="1" t="s">
        <v>3851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3928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7" t="n">
        <v>46207</v>
      </c>
      <c r="C6812" s="1" t="n">
        <v>1</v>
      </c>
      <c r="D6812" s="1" t="s">
        <v>3851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3929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7" t="n">
        <v>46207</v>
      </c>
      <c r="C6813" s="1" t="n">
        <v>1</v>
      </c>
      <c r="D6813" s="1" t="s">
        <v>3851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4996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7" t="n">
        <v>46207</v>
      </c>
      <c r="C6814" s="1" t="n">
        <v>1</v>
      </c>
      <c r="D6814" s="1" t="s">
        <v>3851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4525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7" t="n">
        <v>46207</v>
      </c>
      <c r="C6815" s="1" t="n">
        <v>1</v>
      </c>
      <c r="D6815" s="1" t="s">
        <v>3851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6510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7" t="n">
        <v>46207</v>
      </c>
      <c r="C6816" s="1" t="n">
        <v>1</v>
      </c>
      <c r="D6816" s="1" t="s">
        <v>3851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4815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7" t="n">
        <v>46207</v>
      </c>
      <c r="C6817" s="1" t="n">
        <v>1</v>
      </c>
      <c r="D6817" s="1" t="s">
        <v>3851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4816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7" t="n">
        <v>46207</v>
      </c>
      <c r="C6818" s="1" t="n">
        <v>1</v>
      </c>
      <c r="D6818" s="1" t="s">
        <v>3851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6511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7" t="n">
        <v>46207</v>
      </c>
      <c r="C6819" s="1" t="n">
        <v>1</v>
      </c>
      <c r="D6819" s="1" t="s">
        <v>3851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4818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7" t="n">
        <v>46207</v>
      </c>
      <c r="C6820" s="1" t="n">
        <v>1</v>
      </c>
      <c r="D6820" s="1" t="s">
        <v>3851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4820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7" t="n">
        <v>46207</v>
      </c>
      <c r="C6821" s="1" t="n">
        <v>1</v>
      </c>
      <c r="D6821" s="1" t="s">
        <v>3851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6191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7" t="n">
        <v>46207</v>
      </c>
      <c r="C6822" s="1" t="n">
        <v>1</v>
      </c>
      <c r="D6822" s="1" t="s">
        <v>3851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6512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7" t="n">
        <v>46207</v>
      </c>
      <c r="C6823" s="1" t="n">
        <v>1</v>
      </c>
      <c r="D6823" s="1" t="s">
        <v>3851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6513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7" t="n">
        <v>46207</v>
      </c>
      <c r="C6824" s="1" t="n">
        <v>1</v>
      </c>
      <c r="D6824" s="1" t="s">
        <v>3851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4823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7" t="n">
        <v>46207</v>
      </c>
      <c r="C6825" s="1" t="n">
        <v>1</v>
      </c>
      <c r="D6825" s="1" t="s">
        <v>3851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6192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7" t="n">
        <v>46207</v>
      </c>
      <c r="C6826" s="1" t="n">
        <v>1</v>
      </c>
      <c r="D6826" s="1" t="s">
        <v>3851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4436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7" t="n">
        <v>46207</v>
      </c>
      <c r="C6827" s="1" t="n">
        <v>1</v>
      </c>
      <c r="D6827" s="1" t="s">
        <v>3851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4439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7" t="n">
        <v>46207</v>
      </c>
      <c r="C6828" s="1" t="n">
        <v>1</v>
      </c>
      <c r="D6828" s="1" t="s">
        <v>3851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4436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7" t="n">
        <v>46207</v>
      </c>
      <c r="C6829" s="1" t="n">
        <v>1</v>
      </c>
      <c r="D6829" s="1" t="s">
        <v>3851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4441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7" t="n">
        <v>46207</v>
      </c>
      <c r="C6830" s="1" t="n">
        <v>1</v>
      </c>
      <c r="D6830" s="1" t="s">
        <v>3851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4835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7" t="n">
        <v>46207</v>
      </c>
      <c r="C6831" s="1" t="n">
        <v>1</v>
      </c>
      <c r="D6831" s="1" t="s">
        <v>3851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4836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7" t="n">
        <v>46207</v>
      </c>
      <c r="C6832" s="1" t="n">
        <v>1</v>
      </c>
      <c r="D6832" s="1" t="s">
        <v>3851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6118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7" t="n">
        <v>46207</v>
      </c>
      <c r="C6833" s="1" t="n">
        <v>1</v>
      </c>
      <c r="D6833" s="1" t="s">
        <v>3851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4437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7" t="n">
        <v>46207</v>
      </c>
      <c r="C6834" s="1" t="n">
        <v>1</v>
      </c>
      <c r="D6834" s="1" t="s">
        <v>3851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4439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7" t="n">
        <v>46207</v>
      </c>
      <c r="C6835" s="1" t="n">
        <v>1</v>
      </c>
      <c r="D6835" s="1" t="s">
        <v>3851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4441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7" t="n">
        <v>46207</v>
      </c>
      <c r="C6836" s="1" t="n">
        <v>1</v>
      </c>
      <c r="D6836" s="1" t="s">
        <v>3851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5591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7" t="n">
        <v>46207</v>
      </c>
      <c r="C6837" s="1" t="n">
        <v>1</v>
      </c>
      <c r="D6837" s="1" t="s">
        <v>3851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4838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7" t="n">
        <v>46207</v>
      </c>
      <c r="C6838" s="1" t="n">
        <v>1</v>
      </c>
      <c r="D6838" s="1" t="s">
        <v>3851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5592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7" t="n">
        <v>46207</v>
      </c>
      <c r="C6839" s="1" t="n">
        <v>1</v>
      </c>
      <c r="D6839" s="1" t="s">
        <v>3851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6120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7" t="n">
        <v>46207</v>
      </c>
      <c r="C6840" s="1" t="n">
        <v>1</v>
      </c>
      <c r="D6840" s="1" t="s">
        <v>3851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4839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7" t="n">
        <v>46207</v>
      </c>
      <c r="C6841" s="1" t="n">
        <v>1</v>
      </c>
      <c r="D6841" s="1" t="s">
        <v>3851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4840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7" t="n">
        <v>46207</v>
      </c>
      <c r="C6842" s="1" t="n">
        <v>1</v>
      </c>
      <c r="D6842" s="1" t="s">
        <v>3851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6121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7" t="n">
        <v>46207</v>
      </c>
      <c r="C6843" s="1" t="n">
        <v>1</v>
      </c>
      <c r="D6843" s="1" t="s">
        <v>3851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6514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7" t="n">
        <v>46207</v>
      </c>
      <c r="C6844" s="1" t="n">
        <v>1</v>
      </c>
      <c r="D6844" s="1" t="s">
        <v>3851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4841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7" t="n">
        <v>46207</v>
      </c>
      <c r="C6845" s="1" t="n">
        <v>1</v>
      </c>
      <c r="D6845" s="1" t="s">
        <v>3851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4843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7" t="n">
        <v>46207</v>
      </c>
      <c r="C6846" s="1" t="n">
        <v>1</v>
      </c>
      <c r="D6846" s="1" t="s">
        <v>3851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4844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7" t="n">
        <v>46207</v>
      </c>
      <c r="C6847" s="1" t="n">
        <v>1</v>
      </c>
      <c r="D6847" s="1" t="s">
        <v>3851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5593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7" t="n">
        <v>46207</v>
      </c>
      <c r="C6848" s="1" t="n">
        <v>1</v>
      </c>
      <c r="D6848" s="1" t="s">
        <v>3851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4849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7" t="n">
        <v>46207</v>
      </c>
      <c r="C6849" s="1" t="n">
        <v>1</v>
      </c>
      <c r="D6849" s="1" t="s">
        <v>3851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4443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7" t="n">
        <v>46207</v>
      </c>
      <c r="C6850" s="1" t="n">
        <v>1</v>
      </c>
      <c r="D6850" s="1" t="s">
        <v>3851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4444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7" t="n">
        <v>46207</v>
      </c>
      <c r="C6851" s="1" t="n">
        <v>1</v>
      </c>
      <c r="D6851" s="1" t="s">
        <v>3851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4850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7" t="n">
        <v>46207</v>
      </c>
      <c r="C6852" s="1" t="n">
        <v>1</v>
      </c>
      <c r="D6852" s="1" t="s">
        <v>3851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4860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7" t="n">
        <v>46207</v>
      </c>
      <c r="C6853" s="1" t="n">
        <v>1</v>
      </c>
      <c r="D6853" s="1" t="s">
        <v>3851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6131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7" t="n">
        <v>46207</v>
      </c>
      <c r="C6854" s="1" t="n">
        <v>1</v>
      </c>
      <c r="D6854" s="1" t="s">
        <v>3851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4851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7" t="n">
        <v>46207</v>
      </c>
      <c r="C6855" s="1" t="n">
        <v>1</v>
      </c>
      <c r="D6855" s="1" t="s">
        <v>3851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4852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7" t="n">
        <v>46207</v>
      </c>
      <c r="C6856" s="1" t="n">
        <v>1</v>
      </c>
      <c r="D6856" s="1" t="s">
        <v>3851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4446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7" t="n">
        <v>46207</v>
      </c>
      <c r="C6857" s="1" t="n">
        <v>1</v>
      </c>
      <c r="D6857" s="1" t="s">
        <v>3851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4447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7" t="n">
        <v>46207</v>
      </c>
      <c r="C6858" s="1" t="n">
        <v>1</v>
      </c>
      <c r="D6858" s="1" t="s">
        <v>3851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5594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7" t="n">
        <v>46207</v>
      </c>
      <c r="C6859" s="1" t="n">
        <v>1</v>
      </c>
      <c r="D6859" s="1" t="s">
        <v>3851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4449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7" t="n">
        <v>46207</v>
      </c>
      <c r="C6860" s="1" t="n">
        <v>1</v>
      </c>
      <c r="D6860" s="1" t="s">
        <v>3851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6127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7" t="n">
        <v>46207</v>
      </c>
      <c r="C6861" s="1" t="n">
        <v>1</v>
      </c>
      <c r="D6861" s="1" t="s">
        <v>3851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5595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7" t="n">
        <v>46207</v>
      </c>
      <c r="C6862" s="1" t="n">
        <v>1</v>
      </c>
      <c r="D6862" s="1" t="s">
        <v>3851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6515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7" t="n">
        <v>46207</v>
      </c>
      <c r="C6863" s="1" t="n">
        <v>1</v>
      </c>
      <c r="D6863" s="1" t="s">
        <v>3851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4856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7" t="n">
        <v>46207</v>
      </c>
      <c r="C6864" s="1" t="n">
        <v>1</v>
      </c>
      <c r="D6864" s="1" t="s">
        <v>3851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4450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7" t="n">
        <v>46207</v>
      </c>
      <c r="C6865" s="1" t="n">
        <v>1</v>
      </c>
      <c r="D6865" s="1" t="s">
        <v>3851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4858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7" t="n">
        <v>46207</v>
      </c>
      <c r="C6866" s="1" t="n">
        <v>1</v>
      </c>
      <c r="D6866" s="1" t="s">
        <v>3851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4859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7" t="n">
        <v>46207</v>
      </c>
      <c r="C6867" s="1" t="n">
        <v>1</v>
      </c>
      <c r="D6867" s="1" t="s">
        <v>3851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4452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7" t="n">
        <v>46207</v>
      </c>
      <c r="C6868" s="1" t="n">
        <v>1</v>
      </c>
      <c r="D6868" s="1" t="s">
        <v>3851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6516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7" t="n">
        <v>46207</v>
      </c>
      <c r="C6869" s="1" t="n">
        <v>1</v>
      </c>
      <c r="D6869" s="1" t="s">
        <v>3851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4233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7" t="n">
        <v>46207</v>
      </c>
      <c r="C6870" s="1" t="n">
        <v>1</v>
      </c>
      <c r="D6870" s="1" t="s">
        <v>3851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4234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7" t="n">
        <v>46207</v>
      </c>
      <c r="C6871" s="1" t="n">
        <v>1</v>
      </c>
      <c r="D6871" s="1" t="s">
        <v>3851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4235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7" t="n">
        <v>46207</v>
      </c>
      <c r="C6872" s="1" t="n">
        <v>1</v>
      </c>
      <c r="D6872" s="1" t="s">
        <v>3851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4236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7" t="n">
        <v>46207</v>
      </c>
      <c r="C6873" s="1" t="n">
        <v>1</v>
      </c>
      <c r="D6873" s="1" t="s">
        <v>3851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4237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7" t="n">
        <v>46207</v>
      </c>
      <c r="C6874" s="1" t="n">
        <v>1</v>
      </c>
      <c r="D6874" s="1" t="s">
        <v>3851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4238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7" t="n">
        <v>46207</v>
      </c>
      <c r="C6875" s="1" t="n">
        <v>1</v>
      </c>
      <c r="D6875" s="1" t="s">
        <v>3851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4239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7" t="n">
        <v>46207</v>
      </c>
      <c r="C6876" s="1" t="n">
        <v>1</v>
      </c>
      <c r="D6876" s="1" t="s">
        <v>3851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5234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7" t="n">
        <v>46207</v>
      </c>
      <c r="C6877" s="1" t="n">
        <v>1</v>
      </c>
      <c r="D6877" s="1" t="s">
        <v>3851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4846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7" t="n">
        <v>46207</v>
      </c>
      <c r="C6878" s="1" t="n">
        <v>1</v>
      </c>
      <c r="D6878" s="1" t="s">
        <v>3851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6517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7" t="n">
        <v>46207</v>
      </c>
      <c r="C6879" s="1" t="n">
        <v>1</v>
      </c>
      <c r="D6879" s="1" t="s">
        <v>3851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6518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7" t="n">
        <v>46207</v>
      </c>
      <c r="C6880" s="1" t="n">
        <v>1</v>
      </c>
      <c r="D6880" s="1" t="s">
        <v>3851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6519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7" t="n">
        <v>46207</v>
      </c>
      <c r="C6881" s="1" t="n">
        <v>1</v>
      </c>
      <c r="D6881" s="1" t="s">
        <v>3851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6520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7" t="n">
        <v>46207</v>
      </c>
      <c r="C6882" s="1" t="n">
        <v>1</v>
      </c>
      <c r="D6882" s="1" t="s">
        <v>3851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4541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7" t="n">
        <v>46207</v>
      </c>
      <c r="C6883" s="1" t="n">
        <v>1</v>
      </c>
      <c r="D6883" s="1" t="s">
        <v>3851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4542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7" t="n">
        <v>46207</v>
      </c>
      <c r="C6884" s="1" t="n">
        <v>1</v>
      </c>
      <c r="D6884" s="1" t="s">
        <v>3851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4543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7" t="n">
        <v>46207</v>
      </c>
      <c r="C6885" s="1" t="n">
        <v>1</v>
      </c>
      <c r="D6885" s="1" t="s">
        <v>3851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4544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7" t="n">
        <v>46207</v>
      </c>
      <c r="C6886" s="1" t="n">
        <v>1</v>
      </c>
      <c r="D6886" s="1" t="s">
        <v>3851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4546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7" t="n">
        <v>46207</v>
      </c>
      <c r="C6887" s="1" t="n">
        <v>1</v>
      </c>
      <c r="D6887" s="1" t="s">
        <v>3851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6521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7" t="n">
        <v>46207</v>
      </c>
      <c r="C6888" s="1" t="n">
        <v>1</v>
      </c>
      <c r="D6888" s="1" t="s">
        <v>3851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6522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7" t="n">
        <v>46207</v>
      </c>
      <c r="C6889" s="1" t="n">
        <v>1</v>
      </c>
      <c r="D6889" s="1" t="s">
        <v>3851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6523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7" t="n">
        <v>46207</v>
      </c>
      <c r="C6890" s="1" t="n">
        <v>1</v>
      </c>
      <c r="D6890" s="1" t="s">
        <v>3851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4548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7" t="n">
        <v>46207</v>
      </c>
      <c r="C6891" s="1" t="n">
        <v>1</v>
      </c>
      <c r="D6891" s="1" t="s">
        <v>3851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6524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7" t="n">
        <v>46207</v>
      </c>
      <c r="C6892" s="1" t="n">
        <v>1</v>
      </c>
      <c r="D6892" s="1" t="s">
        <v>3851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4549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7" t="n">
        <v>46207</v>
      </c>
      <c r="C6893" s="1" t="n">
        <v>1</v>
      </c>
      <c r="D6893" s="1" t="s">
        <v>3851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5847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7" t="n">
        <v>46207</v>
      </c>
      <c r="C6894" s="1" t="n">
        <v>1</v>
      </c>
      <c r="D6894" s="1" t="s">
        <v>3851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6525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7" t="n">
        <v>46207</v>
      </c>
      <c r="C6895" s="1" t="n">
        <v>1</v>
      </c>
      <c r="D6895" s="1" t="s">
        <v>3851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5848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7" t="n">
        <v>46207</v>
      </c>
      <c r="C6896" s="1" t="n">
        <v>1</v>
      </c>
      <c r="D6896" s="1" t="s">
        <v>3851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5850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7" t="n">
        <v>46207</v>
      </c>
      <c r="C6897" s="1" t="n">
        <v>1</v>
      </c>
      <c r="D6897" s="1" t="s">
        <v>3851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4556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7" t="n">
        <v>46207</v>
      </c>
      <c r="C6898" s="1" t="n">
        <v>1</v>
      </c>
      <c r="D6898" s="1" t="s">
        <v>3851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5851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7" t="n">
        <v>46207</v>
      </c>
      <c r="C6899" s="1" t="n">
        <v>1</v>
      </c>
      <c r="D6899" s="1" t="s">
        <v>3851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5853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7" t="n">
        <v>46207</v>
      </c>
      <c r="C6900" s="1" t="n">
        <v>1</v>
      </c>
      <c r="D6900" s="1" t="s">
        <v>3851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5854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7" t="n">
        <v>46207</v>
      </c>
      <c r="C6901" s="1" t="n">
        <v>1</v>
      </c>
      <c r="D6901" s="1" t="s">
        <v>3851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4564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7" t="n">
        <v>46207</v>
      </c>
      <c r="C6902" s="1" t="n">
        <v>1</v>
      </c>
      <c r="D6902" s="1" t="s">
        <v>3851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5856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7" t="n">
        <v>46207</v>
      </c>
      <c r="C6903" s="1" t="n">
        <v>1</v>
      </c>
      <c r="D6903" s="1" t="s">
        <v>3851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4566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7" t="n">
        <v>46207</v>
      </c>
      <c r="C6904" s="1" t="n">
        <v>1</v>
      </c>
      <c r="D6904" s="1" t="s">
        <v>3851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6366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7" t="n">
        <v>46207</v>
      </c>
      <c r="C6905" s="1" t="n">
        <v>1</v>
      </c>
      <c r="D6905" s="1" t="s">
        <v>3851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6367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7" t="n">
        <v>46207</v>
      </c>
      <c r="C6906" s="1" t="n">
        <v>1</v>
      </c>
      <c r="D6906" s="1" t="s">
        <v>3851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4875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7" t="n">
        <v>46207</v>
      </c>
      <c r="C6907" s="1" t="n">
        <v>1</v>
      </c>
      <c r="D6907" s="1" t="s">
        <v>3851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4878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7" t="n">
        <v>46207</v>
      </c>
      <c r="C6908" s="1" t="n">
        <v>1</v>
      </c>
      <c r="D6908" s="1" t="s">
        <v>3851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5864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7" t="n">
        <v>46207</v>
      </c>
      <c r="C6909" s="1" t="n">
        <v>1</v>
      </c>
      <c r="D6909" s="1" t="s">
        <v>3851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6526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7" t="n">
        <v>46207</v>
      </c>
      <c r="C6910" s="1" t="n">
        <v>1</v>
      </c>
      <c r="D6910" s="1" t="s">
        <v>3851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4879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7" t="n">
        <v>46207</v>
      </c>
      <c r="C6911" s="1" t="n">
        <v>1</v>
      </c>
      <c r="D6911" s="1" t="s">
        <v>3851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5865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7" t="n">
        <v>46207</v>
      </c>
      <c r="C6912" s="1" t="n">
        <v>1</v>
      </c>
      <c r="D6912" s="1" t="s">
        <v>3851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4880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7" t="n">
        <v>46207</v>
      </c>
      <c r="C6913" s="1" t="n">
        <v>1</v>
      </c>
      <c r="D6913" s="1" t="s">
        <v>3851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4881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7" t="n">
        <v>46207</v>
      </c>
      <c r="C6914" s="1" t="n">
        <v>1</v>
      </c>
      <c r="D6914" s="1" t="s">
        <v>3851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4882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7" t="n">
        <v>46207</v>
      </c>
      <c r="C6915" s="1" t="n">
        <v>1</v>
      </c>
      <c r="D6915" s="1" t="s">
        <v>3851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4883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7" t="n">
        <v>46207</v>
      </c>
      <c r="C6916" s="1" t="n">
        <v>1</v>
      </c>
      <c r="D6916" s="1" t="s">
        <v>3851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5392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7" t="n">
        <v>46207</v>
      </c>
      <c r="C6917" s="1" t="n">
        <v>1</v>
      </c>
      <c r="D6917" s="1" t="s">
        <v>3851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4884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7" t="n">
        <v>46207</v>
      </c>
      <c r="C6918" s="1" t="n">
        <v>1</v>
      </c>
      <c r="D6918" s="1" t="s">
        <v>3851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6527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7" t="n">
        <v>46207</v>
      </c>
      <c r="C6919" s="1" t="n">
        <v>1</v>
      </c>
      <c r="D6919" s="1" t="s">
        <v>3851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6528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7" t="n">
        <v>46207</v>
      </c>
      <c r="C6920" s="1" t="n">
        <v>1</v>
      </c>
      <c r="D6920" s="1" t="s">
        <v>3851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6529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7" t="n">
        <v>46207</v>
      </c>
      <c r="C6921" s="1" t="n">
        <v>1</v>
      </c>
      <c r="D6921" s="1" t="s">
        <v>3851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6530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7" t="n">
        <v>46207</v>
      </c>
      <c r="C6922" s="1" t="n">
        <v>1</v>
      </c>
      <c r="D6922" s="1" t="s">
        <v>3851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6531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7" t="n">
        <v>46207</v>
      </c>
      <c r="C6923" s="1" t="n">
        <v>1</v>
      </c>
      <c r="D6923" s="1" t="s">
        <v>3851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4886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7" t="n">
        <v>46207</v>
      </c>
      <c r="C6924" s="1" t="n">
        <v>1</v>
      </c>
      <c r="D6924" s="1" t="s">
        <v>3851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4887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7" t="n">
        <v>46207</v>
      </c>
      <c r="C6925" s="1" t="n">
        <v>1</v>
      </c>
      <c r="D6925" s="1" t="s">
        <v>3851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4888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7" t="n">
        <v>46207</v>
      </c>
      <c r="C6926" s="1" t="n">
        <v>1</v>
      </c>
      <c r="D6926" s="1" t="s">
        <v>3851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4889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7" t="n">
        <v>46207</v>
      </c>
      <c r="C6927" s="1" t="n">
        <v>1</v>
      </c>
      <c r="D6927" s="1" t="s">
        <v>3851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4876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7" t="n">
        <v>46207</v>
      </c>
      <c r="C6928" s="1" t="n">
        <v>1</v>
      </c>
      <c r="D6928" s="1" t="s">
        <v>3851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4890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7" t="n">
        <v>46207</v>
      </c>
      <c r="C6929" s="1" t="n">
        <v>1</v>
      </c>
      <c r="D6929" s="1" t="s">
        <v>3851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4891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7" t="n">
        <v>46207</v>
      </c>
      <c r="C6930" s="1" t="n">
        <v>1</v>
      </c>
      <c r="D6930" s="1" t="s">
        <v>3851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6532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7" t="n">
        <v>46207</v>
      </c>
      <c r="C6931" s="1" t="n">
        <v>1</v>
      </c>
      <c r="D6931" s="1" t="s">
        <v>3851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6533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7" t="n">
        <v>46207</v>
      </c>
      <c r="C6932" s="1" t="n">
        <v>1</v>
      </c>
      <c r="D6932" s="1" t="s">
        <v>3851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6534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7" t="n">
        <v>46207</v>
      </c>
      <c r="C6933" s="1" t="n">
        <v>1</v>
      </c>
      <c r="D6933" s="1" t="s">
        <v>3851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6535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7" t="n">
        <v>46207</v>
      </c>
      <c r="C6934" s="1" t="n">
        <v>1</v>
      </c>
      <c r="D6934" s="1" t="s">
        <v>3851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5396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7" t="n">
        <v>46207</v>
      </c>
      <c r="C6935" s="1" t="n">
        <v>1</v>
      </c>
      <c r="D6935" s="1" t="s">
        <v>3851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4892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7" t="n">
        <v>46207</v>
      </c>
      <c r="C6936" s="1" t="n">
        <v>1</v>
      </c>
      <c r="D6936" s="1" t="s">
        <v>3851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6536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7" t="n">
        <v>46207</v>
      </c>
      <c r="C6937" s="1" t="n">
        <v>1</v>
      </c>
      <c r="D6937" s="1" t="s">
        <v>3851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4893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7" t="n">
        <v>46207</v>
      </c>
      <c r="C6938" s="1" t="n">
        <v>1</v>
      </c>
      <c r="D6938" s="1" t="s">
        <v>3851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6537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7" t="n">
        <v>46207</v>
      </c>
      <c r="C6939" s="1" t="n">
        <v>1</v>
      </c>
      <c r="D6939" s="1" t="s">
        <v>3851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4430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7" t="n">
        <v>46207</v>
      </c>
      <c r="C6940" s="1" t="n">
        <v>1</v>
      </c>
      <c r="D6940" s="1" t="s">
        <v>3851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5008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7" t="n">
        <v>46207</v>
      </c>
      <c r="C6941" s="1" t="n">
        <v>1</v>
      </c>
      <c r="D6941" s="1" t="s">
        <v>3851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5009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7" t="n">
        <v>46207</v>
      </c>
      <c r="C6942" s="1" t="n">
        <v>1</v>
      </c>
      <c r="D6942" s="1" t="s">
        <v>3851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5010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7" t="n">
        <v>46207</v>
      </c>
      <c r="C6943" s="1" t="n">
        <v>1</v>
      </c>
      <c r="D6943" s="1" t="s">
        <v>3851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4621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7" t="n">
        <v>46207</v>
      </c>
      <c r="C6944" s="1" t="n">
        <v>1</v>
      </c>
      <c r="D6944" s="1" t="s">
        <v>3851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5019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7" t="n">
        <v>46207</v>
      </c>
      <c r="C6945" s="1" t="n">
        <v>1</v>
      </c>
      <c r="D6945" s="1" t="s">
        <v>3851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5031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7" t="n">
        <v>46207</v>
      </c>
      <c r="C6946" s="1" t="n">
        <v>1</v>
      </c>
      <c r="D6946" s="1" t="s">
        <v>3851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5032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7" t="n">
        <v>46207</v>
      </c>
      <c r="C6947" s="1" t="n">
        <v>1</v>
      </c>
      <c r="D6947" s="1" t="s">
        <v>3851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5033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7" t="n">
        <v>46207</v>
      </c>
      <c r="C6948" s="1" t="n">
        <v>1</v>
      </c>
      <c r="D6948" s="1" t="s">
        <v>3851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5038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7" t="n">
        <v>46207</v>
      </c>
      <c r="C6949" s="1" t="n">
        <v>1</v>
      </c>
      <c r="D6949" s="1" t="s">
        <v>3851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6538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7" t="n">
        <v>46207</v>
      </c>
      <c r="C6950" s="1" t="n">
        <v>1</v>
      </c>
      <c r="D6950" s="1" t="s">
        <v>3851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6152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7" t="n">
        <v>46207</v>
      </c>
      <c r="C6951" s="1" t="n">
        <v>1</v>
      </c>
      <c r="D6951" s="1" t="s">
        <v>3851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6539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7" t="n">
        <v>46207</v>
      </c>
      <c r="C6952" s="1" t="n">
        <v>1</v>
      </c>
      <c r="D6952" s="1" t="s">
        <v>3851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4595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7" t="n">
        <v>46207</v>
      </c>
      <c r="C6953" s="1" t="n">
        <v>1</v>
      </c>
      <c r="D6953" s="1" t="s">
        <v>3851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6540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7" t="n">
        <v>46207</v>
      </c>
      <c r="C6954" s="1" t="n">
        <v>1</v>
      </c>
      <c r="D6954" s="1" t="s">
        <v>3851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4572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7" t="n">
        <v>46207</v>
      </c>
      <c r="C6955" s="1" t="n">
        <v>1</v>
      </c>
      <c r="D6955" s="1" t="s">
        <v>3851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5600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7" t="n">
        <v>46207</v>
      </c>
      <c r="C6956" s="1" t="n">
        <v>1</v>
      </c>
      <c r="D6956" s="1" t="s">
        <v>3851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4573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7" t="n">
        <v>46207</v>
      </c>
      <c r="C6957" s="1" t="n">
        <v>1</v>
      </c>
      <c r="D6957" s="1" t="s">
        <v>3851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4576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7" t="n">
        <v>46207</v>
      </c>
      <c r="C6958" s="1" t="n">
        <v>1</v>
      </c>
      <c r="D6958" s="1" t="s">
        <v>3851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4577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7" t="n">
        <v>46207</v>
      </c>
      <c r="C6959" s="1" t="n">
        <v>1</v>
      </c>
      <c r="D6959" s="1" t="s">
        <v>3851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4578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7" t="n">
        <v>46207</v>
      </c>
      <c r="C6960" s="1" t="n">
        <v>1</v>
      </c>
      <c r="D6960" s="1" t="s">
        <v>3851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4579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7" t="n">
        <v>46207</v>
      </c>
      <c r="C6961" s="1" t="n">
        <v>1</v>
      </c>
      <c r="D6961" s="1" t="s">
        <v>3851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5605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7" t="n">
        <v>46207</v>
      </c>
      <c r="C6962" s="1" t="n">
        <v>1</v>
      </c>
      <c r="D6962" s="1" t="s">
        <v>3851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4582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7" t="n">
        <v>46207</v>
      </c>
      <c r="C6963" s="1" t="n">
        <v>1</v>
      </c>
      <c r="D6963" s="1" t="s">
        <v>3851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4583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7" t="n">
        <v>46207</v>
      </c>
      <c r="C6964" s="1" t="n">
        <v>1</v>
      </c>
      <c r="D6964" s="1" t="s">
        <v>3851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6372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7" t="n">
        <v>46207</v>
      </c>
      <c r="C6965" s="1" t="n">
        <v>1</v>
      </c>
      <c r="D6965" s="1" t="s">
        <v>3851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4585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7" t="n">
        <v>46207</v>
      </c>
      <c r="C6966" s="1" t="n">
        <v>1</v>
      </c>
      <c r="D6966" s="1" t="s">
        <v>3851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4586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7" t="n">
        <v>46207</v>
      </c>
      <c r="C6967" s="1" t="n">
        <v>1</v>
      </c>
      <c r="D6967" s="1" t="s">
        <v>3851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4587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7" t="n">
        <v>46207</v>
      </c>
      <c r="C6968" s="1" t="n">
        <v>1</v>
      </c>
      <c r="D6968" s="1" t="s">
        <v>3851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4589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7" t="n">
        <v>46207</v>
      </c>
      <c r="C6969" s="1" t="n">
        <v>1</v>
      </c>
      <c r="D6969" s="1" t="s">
        <v>3851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4591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7" t="n">
        <v>46207</v>
      </c>
      <c r="C6970" s="1" t="n">
        <v>1</v>
      </c>
      <c r="D6970" s="1" t="s">
        <v>3851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4592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7" t="n">
        <v>46207</v>
      </c>
      <c r="C6971" s="1" t="n">
        <v>1</v>
      </c>
      <c r="D6971" s="1" t="s">
        <v>3851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5873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7" t="n">
        <v>46207</v>
      </c>
      <c r="C6972" s="1" t="n">
        <v>1</v>
      </c>
      <c r="D6972" s="1" t="s">
        <v>3851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4596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7" t="n">
        <v>46207</v>
      </c>
      <c r="C6973" s="1" t="n">
        <v>1</v>
      </c>
      <c r="D6973" s="1" t="s">
        <v>3851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4597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7" t="n">
        <v>46207</v>
      </c>
      <c r="C6974" s="1" t="n">
        <v>1</v>
      </c>
      <c r="D6974" s="1" t="s">
        <v>3851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5609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7" t="n">
        <v>46207</v>
      </c>
      <c r="C6975" s="1" t="n">
        <v>1</v>
      </c>
      <c r="D6975" s="1" t="s">
        <v>3851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4599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7" t="n">
        <v>46207</v>
      </c>
      <c r="C6976" s="1" t="n">
        <v>1</v>
      </c>
      <c r="D6976" s="1" t="s">
        <v>3851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5874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7" t="n">
        <v>46207</v>
      </c>
      <c r="C6977" s="1" t="n">
        <v>1</v>
      </c>
      <c r="D6977" s="1" t="s">
        <v>3851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4600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7" t="n">
        <v>46207</v>
      </c>
      <c r="C6978" s="1" t="n">
        <v>1</v>
      </c>
      <c r="D6978" s="1" t="s">
        <v>3851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4601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7" t="n">
        <v>46207</v>
      </c>
      <c r="C6979" s="1" t="n">
        <v>2</v>
      </c>
      <c r="D6979" s="1" t="s">
        <v>3895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7" t="n">
        <v>46207</v>
      </c>
      <c r="C6980" s="1" t="n">
        <v>3</v>
      </c>
      <c r="D6980" s="1" t="s">
        <v>3896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6541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7" t="n">
        <v>46207</v>
      </c>
      <c r="C6981" s="1" t="n">
        <v>3</v>
      </c>
      <c r="D6981" s="1" t="s">
        <v>3896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6542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7" t="n">
        <v>46207</v>
      </c>
      <c r="C6982" s="1" t="n">
        <v>3</v>
      </c>
      <c r="D6982" s="1" t="s">
        <v>3896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6543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7" t="n">
        <v>46207</v>
      </c>
      <c r="C6983" s="1" t="n">
        <v>3</v>
      </c>
      <c r="D6983" s="1" t="s">
        <v>3896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6544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7" t="n">
        <v>46207</v>
      </c>
      <c r="C6984" s="1" t="n">
        <v>6</v>
      </c>
      <c r="D6984" s="1" t="s">
        <v>3914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7" t="n">
        <v>46209</v>
      </c>
      <c r="C6985" s="1" t="n">
        <v>1</v>
      </c>
      <c r="D6985" s="1" t="s">
        <v>3851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3852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7" t="n">
        <v>46209</v>
      </c>
      <c r="C6986" s="1" t="n">
        <v>1</v>
      </c>
      <c r="D6986" s="1" t="s">
        <v>3851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3853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7" t="n">
        <v>46209</v>
      </c>
      <c r="C6987" s="1" t="n">
        <v>1</v>
      </c>
      <c r="D6987" s="1" t="s">
        <v>3851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3854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7" t="n">
        <v>46209</v>
      </c>
      <c r="C6988" s="1" t="n">
        <v>1</v>
      </c>
      <c r="D6988" s="1" t="s">
        <v>3851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6545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7" t="n">
        <v>46209</v>
      </c>
      <c r="C6989" s="1" t="n">
        <v>1</v>
      </c>
      <c r="D6989" s="1" t="s">
        <v>3851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6546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7" t="n">
        <v>46209</v>
      </c>
      <c r="C6990" s="1" t="n">
        <v>1</v>
      </c>
      <c r="D6990" s="1" t="s">
        <v>3851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6547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7" t="n">
        <v>46209</v>
      </c>
      <c r="C6991" s="1" t="n">
        <v>1</v>
      </c>
      <c r="D6991" s="1" t="s">
        <v>3851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6548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7" t="n">
        <v>46209</v>
      </c>
      <c r="C6992" s="1" t="n">
        <v>1</v>
      </c>
      <c r="D6992" s="1" t="s">
        <v>3851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6549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7" t="n">
        <v>46209</v>
      </c>
      <c r="C6993" s="1" t="n">
        <v>1</v>
      </c>
      <c r="D6993" s="1" t="s">
        <v>3851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6550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7" t="n">
        <v>46209</v>
      </c>
      <c r="C6994" s="1" t="n">
        <v>1</v>
      </c>
      <c r="D6994" s="1" t="s">
        <v>3851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6551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7" t="n">
        <v>46209</v>
      </c>
      <c r="C6995" s="1" t="n">
        <v>1</v>
      </c>
      <c r="D6995" s="1" t="s">
        <v>3851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6552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7" t="n">
        <v>46209</v>
      </c>
      <c r="C6996" s="1" t="n">
        <v>1</v>
      </c>
      <c r="D6996" s="1" t="s">
        <v>3851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6553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7" t="n">
        <v>46209</v>
      </c>
      <c r="C6997" s="1" t="n">
        <v>1</v>
      </c>
      <c r="D6997" s="1" t="s">
        <v>3851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6554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7" t="n">
        <v>46209</v>
      </c>
      <c r="C6998" s="1" t="n">
        <v>1</v>
      </c>
      <c r="D6998" s="1" t="s">
        <v>3851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6555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7" t="n">
        <v>46209</v>
      </c>
      <c r="C6999" s="1" t="n">
        <v>1</v>
      </c>
      <c r="D6999" s="1" t="s">
        <v>3851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6556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7" t="n">
        <v>46209</v>
      </c>
      <c r="C7000" s="1" t="n">
        <v>1</v>
      </c>
      <c r="D7000" s="1" t="s">
        <v>3851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6557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7" t="n">
        <v>46209</v>
      </c>
      <c r="C7001" s="1" t="n">
        <v>1</v>
      </c>
      <c r="D7001" s="1" t="s">
        <v>3851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6558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7" t="n">
        <v>46209</v>
      </c>
      <c r="C7002" s="1" t="n">
        <v>1</v>
      </c>
      <c r="D7002" s="1" t="s">
        <v>3851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4098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7" t="n">
        <v>46209</v>
      </c>
      <c r="C7003" s="1" t="n">
        <v>1</v>
      </c>
      <c r="D7003" s="1" t="s">
        <v>3851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4101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7" t="n">
        <v>46209</v>
      </c>
      <c r="C7004" s="1" t="n">
        <v>1</v>
      </c>
      <c r="D7004" s="1" t="s">
        <v>3851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4103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7" t="n">
        <v>46209</v>
      </c>
      <c r="C7005" s="1" t="n">
        <v>1</v>
      </c>
      <c r="D7005" s="1" t="s">
        <v>3851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4104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7" t="n">
        <v>46209</v>
      </c>
      <c r="C7006" s="1" t="n">
        <v>1</v>
      </c>
      <c r="D7006" s="1" t="s">
        <v>3851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4105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7" t="n">
        <v>46209</v>
      </c>
      <c r="C7007" s="1" t="n">
        <v>1</v>
      </c>
      <c r="D7007" s="1" t="s">
        <v>3851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6194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7" t="n">
        <v>46209</v>
      </c>
      <c r="C7008" s="1" t="n">
        <v>1</v>
      </c>
      <c r="D7008" s="1" t="s">
        <v>3851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4107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7" t="n">
        <v>46209</v>
      </c>
      <c r="C7009" s="1" t="n">
        <v>1</v>
      </c>
      <c r="D7009" s="1" t="s">
        <v>3851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4789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7" t="n">
        <v>46209</v>
      </c>
      <c r="C7010" s="1" t="n">
        <v>1</v>
      </c>
      <c r="D7010" s="1" t="s">
        <v>3851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4108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7" t="n">
        <v>46209</v>
      </c>
      <c r="C7011" s="1" t="n">
        <v>1</v>
      </c>
      <c r="D7011" s="1" t="s">
        <v>3851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4109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7" t="n">
        <v>46209</v>
      </c>
      <c r="C7012" s="1" t="n">
        <v>1</v>
      </c>
      <c r="D7012" s="1" t="s">
        <v>3851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6195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7" t="n">
        <v>46209</v>
      </c>
      <c r="C7013" s="1" t="n">
        <v>1</v>
      </c>
      <c r="D7013" s="1" t="s">
        <v>3851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6196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7" t="n">
        <v>46209</v>
      </c>
      <c r="C7014" s="1" t="n">
        <v>1</v>
      </c>
      <c r="D7014" s="1" t="s">
        <v>3851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6464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7" t="n">
        <v>46209</v>
      </c>
      <c r="C7015" s="1" t="n">
        <v>1</v>
      </c>
      <c r="D7015" s="1" t="s">
        <v>3851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4110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7" t="n">
        <v>46209</v>
      </c>
      <c r="C7016" s="1" t="n">
        <v>1</v>
      </c>
      <c r="D7016" s="1" t="s">
        <v>3851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4414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7" t="n">
        <v>46209</v>
      </c>
      <c r="C7017" s="1" t="n">
        <v>1</v>
      </c>
      <c r="D7017" s="1" t="s">
        <v>3851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3888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7" t="n">
        <v>46209</v>
      </c>
      <c r="C7018" s="1" t="n">
        <v>1</v>
      </c>
      <c r="D7018" s="1" t="s">
        <v>3851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3888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7" t="n">
        <v>46209</v>
      </c>
      <c r="C7019" s="1" t="n">
        <v>1</v>
      </c>
      <c r="D7019" s="1" t="s">
        <v>3851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3889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7" t="n">
        <v>46209</v>
      </c>
      <c r="C7020" s="1" t="n">
        <v>1</v>
      </c>
      <c r="D7020" s="1" t="s">
        <v>3851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4291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7" t="n">
        <v>46209</v>
      </c>
      <c r="C7021" s="1" t="n">
        <v>1</v>
      </c>
      <c r="D7021" s="1" t="s">
        <v>3851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5351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7" t="n">
        <v>46209</v>
      </c>
      <c r="C7022" s="1" t="n">
        <v>1</v>
      </c>
      <c r="D7022" s="1" t="s">
        <v>3851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4292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7" t="n">
        <v>46209</v>
      </c>
      <c r="C7023" s="1" t="n">
        <v>1</v>
      </c>
      <c r="D7023" s="1" t="s">
        <v>3851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4293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7" t="n">
        <v>46209</v>
      </c>
      <c r="C7024" s="1" t="n">
        <v>1</v>
      </c>
      <c r="D7024" s="1" t="s">
        <v>3851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4294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7" t="n">
        <v>46209</v>
      </c>
      <c r="C7025" s="1" t="n">
        <v>1</v>
      </c>
      <c r="D7025" s="1" t="s">
        <v>3851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4295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7" t="n">
        <v>46209</v>
      </c>
      <c r="C7026" s="1" t="n">
        <v>1</v>
      </c>
      <c r="D7026" s="1" t="s">
        <v>3851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4296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7" t="n">
        <v>46209</v>
      </c>
      <c r="C7027" s="1" t="n">
        <v>1</v>
      </c>
      <c r="D7027" s="1" t="s">
        <v>3851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4297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7" t="n">
        <v>46209</v>
      </c>
      <c r="C7028" s="1" t="n">
        <v>1</v>
      </c>
      <c r="D7028" s="1" t="s">
        <v>3851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4298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7" t="n">
        <v>46209</v>
      </c>
      <c r="C7029" s="1" t="n">
        <v>1</v>
      </c>
      <c r="D7029" s="1" t="s">
        <v>3851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4299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7" t="n">
        <v>46209</v>
      </c>
      <c r="C7030" s="1" t="n">
        <v>1</v>
      </c>
      <c r="D7030" s="1" t="s">
        <v>3851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4469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7" t="n">
        <v>46209</v>
      </c>
      <c r="C7031" s="1" t="n">
        <v>1</v>
      </c>
      <c r="D7031" s="1" t="s">
        <v>3851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3888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7" t="n">
        <v>46209</v>
      </c>
      <c r="C7032" s="1" t="n">
        <v>1</v>
      </c>
      <c r="D7032" s="1" t="s">
        <v>3851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3889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7" t="n">
        <v>46209</v>
      </c>
      <c r="C7033" s="1" t="n">
        <v>1</v>
      </c>
      <c r="D7033" s="1" t="s">
        <v>3851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6559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7" t="n">
        <v>46209</v>
      </c>
      <c r="C7034" s="1" t="n">
        <v>1</v>
      </c>
      <c r="D7034" s="1" t="s">
        <v>3851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5304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7" t="n">
        <v>46209</v>
      </c>
      <c r="C7035" s="1" t="n">
        <v>1</v>
      </c>
      <c r="D7035" s="1" t="s">
        <v>3851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5306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7" t="n">
        <v>46209</v>
      </c>
      <c r="C7036" s="1" t="n">
        <v>1</v>
      </c>
      <c r="D7036" s="1" t="s">
        <v>3851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5307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7" t="n">
        <v>46209</v>
      </c>
      <c r="C7037" s="1" t="n">
        <v>1</v>
      </c>
      <c r="D7037" s="1" t="s">
        <v>3851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5308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7" t="n">
        <v>46209</v>
      </c>
      <c r="C7038" s="1" t="n">
        <v>1</v>
      </c>
      <c r="D7038" s="1" t="s">
        <v>3851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6560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7" t="n">
        <v>46209</v>
      </c>
      <c r="C7039" s="1" t="n">
        <v>1</v>
      </c>
      <c r="D7039" s="1" t="s">
        <v>3851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5309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7" t="n">
        <v>46209</v>
      </c>
      <c r="C7040" s="1" t="n">
        <v>1</v>
      </c>
      <c r="D7040" s="1" t="s">
        <v>3851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5310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7" t="n">
        <v>46209</v>
      </c>
      <c r="C7041" s="1" t="n">
        <v>1</v>
      </c>
      <c r="D7041" s="1" t="s">
        <v>3851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5311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7" t="n">
        <v>46209</v>
      </c>
      <c r="C7042" s="1" t="n">
        <v>1</v>
      </c>
      <c r="D7042" s="1" t="s">
        <v>3851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5312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7" t="n">
        <v>46209</v>
      </c>
      <c r="C7043" s="1" t="n">
        <v>1</v>
      </c>
      <c r="D7043" s="1" t="s">
        <v>3851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5314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7" t="n">
        <v>46209</v>
      </c>
      <c r="C7044" s="1" t="n">
        <v>1</v>
      </c>
      <c r="D7044" s="1" t="s">
        <v>3851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6561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7" t="n">
        <v>46209</v>
      </c>
      <c r="C7045" s="1" t="n">
        <v>1</v>
      </c>
      <c r="D7045" s="1" t="s">
        <v>3851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6562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7" t="n">
        <v>46209</v>
      </c>
      <c r="C7046" s="1" t="n">
        <v>1</v>
      </c>
      <c r="D7046" s="1" t="s">
        <v>3851</v>
      </c>
      <c r="E7046" s="1" t="n">
        <v>10009</v>
      </c>
      <c r="F7046" s="1" t="s">
        <v>233</v>
      </c>
      <c r="I7046" s="1" t="n">
        <v>1424401</v>
      </c>
      <c r="J7046" s="1" t="n">
        <v>24777</v>
      </c>
      <c r="K7046" s="1" t="n">
        <v>7891000241370</v>
      </c>
      <c r="L7046" s="1" t="s">
        <v>6563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7" t="n">
        <v>46209</v>
      </c>
      <c r="C7047" s="1" t="n">
        <v>1</v>
      </c>
      <c r="D7047" s="1" t="s">
        <v>3851</v>
      </c>
      <c r="E7047" s="1" t="n">
        <v>10009</v>
      </c>
      <c r="F7047" s="1" t="s">
        <v>233</v>
      </c>
      <c r="I7047" s="1" t="n">
        <v>1424401</v>
      </c>
      <c r="J7047" s="1" t="n">
        <v>24989</v>
      </c>
      <c r="K7047" s="1" t="n">
        <v>7891000241356</v>
      </c>
      <c r="L7047" s="1" t="s">
        <v>5318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7" t="n">
        <v>46209</v>
      </c>
      <c r="C7048" s="1" t="n">
        <v>1</v>
      </c>
      <c r="D7048" s="1" t="s">
        <v>3851</v>
      </c>
      <c r="E7048" s="1" t="n">
        <v>10009</v>
      </c>
      <c r="F7048" s="1" t="s">
        <v>233</v>
      </c>
      <c r="I7048" s="1" t="n">
        <v>1424401</v>
      </c>
      <c r="J7048" s="1" t="n">
        <v>26982</v>
      </c>
      <c r="K7048" s="1" t="n">
        <v>7891000255445</v>
      </c>
      <c r="L7048" s="1" t="s">
        <v>5319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7" t="n">
        <v>46209</v>
      </c>
      <c r="C7049" s="1" t="n">
        <v>1</v>
      </c>
      <c r="D7049" s="1" t="s">
        <v>3851</v>
      </c>
      <c r="E7049" s="1" t="n">
        <v>10009</v>
      </c>
      <c r="F7049" s="1" t="s">
        <v>233</v>
      </c>
      <c r="I7049" s="1" t="n">
        <v>1424401</v>
      </c>
      <c r="J7049" s="1" t="n">
        <v>27690</v>
      </c>
      <c r="K7049" s="1" t="n">
        <v>7891000111161</v>
      </c>
      <c r="L7049" s="1" t="s">
        <v>6564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7" t="n">
        <v>46209</v>
      </c>
      <c r="C7050" s="1" t="n">
        <v>1</v>
      </c>
      <c r="D7050" s="1" t="s">
        <v>3851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6565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7" t="n">
        <v>46209</v>
      </c>
      <c r="C7051" s="1" t="n">
        <v>1</v>
      </c>
      <c r="D7051" s="1" t="s">
        <v>3851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6566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7" t="n">
        <v>46209</v>
      </c>
      <c r="C7052" s="1" t="n">
        <v>1</v>
      </c>
      <c r="D7052" s="1" t="s">
        <v>3851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6567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7" t="n">
        <v>46209</v>
      </c>
      <c r="C7053" s="1" t="n">
        <v>1</v>
      </c>
      <c r="D7053" s="1" t="s">
        <v>3851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5328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7" t="n">
        <v>46209</v>
      </c>
      <c r="C7054" s="1" t="n">
        <v>1</v>
      </c>
      <c r="D7054" s="1" t="s">
        <v>3851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6568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7" t="n">
        <v>46209</v>
      </c>
      <c r="C7055" s="1" t="n">
        <v>1</v>
      </c>
      <c r="D7055" s="1" t="s">
        <v>3851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6569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7" t="n">
        <v>46209</v>
      </c>
      <c r="C7056" s="1" t="n">
        <v>1</v>
      </c>
      <c r="D7056" s="1" t="s">
        <v>3851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6570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7" t="n">
        <v>46209</v>
      </c>
      <c r="C7057" s="1" t="n">
        <v>1</v>
      </c>
      <c r="D7057" s="1" t="s">
        <v>3851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6571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7" t="n">
        <v>46209</v>
      </c>
      <c r="C7058" s="1" t="n">
        <v>1</v>
      </c>
      <c r="D7058" s="1" t="s">
        <v>3851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5330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7" t="n">
        <v>46209</v>
      </c>
      <c r="C7059" s="1" t="n">
        <v>1</v>
      </c>
      <c r="D7059" s="1" t="s">
        <v>3851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5331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7" t="n">
        <v>46209</v>
      </c>
      <c r="C7060" s="1" t="n">
        <v>1</v>
      </c>
      <c r="D7060" s="1" t="s">
        <v>3851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6572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7" t="n">
        <v>46209</v>
      </c>
      <c r="C7061" s="1" t="n">
        <v>1</v>
      </c>
      <c r="D7061" s="1" t="s">
        <v>3851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6573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7" t="n">
        <v>46209</v>
      </c>
      <c r="C7062" s="1" t="n">
        <v>1</v>
      </c>
      <c r="D7062" s="1" t="s">
        <v>3851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6574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7" t="n">
        <v>46209</v>
      </c>
      <c r="C7063" s="1" t="n">
        <v>1</v>
      </c>
      <c r="D7063" s="1" t="s">
        <v>3851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6574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7" t="n">
        <v>46209</v>
      </c>
      <c r="C7064" s="1" t="n">
        <v>1</v>
      </c>
      <c r="D7064" s="1" t="s">
        <v>3851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6575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7" t="n">
        <v>46209</v>
      </c>
      <c r="C7065" s="1" t="n">
        <v>1</v>
      </c>
      <c r="D7065" s="1" t="s">
        <v>3851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6576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7" t="n">
        <v>46209</v>
      </c>
      <c r="C7066" s="1" t="n">
        <v>1</v>
      </c>
      <c r="D7066" s="1" t="s">
        <v>3851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6577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7" t="n">
        <v>46209</v>
      </c>
      <c r="C7067" s="1" t="n">
        <v>1</v>
      </c>
      <c r="D7067" s="1" t="s">
        <v>3851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6578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7" t="n">
        <v>46209</v>
      </c>
      <c r="C7068" s="1" t="n">
        <v>1</v>
      </c>
      <c r="D7068" s="1" t="s">
        <v>3851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6579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7" t="n">
        <v>46209</v>
      </c>
      <c r="C7069" s="1" t="n">
        <v>1</v>
      </c>
      <c r="D7069" s="1" t="s">
        <v>3851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6580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7" t="n">
        <v>46209</v>
      </c>
      <c r="C7070" s="1" t="n">
        <v>2</v>
      </c>
      <c r="D7070" s="1" t="s">
        <v>3895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7" t="n">
        <v>46209</v>
      </c>
      <c r="C7071" s="1" t="n">
        <v>2</v>
      </c>
      <c r="D7071" s="1" t="s">
        <v>3895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7" t="n">
        <v>46209</v>
      </c>
      <c r="C7072" s="1" t="n">
        <v>2</v>
      </c>
      <c r="D7072" s="1" t="s">
        <v>3895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7" t="n">
        <v>46209</v>
      </c>
      <c r="C7073" s="1" t="n">
        <v>2</v>
      </c>
      <c r="D7073" s="1" t="s">
        <v>3895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7" t="n">
        <v>46209</v>
      </c>
      <c r="C7074" s="1" t="n">
        <v>2</v>
      </c>
      <c r="D7074" s="1" t="s">
        <v>3895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7" t="n">
        <v>46209</v>
      </c>
      <c r="C7075" s="1" t="n">
        <v>2</v>
      </c>
      <c r="D7075" s="1" t="s">
        <v>3895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7" t="n">
        <v>46209</v>
      </c>
      <c r="C7076" s="1" t="n">
        <v>2</v>
      </c>
      <c r="D7076" s="1" t="s">
        <v>3895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7" t="n">
        <v>46209</v>
      </c>
      <c r="C7077" s="1" t="n">
        <v>6</v>
      </c>
      <c r="D7077" s="1" t="s">
        <v>3914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7" t="n">
        <v>46209</v>
      </c>
      <c r="C7078" s="1" t="n">
        <v>6</v>
      </c>
      <c r="D7078" s="1" t="s">
        <v>3914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7" t="n">
        <v>46209</v>
      </c>
      <c r="C7079" s="1" t="n">
        <v>6</v>
      </c>
      <c r="D7079" s="1" t="s">
        <v>3914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7" t="n">
        <v>46209</v>
      </c>
      <c r="C7080" s="1" t="n">
        <v>6</v>
      </c>
      <c r="D7080" s="1" t="s">
        <v>3914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7" t="n">
        <v>46209</v>
      </c>
      <c r="C7081" s="1" t="n">
        <v>6</v>
      </c>
      <c r="D7081" s="1" t="s">
        <v>3914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7" t="n">
        <v>46209</v>
      </c>
      <c r="C7082" s="1" t="n">
        <v>6</v>
      </c>
      <c r="D7082" s="1" t="s">
        <v>3914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7" t="n">
        <v>46209</v>
      </c>
      <c r="C7083" s="1" t="n">
        <v>6</v>
      </c>
      <c r="D7083" s="1" t="s">
        <v>3914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7" t="n">
        <v>46209</v>
      </c>
      <c r="C7084" s="1" t="n">
        <v>6</v>
      </c>
      <c r="D7084" s="1" t="s">
        <v>3914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7" t="n">
        <v>46209</v>
      </c>
      <c r="C7085" s="1" t="n">
        <v>11</v>
      </c>
      <c r="D7085" s="1" t="s">
        <v>3915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5875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7" t="n">
        <v>46209</v>
      </c>
      <c r="C7086" s="1" t="n">
        <v>11</v>
      </c>
      <c r="D7086" s="1" t="s">
        <v>3915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6581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7" t="n">
        <v>46209</v>
      </c>
      <c r="C7087" s="1" t="n">
        <v>11</v>
      </c>
      <c r="D7087" s="1" t="s">
        <v>3915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6582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7" t="n">
        <v>46209</v>
      </c>
      <c r="C7088" s="1" t="n">
        <v>11</v>
      </c>
      <c r="D7088" s="1" t="s">
        <v>3915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6583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7" t="n">
        <v>46209</v>
      </c>
      <c r="C7089" s="1" t="n">
        <v>11</v>
      </c>
      <c r="D7089" s="1" t="s">
        <v>3915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6584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7" t="n">
        <v>46209</v>
      </c>
      <c r="C7090" s="1" t="n">
        <v>11</v>
      </c>
      <c r="D7090" s="1" t="s">
        <v>3915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6585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7" t="n">
        <v>46209</v>
      </c>
      <c r="C7091" s="1" t="n">
        <v>11</v>
      </c>
      <c r="D7091" s="1" t="s">
        <v>3915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5880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7" t="n">
        <v>46209</v>
      </c>
      <c r="C7092" s="1" t="n">
        <v>11</v>
      </c>
      <c r="D7092" s="1" t="s">
        <v>3915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5892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7" t="n">
        <v>46209</v>
      </c>
      <c r="C7093" s="1" t="n">
        <v>11</v>
      </c>
      <c r="D7093" s="1" t="s">
        <v>3915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6586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7" t="n">
        <v>46209</v>
      </c>
      <c r="C7094" s="1" t="n">
        <v>11</v>
      </c>
      <c r="D7094" s="1" t="s">
        <v>3915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5901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7" t="n">
        <v>46209</v>
      </c>
      <c r="C7095" s="1" t="n">
        <v>11</v>
      </c>
      <c r="D7095" s="1" t="s">
        <v>3915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6587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7" t="n">
        <v>46209</v>
      </c>
      <c r="C7096" s="1" t="n">
        <v>11</v>
      </c>
      <c r="D7096" s="1" t="s">
        <v>3915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6588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7" t="n">
        <v>46209</v>
      </c>
      <c r="C7097" s="1" t="n">
        <v>11</v>
      </c>
      <c r="D7097" s="1" t="s">
        <v>3915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4741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7" t="n">
        <v>46209</v>
      </c>
      <c r="C7098" s="1" t="n">
        <v>11</v>
      </c>
      <c r="D7098" s="1" t="s">
        <v>3915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6589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7" t="n">
        <v>46209</v>
      </c>
      <c r="C7099" s="1" t="n">
        <v>11</v>
      </c>
      <c r="D7099" s="1" t="s">
        <v>3915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5906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7" t="n">
        <v>46209</v>
      </c>
      <c r="C7100" s="1" t="n">
        <v>11</v>
      </c>
      <c r="D7100" s="1" t="s">
        <v>3915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5907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7" t="n">
        <v>46209</v>
      </c>
      <c r="C7101" s="1" t="n">
        <v>11</v>
      </c>
      <c r="D7101" s="1" t="s">
        <v>3915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5908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7" t="n">
        <v>46209</v>
      </c>
      <c r="C7102" s="1" t="n">
        <v>11</v>
      </c>
      <c r="D7102" s="1" t="s">
        <v>3915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5910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7" t="n">
        <v>46209</v>
      </c>
      <c r="C7103" s="1" t="n">
        <v>11</v>
      </c>
      <c r="D7103" s="1" t="s">
        <v>3915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5911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7" t="n">
        <v>46209</v>
      </c>
      <c r="C7104" s="1" t="n">
        <v>11</v>
      </c>
      <c r="D7104" s="1" t="s">
        <v>3915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6590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7" t="n">
        <v>46209</v>
      </c>
      <c r="C7105" s="1" t="n">
        <v>11</v>
      </c>
      <c r="D7105" s="1" t="s">
        <v>3915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4747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7" t="n">
        <v>46209</v>
      </c>
      <c r="C7106" s="1" t="n">
        <v>11</v>
      </c>
      <c r="D7106" s="1" t="s">
        <v>3915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4749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7" t="n">
        <v>46209</v>
      </c>
      <c r="C7107" s="1" t="n">
        <v>11</v>
      </c>
      <c r="D7107" s="1" t="s">
        <v>3915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5912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7" t="n">
        <v>46209</v>
      </c>
      <c r="C7108" s="1" t="n">
        <v>11</v>
      </c>
      <c r="D7108" s="1" t="s">
        <v>3915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6591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7" t="n">
        <v>46209</v>
      </c>
      <c r="C7109" s="1" t="n">
        <v>11</v>
      </c>
      <c r="D7109" s="1" t="s">
        <v>3915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6591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7" t="n">
        <v>46209</v>
      </c>
      <c r="C7110" s="1" t="n">
        <v>11</v>
      </c>
      <c r="D7110" s="1" t="s">
        <v>3915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6592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7" t="n">
        <v>46209</v>
      </c>
      <c r="C7111" s="1" t="n">
        <v>11</v>
      </c>
      <c r="D7111" s="1" t="s">
        <v>3915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5476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7" t="n">
        <v>46209</v>
      </c>
      <c r="C7112" s="1" t="n">
        <v>11</v>
      </c>
      <c r="D7112" s="1" t="s">
        <v>3915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6593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7" t="n">
        <v>46209</v>
      </c>
      <c r="C7113" s="1" t="n">
        <v>11</v>
      </c>
      <c r="D7113" s="1" t="s">
        <v>3915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6594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7" t="n">
        <v>46209</v>
      </c>
      <c r="C7114" s="1" t="n">
        <v>11</v>
      </c>
      <c r="D7114" s="1" t="s">
        <v>3915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5921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7" t="n">
        <v>46209</v>
      </c>
      <c r="C7115" s="1" t="n">
        <v>11</v>
      </c>
      <c r="D7115" s="1" t="s">
        <v>3915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5922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7" t="n">
        <v>46209</v>
      </c>
      <c r="C7116" s="1" t="n">
        <v>11</v>
      </c>
      <c r="D7116" s="1" t="s">
        <v>3915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5923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7" t="n">
        <v>46209</v>
      </c>
      <c r="C7117" s="1" t="n">
        <v>11</v>
      </c>
      <c r="D7117" s="1" t="s">
        <v>3915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6595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7" t="n">
        <v>46209</v>
      </c>
      <c r="C7118" s="1" t="n">
        <v>11</v>
      </c>
      <c r="D7118" s="1" t="s">
        <v>3915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5975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7" t="n">
        <v>46209</v>
      </c>
      <c r="C7119" s="1" t="n">
        <v>11</v>
      </c>
      <c r="D7119" s="1" t="s">
        <v>3915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5932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7" t="n">
        <v>46209</v>
      </c>
      <c r="C7120" s="1" t="n">
        <v>11</v>
      </c>
      <c r="D7120" s="1" t="s">
        <v>3915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6596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7" t="n">
        <v>46209</v>
      </c>
      <c r="C7121" s="1" t="n">
        <v>11</v>
      </c>
      <c r="D7121" s="1" t="s">
        <v>3915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6597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7" t="n">
        <v>46209</v>
      </c>
      <c r="C7122" s="1" t="n">
        <v>11</v>
      </c>
      <c r="D7122" s="1" t="s">
        <v>3915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6598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7" t="n">
        <v>46209</v>
      </c>
      <c r="C7123" s="1" t="n">
        <v>11</v>
      </c>
      <c r="D7123" s="1" t="s">
        <v>3915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6599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7" t="n">
        <v>46209</v>
      </c>
      <c r="C7124" s="1" t="n">
        <v>11</v>
      </c>
      <c r="D7124" s="1" t="s">
        <v>3915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5922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7" t="n">
        <v>46209</v>
      </c>
      <c r="C7125" s="1" t="n">
        <v>22</v>
      </c>
      <c r="D7125" s="1" t="s">
        <v>3920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3921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7" t="n">
        <v>46209</v>
      </c>
      <c r="C7126" s="1" t="n">
        <v>22</v>
      </c>
      <c r="D7126" s="1" t="s">
        <v>3920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3923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7" t="n">
        <v>46209</v>
      </c>
      <c r="C7127" s="1" t="n">
        <v>22</v>
      </c>
      <c r="D7127" s="1" t="s">
        <v>3920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3924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7" t="n">
        <v>46209</v>
      </c>
      <c r="C7128" s="1" t="n">
        <v>22</v>
      </c>
      <c r="D7128" s="1" t="s">
        <v>3920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3925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7" t="n">
        <v>46209</v>
      </c>
      <c r="C7129" s="1" t="n">
        <v>22</v>
      </c>
      <c r="D7129" s="1" t="s">
        <v>3920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3926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7" t="n">
        <v>46209</v>
      </c>
      <c r="C7130" s="1" t="n">
        <v>22</v>
      </c>
      <c r="D7130" s="1" t="s">
        <v>3920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3927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7" t="n">
        <v>46209</v>
      </c>
      <c r="C7131" s="1" t="n">
        <v>22</v>
      </c>
      <c r="D7131" s="1" t="s">
        <v>3920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3928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7" t="n">
        <v>46209</v>
      </c>
      <c r="C7132" s="1" t="n">
        <v>22</v>
      </c>
      <c r="D7132" s="1" t="s">
        <v>3920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3929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7" t="n">
        <v>46209</v>
      </c>
      <c r="C7133" s="1" t="n">
        <v>22</v>
      </c>
      <c r="D7133" s="1" t="s">
        <v>3920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3930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7" t="n">
        <v>46209</v>
      </c>
      <c r="C7134" s="1" t="n">
        <v>22</v>
      </c>
      <c r="D7134" s="1" t="s">
        <v>3920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3931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7" t="n">
        <v>46209</v>
      </c>
      <c r="C7135" s="1" t="n">
        <v>22</v>
      </c>
      <c r="D7135" s="1" t="s">
        <v>3920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3932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7" t="n">
        <v>46209</v>
      </c>
      <c r="C7136" s="1" t="n">
        <v>22</v>
      </c>
      <c r="D7136" s="1" t="s">
        <v>3920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3933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7" t="n">
        <v>46209</v>
      </c>
      <c r="C7137" s="1" t="n">
        <v>22</v>
      </c>
      <c r="D7137" s="1" t="s">
        <v>3920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3934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7" t="n">
        <v>46209</v>
      </c>
      <c r="C7138" s="1" t="n">
        <v>22</v>
      </c>
      <c r="D7138" s="1" t="s">
        <v>3920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3936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7" t="n">
        <v>46209</v>
      </c>
      <c r="C7139" s="1" t="n">
        <v>22</v>
      </c>
      <c r="D7139" s="1" t="s">
        <v>3920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3937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7" t="n">
        <v>46209</v>
      </c>
      <c r="C7140" s="1" t="n">
        <v>22</v>
      </c>
      <c r="D7140" s="1" t="s">
        <v>3920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3938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7" t="n">
        <v>46209</v>
      </c>
      <c r="C7141" s="1" t="n">
        <v>22</v>
      </c>
      <c r="D7141" s="1" t="s">
        <v>3920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3939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7" t="n">
        <v>46209</v>
      </c>
      <c r="C7142" s="1" t="n">
        <v>22</v>
      </c>
      <c r="D7142" s="1" t="s">
        <v>3920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3940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7" t="n">
        <v>46209</v>
      </c>
      <c r="C7143" s="1" t="n">
        <v>22</v>
      </c>
      <c r="D7143" s="1" t="s">
        <v>3920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3921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7" t="n">
        <v>46209</v>
      </c>
      <c r="C7144" s="1" t="n">
        <v>22</v>
      </c>
      <c r="D7144" s="1" t="s">
        <v>3920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4208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7" t="n">
        <v>46209</v>
      </c>
      <c r="C7145" s="1" t="n">
        <v>22</v>
      </c>
      <c r="D7145" s="1" t="s">
        <v>3920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3942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7" t="n">
        <v>46209</v>
      </c>
      <c r="C7146" s="1" t="n">
        <v>22</v>
      </c>
      <c r="D7146" s="1" t="s">
        <v>3920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3943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7" t="n">
        <v>46209</v>
      </c>
      <c r="C7147" s="1" t="n">
        <v>22</v>
      </c>
      <c r="D7147" s="1" t="s">
        <v>3920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3922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7" t="n">
        <v>46209</v>
      </c>
      <c r="C7148" s="1" t="n">
        <v>22</v>
      </c>
      <c r="D7148" s="1" t="s">
        <v>3920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3938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7" t="n">
        <v>46209</v>
      </c>
      <c r="C7149" s="1" t="n">
        <v>22</v>
      </c>
      <c r="D7149" s="1" t="s">
        <v>3920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3940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7" t="n">
        <v>46209</v>
      </c>
      <c r="C7150" s="1" t="n">
        <v>100</v>
      </c>
      <c r="D7150" s="1" t="s">
        <v>3947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3921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7" t="n">
        <v>46209</v>
      </c>
      <c r="C7151" s="1" t="n">
        <v>100</v>
      </c>
      <c r="D7151" s="1" t="s">
        <v>3947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4208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7" t="n">
        <v>46209</v>
      </c>
      <c r="C7152" s="1" t="n">
        <v>100</v>
      </c>
      <c r="D7152" s="1" t="s">
        <v>3947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3942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7" t="n">
        <v>46209</v>
      </c>
      <c r="C7153" s="1" t="n">
        <v>100</v>
      </c>
      <c r="D7153" s="1" t="s">
        <v>3947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3943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7" t="n">
        <v>46209</v>
      </c>
      <c r="C7154" s="1" t="n">
        <v>100</v>
      </c>
      <c r="D7154" s="1" t="s">
        <v>3947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3922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7" t="n">
        <v>46209</v>
      </c>
      <c r="C7155" s="1" t="n">
        <v>100</v>
      </c>
      <c r="D7155" s="1" t="s">
        <v>3947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3938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7" t="n">
        <v>46209</v>
      </c>
      <c r="C7156" s="1" t="n">
        <v>100</v>
      </c>
      <c r="D7156" s="1" t="s">
        <v>3947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3940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7" t="n">
        <v>46209</v>
      </c>
      <c r="C7157" s="1" t="n">
        <v>100</v>
      </c>
      <c r="D7157" s="1" t="s">
        <v>3947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3921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7" t="n">
        <v>46209</v>
      </c>
      <c r="C7158" s="1" t="n">
        <v>100</v>
      </c>
      <c r="D7158" s="1" t="s">
        <v>3947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3923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7" t="n">
        <v>46209</v>
      </c>
      <c r="C7159" s="1" t="n">
        <v>100</v>
      </c>
      <c r="D7159" s="1" t="s">
        <v>3947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3924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7" t="n">
        <v>46209</v>
      </c>
      <c r="C7160" s="1" t="n">
        <v>100</v>
      </c>
      <c r="D7160" s="1" t="s">
        <v>3947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3925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7" t="n">
        <v>46209</v>
      </c>
      <c r="C7161" s="1" t="n">
        <v>100</v>
      </c>
      <c r="D7161" s="1" t="s">
        <v>3947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3926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7" t="n">
        <v>46209</v>
      </c>
      <c r="C7162" s="1" t="n">
        <v>100</v>
      </c>
      <c r="D7162" s="1" t="s">
        <v>3947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3927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7" t="n">
        <v>46209</v>
      </c>
      <c r="C7163" s="1" t="n">
        <v>100</v>
      </c>
      <c r="D7163" s="1" t="s">
        <v>3947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3928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7" t="n">
        <v>46209</v>
      </c>
      <c r="C7164" s="1" t="n">
        <v>100</v>
      </c>
      <c r="D7164" s="1" t="s">
        <v>3947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3929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7" t="n">
        <v>46209</v>
      </c>
      <c r="C7165" s="1" t="n">
        <v>100</v>
      </c>
      <c r="D7165" s="1" t="s">
        <v>3947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3930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7" t="n">
        <v>46209</v>
      </c>
      <c r="C7166" s="1" t="n">
        <v>100</v>
      </c>
      <c r="D7166" s="1" t="s">
        <v>3947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3931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7" t="n">
        <v>46209</v>
      </c>
      <c r="C7167" s="1" t="n">
        <v>100</v>
      </c>
      <c r="D7167" s="1" t="s">
        <v>3947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3932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7" t="n">
        <v>46209</v>
      </c>
      <c r="C7168" s="1" t="n">
        <v>100</v>
      </c>
      <c r="D7168" s="1" t="s">
        <v>3947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3933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7" t="n">
        <v>46209</v>
      </c>
      <c r="C7169" s="1" t="n">
        <v>100</v>
      </c>
      <c r="D7169" s="1" t="s">
        <v>3947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3934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7" t="n">
        <v>46209</v>
      </c>
      <c r="C7170" s="1" t="n">
        <v>100</v>
      </c>
      <c r="D7170" s="1" t="s">
        <v>3947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3936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7" t="n">
        <v>46209</v>
      </c>
      <c r="C7171" s="1" t="n">
        <v>100</v>
      </c>
      <c r="D7171" s="1" t="s">
        <v>3947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3937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7" t="n">
        <v>46209</v>
      </c>
      <c r="C7172" s="1" t="n">
        <v>100</v>
      </c>
      <c r="D7172" s="1" t="s">
        <v>3947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3938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7" t="n">
        <v>46209</v>
      </c>
      <c r="C7173" s="1" t="n">
        <v>100</v>
      </c>
      <c r="D7173" s="1" t="s">
        <v>3947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3939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7" t="n">
        <v>46209</v>
      </c>
      <c r="C7174" s="1" t="n">
        <v>100</v>
      </c>
      <c r="D7174" s="1" t="s">
        <v>3947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3940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7" t="n">
        <v>46209</v>
      </c>
      <c r="C7175" s="1" t="n">
        <v>100</v>
      </c>
      <c r="D7175" s="1" t="s">
        <v>3947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3921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7" t="n">
        <v>46209</v>
      </c>
      <c r="C7176" s="1" t="n">
        <v>100</v>
      </c>
      <c r="D7176" s="1" t="s">
        <v>3947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3923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7" t="n">
        <v>46209</v>
      </c>
      <c r="C7177" s="1" t="n">
        <v>100</v>
      </c>
      <c r="D7177" s="1" t="s">
        <v>3947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3924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7" t="n">
        <v>46209</v>
      </c>
      <c r="C7178" s="1" t="n">
        <v>100</v>
      </c>
      <c r="D7178" s="1" t="s">
        <v>3947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3925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7" t="n">
        <v>46209</v>
      </c>
      <c r="C7179" s="1" t="n">
        <v>100</v>
      </c>
      <c r="D7179" s="1" t="s">
        <v>3947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3926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7" t="n">
        <v>46209</v>
      </c>
      <c r="C7180" s="1" t="n">
        <v>100</v>
      </c>
      <c r="D7180" s="1" t="s">
        <v>3947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3927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7" t="n">
        <v>46209</v>
      </c>
      <c r="C7181" s="1" t="n">
        <v>100</v>
      </c>
      <c r="D7181" s="1" t="s">
        <v>3947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3928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7" t="n">
        <v>46209</v>
      </c>
      <c r="C7182" s="1" t="n">
        <v>100</v>
      </c>
      <c r="D7182" s="1" t="s">
        <v>3947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3929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7" t="n">
        <v>46209</v>
      </c>
      <c r="C7183" s="1" t="n">
        <v>100</v>
      </c>
      <c r="D7183" s="1" t="s">
        <v>3947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3930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7" t="n">
        <v>46209</v>
      </c>
      <c r="C7184" s="1" t="n">
        <v>100</v>
      </c>
      <c r="D7184" s="1" t="s">
        <v>3947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3931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7" t="n">
        <v>46209</v>
      </c>
      <c r="C7185" s="1" t="n">
        <v>100</v>
      </c>
      <c r="D7185" s="1" t="s">
        <v>3947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3932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7" t="n">
        <v>46209</v>
      </c>
      <c r="C7186" s="1" t="n">
        <v>100</v>
      </c>
      <c r="D7186" s="1" t="s">
        <v>3947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3933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7" t="n">
        <v>46209</v>
      </c>
      <c r="C7187" s="1" t="n">
        <v>100</v>
      </c>
      <c r="D7187" s="1" t="s">
        <v>3947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3934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7" t="n">
        <v>46209</v>
      </c>
      <c r="C7188" s="1" t="n">
        <v>100</v>
      </c>
      <c r="D7188" s="1" t="s">
        <v>3947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3936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7" t="n">
        <v>46209</v>
      </c>
      <c r="C7189" s="1" t="n">
        <v>100</v>
      </c>
      <c r="D7189" s="1" t="s">
        <v>3947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3937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7" t="n">
        <v>46209</v>
      </c>
      <c r="C7190" s="1" t="n">
        <v>100</v>
      </c>
      <c r="D7190" s="1" t="s">
        <v>3947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3938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7" t="n">
        <v>46209</v>
      </c>
      <c r="C7191" s="1" t="n">
        <v>100</v>
      </c>
      <c r="D7191" s="1" t="s">
        <v>3947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3939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7" t="n">
        <v>46209</v>
      </c>
      <c r="C7192" s="1" t="n">
        <v>100</v>
      </c>
      <c r="D7192" s="1" t="s">
        <v>3947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3940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7" t="n">
        <v>46209</v>
      </c>
      <c r="C7193" s="1" t="n">
        <v>100</v>
      </c>
      <c r="D7193" s="1" t="s">
        <v>3947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3921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7" t="n">
        <v>46209</v>
      </c>
      <c r="C7194" s="1" t="n">
        <v>100</v>
      </c>
      <c r="D7194" s="1" t="s">
        <v>3947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3923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7" t="n">
        <v>46209</v>
      </c>
      <c r="C7195" s="1" t="n">
        <v>100</v>
      </c>
      <c r="D7195" s="1" t="s">
        <v>3947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3924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7" t="n">
        <v>46209</v>
      </c>
      <c r="C7196" s="1" t="n">
        <v>100</v>
      </c>
      <c r="D7196" s="1" t="s">
        <v>3947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3925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7" t="n">
        <v>46209</v>
      </c>
      <c r="C7197" s="1" t="n">
        <v>100</v>
      </c>
      <c r="D7197" s="1" t="s">
        <v>3947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3926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7" t="n">
        <v>46209</v>
      </c>
      <c r="C7198" s="1" t="n">
        <v>100</v>
      </c>
      <c r="D7198" s="1" t="s">
        <v>3947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3927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7" t="n">
        <v>46209</v>
      </c>
      <c r="C7199" s="1" t="n">
        <v>100</v>
      </c>
      <c r="D7199" s="1" t="s">
        <v>3947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3928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7" t="n">
        <v>46209</v>
      </c>
      <c r="C7200" s="1" t="n">
        <v>100</v>
      </c>
      <c r="D7200" s="1" t="s">
        <v>3947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3929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7" t="n">
        <v>46209</v>
      </c>
      <c r="C7201" s="1" t="n">
        <v>100</v>
      </c>
      <c r="D7201" s="1" t="s">
        <v>3947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3930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7" t="n">
        <v>46209</v>
      </c>
      <c r="C7202" s="1" t="n">
        <v>100</v>
      </c>
      <c r="D7202" s="1" t="s">
        <v>3947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3931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7" t="n">
        <v>46209</v>
      </c>
      <c r="C7203" s="1" t="n">
        <v>100</v>
      </c>
      <c r="D7203" s="1" t="s">
        <v>3947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3932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7" t="n">
        <v>46209</v>
      </c>
      <c r="C7204" s="1" t="n">
        <v>100</v>
      </c>
      <c r="D7204" s="1" t="s">
        <v>3947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3933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7" t="n">
        <v>46209</v>
      </c>
      <c r="C7205" s="1" t="n">
        <v>100</v>
      </c>
      <c r="D7205" s="1" t="s">
        <v>3947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3934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7" t="n">
        <v>46209</v>
      </c>
      <c r="C7206" s="1" t="n">
        <v>100</v>
      </c>
      <c r="D7206" s="1" t="s">
        <v>3947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3936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7" t="n">
        <v>46209</v>
      </c>
      <c r="C7207" s="1" t="n">
        <v>100</v>
      </c>
      <c r="D7207" s="1" t="s">
        <v>3947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3937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7" t="n">
        <v>46209</v>
      </c>
      <c r="C7208" s="1" t="n">
        <v>100</v>
      </c>
      <c r="D7208" s="1" t="s">
        <v>3947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3938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7" t="n">
        <v>46209</v>
      </c>
      <c r="C7209" s="1" t="n">
        <v>100</v>
      </c>
      <c r="D7209" s="1" t="s">
        <v>3947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3939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7" t="n">
        <v>46209</v>
      </c>
      <c r="C7210" s="1" t="n">
        <v>100</v>
      </c>
      <c r="D7210" s="1" t="s">
        <v>3947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3940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7" t="n">
        <v>46209</v>
      </c>
      <c r="C7211" s="1" t="n">
        <v>100</v>
      </c>
      <c r="D7211" s="1" t="s">
        <v>3947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3921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7" t="n">
        <v>46209</v>
      </c>
      <c r="C7212" s="1" t="n">
        <v>100</v>
      </c>
      <c r="D7212" s="1" t="s">
        <v>3947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4208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7" t="n">
        <v>46209</v>
      </c>
      <c r="C7213" s="1" t="n">
        <v>100</v>
      </c>
      <c r="D7213" s="1" t="s">
        <v>3947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3942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7" t="n">
        <v>46209</v>
      </c>
      <c r="C7214" s="1" t="n">
        <v>100</v>
      </c>
      <c r="D7214" s="1" t="s">
        <v>3947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3943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7" t="n">
        <v>46209</v>
      </c>
      <c r="C7215" s="1" t="n">
        <v>100</v>
      </c>
      <c r="D7215" s="1" t="s">
        <v>3947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3922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7" t="n">
        <v>46209</v>
      </c>
      <c r="C7216" s="1" t="n">
        <v>100</v>
      </c>
      <c r="D7216" s="1" t="s">
        <v>3947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3938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7" t="n">
        <v>46209</v>
      </c>
      <c r="C7217" s="1" t="n">
        <v>100</v>
      </c>
      <c r="D7217" s="1" t="s">
        <v>3947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3940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7" t="n">
        <v>46209</v>
      </c>
      <c r="C7218" s="1" t="n">
        <v>171</v>
      </c>
      <c r="D7218" s="1" t="s">
        <v>3948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6600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7" t="n">
        <v>46210</v>
      </c>
      <c r="C7219" s="1" t="n">
        <v>1</v>
      </c>
      <c r="D7219" s="1" t="s">
        <v>3851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6180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7" t="n">
        <v>46210</v>
      </c>
      <c r="C7220" s="1" t="n">
        <v>1</v>
      </c>
      <c r="D7220" s="1" t="s">
        <v>3851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6182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7" t="n">
        <v>46210</v>
      </c>
      <c r="C7221" s="1" t="n">
        <v>1</v>
      </c>
      <c r="D7221" s="1" t="s">
        <v>3851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4619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7" t="n">
        <v>46210</v>
      </c>
      <c r="C7222" s="1" t="n">
        <v>1</v>
      </c>
      <c r="D7222" s="1" t="s">
        <v>3851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4672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7" t="n">
        <v>46210</v>
      </c>
      <c r="C7223" s="1" t="n">
        <v>1</v>
      </c>
      <c r="D7223" s="1" t="s">
        <v>3851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4674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7" t="n">
        <v>46210</v>
      </c>
      <c r="C7224" s="1" t="n">
        <v>1</v>
      </c>
      <c r="D7224" s="1" t="s">
        <v>3851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4417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7" t="n">
        <v>46210</v>
      </c>
      <c r="C7225" s="1" t="n">
        <v>1</v>
      </c>
      <c r="D7225" s="1" t="s">
        <v>3851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4621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7" t="n">
        <v>46210</v>
      </c>
      <c r="C7226" s="1" t="n">
        <v>1</v>
      </c>
      <c r="D7226" s="1" t="s">
        <v>3851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4621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7" t="n">
        <v>46210</v>
      </c>
      <c r="C7227" s="1" t="n">
        <v>1</v>
      </c>
      <c r="D7227" s="1" t="s">
        <v>3851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5233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7" t="n">
        <v>46210</v>
      </c>
      <c r="C7228" s="1" t="n">
        <v>1</v>
      </c>
      <c r="D7228" s="1" t="s">
        <v>3851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6601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7" t="n">
        <v>46210</v>
      </c>
      <c r="C7229" s="1" t="n">
        <v>1</v>
      </c>
      <c r="D7229" s="1" t="s">
        <v>3851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4921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7" t="n">
        <v>46210</v>
      </c>
      <c r="C7230" s="1" t="n">
        <v>1</v>
      </c>
      <c r="D7230" s="1" t="s">
        <v>3851</v>
      </c>
      <c r="E7230" s="1" t="n">
        <v>10090</v>
      </c>
      <c r="F7230" s="1" t="s">
        <v>1546</v>
      </c>
      <c r="I7230" s="1" t="n">
        <v>264</v>
      </c>
      <c r="J7230" s="1" t="n">
        <v>22931</v>
      </c>
      <c r="K7230" s="1" t="n">
        <v>7898910758509</v>
      </c>
      <c r="L7230" s="1" t="s">
        <v>6602</v>
      </c>
      <c r="N7230" s="1" t="n">
        <v>18</v>
      </c>
      <c r="O7230" s="1" t="n">
        <v>83.7</v>
      </c>
    </row>
    <row r="7231" customFormat="false" ht="15" hidden="false" customHeight="true" outlineLevel="0" collapsed="false">
      <c r="A7231" s="1" t="n">
        <v>1</v>
      </c>
      <c r="B7231" s="17" t="n">
        <v>46210</v>
      </c>
      <c r="C7231" s="1" t="n">
        <v>1</v>
      </c>
      <c r="D7231" s="1" t="s">
        <v>3851</v>
      </c>
      <c r="E7231" s="1" t="n">
        <v>10090</v>
      </c>
      <c r="F7231" s="1" t="s">
        <v>1546</v>
      </c>
      <c r="I7231" s="1" t="n">
        <v>264</v>
      </c>
      <c r="J7231" s="1" t="n">
        <v>16473</v>
      </c>
      <c r="K7231" s="1" t="n">
        <v>7896079500151</v>
      </c>
      <c r="L7231" s="1" t="s">
        <v>6603</v>
      </c>
      <c r="N7231" s="1" t="n">
        <v>120</v>
      </c>
      <c r="O7231" s="1" t="n">
        <v>690</v>
      </c>
    </row>
    <row r="7232" customFormat="false" ht="15" hidden="false" customHeight="true" outlineLevel="0" collapsed="false">
      <c r="A7232" s="1" t="n">
        <v>1</v>
      </c>
      <c r="B7232" s="17" t="n">
        <v>46210</v>
      </c>
      <c r="C7232" s="1" t="n">
        <v>1</v>
      </c>
      <c r="D7232" s="1" t="s">
        <v>3851</v>
      </c>
      <c r="E7232" s="1" t="n">
        <v>10090</v>
      </c>
      <c r="F7232" s="1" t="s">
        <v>1546</v>
      </c>
      <c r="I7232" s="1" t="n">
        <v>264</v>
      </c>
      <c r="J7232" s="1" t="n">
        <v>17757</v>
      </c>
      <c r="K7232" s="1" t="n">
        <v>7898910758349</v>
      </c>
      <c r="L7232" s="1" t="s">
        <v>6604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7" t="n">
        <v>46210</v>
      </c>
      <c r="C7233" s="1" t="n">
        <v>1</v>
      </c>
      <c r="D7233" s="1" t="s">
        <v>3851</v>
      </c>
      <c r="E7233" s="1" t="n">
        <v>10090</v>
      </c>
      <c r="F7233" s="1" t="s">
        <v>1546</v>
      </c>
      <c r="I7233" s="1" t="n">
        <v>264</v>
      </c>
      <c r="J7233" s="1" t="n">
        <v>22930</v>
      </c>
      <c r="K7233" s="1" t="n">
        <v>7898910758516</v>
      </c>
      <c r="L7233" s="1" t="s">
        <v>6605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7" t="n">
        <v>46210</v>
      </c>
      <c r="C7234" s="1" t="n">
        <v>1</v>
      </c>
      <c r="D7234" s="1" t="s">
        <v>3851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6602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7" t="n">
        <v>46210</v>
      </c>
      <c r="C7235" s="1" t="n">
        <v>1</v>
      </c>
      <c r="D7235" s="1" t="s">
        <v>3851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6606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7" t="n">
        <v>46210</v>
      </c>
      <c r="C7236" s="1" t="n">
        <v>1</v>
      </c>
      <c r="D7236" s="1" t="s">
        <v>3851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4433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7" t="n">
        <v>46210</v>
      </c>
      <c r="C7237" s="1" t="n">
        <v>1</v>
      </c>
      <c r="D7237" s="1" t="s">
        <v>3851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4434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7" t="n">
        <v>46210</v>
      </c>
      <c r="C7238" s="1" t="n">
        <v>1</v>
      </c>
      <c r="D7238" s="1" t="s">
        <v>3851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4435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7" t="n">
        <v>46210</v>
      </c>
      <c r="C7239" s="1" t="n">
        <v>1</v>
      </c>
      <c r="D7239" s="1" t="s">
        <v>3851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4219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7" t="n">
        <v>46210</v>
      </c>
      <c r="C7240" s="1" t="n">
        <v>1</v>
      </c>
      <c r="D7240" s="1" t="s">
        <v>3851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3952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7" t="n">
        <v>46210</v>
      </c>
      <c r="C7241" s="1" t="n">
        <v>1</v>
      </c>
      <c r="D7241" s="1" t="s">
        <v>3851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3953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7" t="n">
        <v>46210</v>
      </c>
      <c r="C7242" s="1" t="n">
        <v>1</v>
      </c>
      <c r="D7242" s="1" t="s">
        <v>3851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4274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7" t="n">
        <v>46210</v>
      </c>
      <c r="C7243" s="1" t="n">
        <v>1</v>
      </c>
      <c r="D7243" s="1" t="s">
        <v>3851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3954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7" t="n">
        <v>46210</v>
      </c>
      <c r="C7244" s="1" t="n">
        <v>1</v>
      </c>
      <c r="D7244" s="1" t="s">
        <v>3851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4217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7" t="n">
        <v>46210</v>
      </c>
      <c r="C7245" s="1" t="n">
        <v>1</v>
      </c>
      <c r="D7245" s="1" t="s">
        <v>3851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4218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7" t="n">
        <v>46210</v>
      </c>
      <c r="C7246" s="1" t="n">
        <v>1</v>
      </c>
      <c r="D7246" s="1" t="s">
        <v>3851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4220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7" t="n">
        <v>46210</v>
      </c>
      <c r="C7247" s="1" t="n">
        <v>1</v>
      </c>
      <c r="D7247" s="1" t="s">
        <v>3851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4221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7" t="n">
        <v>46210</v>
      </c>
      <c r="C7248" s="1" t="n">
        <v>1</v>
      </c>
      <c r="D7248" s="1" t="s">
        <v>3851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4278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7" t="n">
        <v>46210</v>
      </c>
      <c r="C7249" s="1" t="n">
        <v>1</v>
      </c>
      <c r="D7249" s="1" t="s">
        <v>3851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3958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7" t="n">
        <v>46210</v>
      </c>
      <c r="C7250" s="1" t="n">
        <v>1</v>
      </c>
      <c r="D7250" s="1" t="s">
        <v>3851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3959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7" t="n">
        <v>46210</v>
      </c>
      <c r="C7251" s="1" t="n">
        <v>1</v>
      </c>
      <c r="D7251" s="1" t="s">
        <v>3851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3960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7" t="n">
        <v>46210</v>
      </c>
      <c r="C7252" s="1" t="n">
        <v>1</v>
      </c>
      <c r="D7252" s="1" t="s">
        <v>3851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4624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7" t="n">
        <v>46210</v>
      </c>
      <c r="C7253" s="1" t="n">
        <v>1</v>
      </c>
      <c r="D7253" s="1" t="s">
        <v>3851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3962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7" t="n">
        <v>46210</v>
      </c>
      <c r="C7254" s="1" t="n">
        <v>1</v>
      </c>
      <c r="D7254" s="1" t="s">
        <v>3851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4405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7" t="n">
        <v>46210</v>
      </c>
      <c r="C7255" s="1" t="n">
        <v>1</v>
      </c>
      <c r="D7255" s="1" t="s">
        <v>3851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4402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7" t="n">
        <v>46210</v>
      </c>
      <c r="C7256" s="1" t="n">
        <v>1</v>
      </c>
      <c r="D7256" s="1" t="s">
        <v>3851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4403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7" t="n">
        <v>46210</v>
      </c>
      <c r="C7257" s="1" t="n">
        <v>1</v>
      </c>
      <c r="D7257" s="1" t="s">
        <v>3851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6607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7" t="n">
        <v>46210</v>
      </c>
      <c r="C7258" s="1" t="n">
        <v>1</v>
      </c>
      <c r="D7258" s="1" t="s">
        <v>3851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4222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7" t="n">
        <v>46210</v>
      </c>
      <c r="C7259" s="1" t="n">
        <v>1</v>
      </c>
      <c r="D7259" s="1" t="s">
        <v>3851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3889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7" t="n">
        <v>46210</v>
      </c>
      <c r="C7260" s="1" t="n">
        <v>1</v>
      </c>
      <c r="D7260" s="1" t="s">
        <v>3851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3890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7" t="n">
        <v>46210</v>
      </c>
      <c r="C7261" s="1" t="n">
        <v>1</v>
      </c>
      <c r="D7261" s="1" t="s">
        <v>3851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3890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7" t="n">
        <v>46210</v>
      </c>
      <c r="C7262" s="1" t="n">
        <v>1</v>
      </c>
      <c r="D7262" s="1" t="s">
        <v>3851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3890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7" t="n">
        <v>46210</v>
      </c>
      <c r="C7263" s="1" t="n">
        <v>1</v>
      </c>
      <c r="D7263" s="1" t="s">
        <v>3851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4223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7" t="n">
        <v>46210</v>
      </c>
      <c r="C7264" s="1" t="n">
        <v>1</v>
      </c>
      <c r="D7264" s="1" t="s">
        <v>3851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4224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7" t="n">
        <v>46210</v>
      </c>
      <c r="C7265" s="1" t="n">
        <v>1</v>
      </c>
      <c r="D7265" s="1" t="s">
        <v>3851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6088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7" t="n">
        <v>46210</v>
      </c>
      <c r="C7266" s="1" t="n">
        <v>1</v>
      </c>
      <c r="D7266" s="1" t="s">
        <v>3851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4225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7" t="n">
        <v>46210</v>
      </c>
      <c r="C7267" s="1" t="n">
        <v>1</v>
      </c>
      <c r="D7267" s="1" t="s">
        <v>3851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4111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7" t="n">
        <v>46210</v>
      </c>
      <c r="C7268" s="1" t="n">
        <v>1</v>
      </c>
      <c r="D7268" s="1" t="s">
        <v>3851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4112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7" t="n">
        <v>46210</v>
      </c>
      <c r="C7269" s="1" t="n">
        <v>1</v>
      </c>
      <c r="D7269" s="1" t="s">
        <v>3851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4113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7" t="n">
        <v>46210</v>
      </c>
      <c r="C7270" s="1" t="n">
        <v>1</v>
      </c>
      <c r="D7270" s="1" t="s">
        <v>3851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4304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7" t="n">
        <v>46210</v>
      </c>
      <c r="C7271" s="1" t="n">
        <v>1</v>
      </c>
      <c r="D7271" s="1" t="s">
        <v>3851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4474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7" t="n">
        <v>46210</v>
      </c>
      <c r="C7272" s="1" t="n">
        <v>1</v>
      </c>
      <c r="D7272" s="1" t="s">
        <v>3851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4321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7" t="n">
        <v>46210</v>
      </c>
      <c r="C7273" s="1" t="n">
        <v>1</v>
      </c>
      <c r="D7273" s="1" t="s">
        <v>3851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4322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7" t="n">
        <v>46210</v>
      </c>
      <c r="C7274" s="1" t="n">
        <v>1</v>
      </c>
      <c r="D7274" s="1" t="s">
        <v>3851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4323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7" t="n">
        <v>46210</v>
      </c>
      <c r="C7275" s="1" t="n">
        <v>1</v>
      </c>
      <c r="D7275" s="1" t="s">
        <v>3851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4324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7" t="n">
        <v>46210</v>
      </c>
      <c r="C7276" s="1" t="n">
        <v>1</v>
      </c>
      <c r="D7276" s="1" t="s">
        <v>3851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4222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7" t="n">
        <v>46210</v>
      </c>
      <c r="C7277" s="1" t="n">
        <v>1</v>
      </c>
      <c r="D7277" s="1" t="s">
        <v>3851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4234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7" t="n">
        <v>46210</v>
      </c>
      <c r="C7278" s="1" t="n">
        <v>1</v>
      </c>
      <c r="D7278" s="1" t="s">
        <v>3851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4235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7" t="n">
        <v>46210</v>
      </c>
      <c r="C7279" s="1" t="n">
        <v>1</v>
      </c>
      <c r="D7279" s="1" t="s">
        <v>3851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4236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7" t="n">
        <v>46210</v>
      </c>
      <c r="C7280" s="1" t="n">
        <v>1</v>
      </c>
      <c r="D7280" s="1" t="s">
        <v>3851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4237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7" t="n">
        <v>46210</v>
      </c>
      <c r="C7281" s="1" t="n">
        <v>1</v>
      </c>
      <c r="D7281" s="1" t="s">
        <v>3851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4238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7" t="n">
        <v>46210</v>
      </c>
      <c r="C7282" s="1" t="n">
        <v>1</v>
      </c>
      <c r="D7282" s="1" t="s">
        <v>3851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4239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7" t="n">
        <v>46210</v>
      </c>
      <c r="C7283" s="1" t="n">
        <v>1</v>
      </c>
      <c r="D7283" s="1" t="s">
        <v>3851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4131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7" t="n">
        <v>46210</v>
      </c>
      <c r="C7284" s="1" t="n">
        <v>1</v>
      </c>
      <c r="D7284" s="1" t="s">
        <v>3851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4133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7" t="n">
        <v>46210</v>
      </c>
      <c r="C7285" s="1" t="n">
        <v>1</v>
      </c>
      <c r="D7285" s="1" t="s">
        <v>3851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4138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7" t="n">
        <v>46210</v>
      </c>
      <c r="C7286" s="1" t="n">
        <v>1</v>
      </c>
      <c r="D7286" s="1" t="s">
        <v>3851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4140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7" t="n">
        <v>46210</v>
      </c>
      <c r="C7287" s="1" t="n">
        <v>1</v>
      </c>
      <c r="D7287" s="1" t="s">
        <v>3851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4141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7" t="n">
        <v>46210</v>
      </c>
      <c r="C7288" s="1" t="n">
        <v>1</v>
      </c>
      <c r="D7288" s="1" t="s">
        <v>3851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5423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7" t="n">
        <v>46210</v>
      </c>
      <c r="C7289" s="1" t="n">
        <v>1</v>
      </c>
      <c r="D7289" s="1" t="s">
        <v>3851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4143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7" t="n">
        <v>46210</v>
      </c>
      <c r="C7290" s="1" t="n">
        <v>1</v>
      </c>
      <c r="D7290" s="1" t="s">
        <v>3851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4144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7" t="n">
        <v>46210</v>
      </c>
      <c r="C7291" s="1" t="n">
        <v>1</v>
      </c>
      <c r="D7291" s="1" t="s">
        <v>3851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4147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7" t="n">
        <v>46210</v>
      </c>
      <c r="C7292" s="1" t="n">
        <v>1</v>
      </c>
      <c r="D7292" s="1" t="s">
        <v>3851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4148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7" t="n">
        <v>46210</v>
      </c>
      <c r="C7293" s="1" t="n">
        <v>1</v>
      </c>
      <c r="D7293" s="1" t="s">
        <v>3851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5424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7" t="n">
        <v>46210</v>
      </c>
      <c r="C7294" s="1" t="n">
        <v>1</v>
      </c>
      <c r="D7294" s="1" t="s">
        <v>3851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4150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7" t="n">
        <v>46210</v>
      </c>
      <c r="C7295" s="1" t="n">
        <v>1</v>
      </c>
      <c r="D7295" s="1" t="s">
        <v>3851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4151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7" t="n">
        <v>46210</v>
      </c>
      <c r="C7296" s="1" t="n">
        <v>1</v>
      </c>
      <c r="D7296" s="1" t="s">
        <v>3851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4152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7" t="n">
        <v>46210</v>
      </c>
      <c r="C7297" s="1" t="n">
        <v>1</v>
      </c>
      <c r="D7297" s="1" t="s">
        <v>3851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4153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7" t="n">
        <v>46210</v>
      </c>
      <c r="C7298" s="1" t="n">
        <v>1</v>
      </c>
      <c r="D7298" s="1" t="s">
        <v>3851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4154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7" t="n">
        <v>46210</v>
      </c>
      <c r="C7299" s="1" t="n">
        <v>1</v>
      </c>
      <c r="D7299" s="1" t="s">
        <v>3851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4155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7" t="n">
        <v>46210</v>
      </c>
      <c r="C7300" s="1" t="n">
        <v>1</v>
      </c>
      <c r="D7300" s="1" t="s">
        <v>3851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4156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7" t="n">
        <v>46210</v>
      </c>
      <c r="C7301" s="1" t="n">
        <v>1</v>
      </c>
      <c r="D7301" s="1" t="s">
        <v>3851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4157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7" t="n">
        <v>46210</v>
      </c>
      <c r="C7302" s="1" t="n">
        <v>1</v>
      </c>
      <c r="D7302" s="1" t="s">
        <v>3851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5425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7" t="n">
        <v>46210</v>
      </c>
      <c r="C7303" s="1" t="n">
        <v>1</v>
      </c>
      <c r="D7303" s="1" t="s">
        <v>3851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5426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7" t="n">
        <v>46210</v>
      </c>
      <c r="C7304" s="1" t="n">
        <v>1</v>
      </c>
      <c r="D7304" s="1" t="s">
        <v>3851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4158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7" t="n">
        <v>46210</v>
      </c>
      <c r="C7305" s="1" t="n">
        <v>1</v>
      </c>
      <c r="D7305" s="1" t="s">
        <v>3851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4159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7" t="n">
        <v>46210</v>
      </c>
      <c r="C7306" s="1" t="n">
        <v>1</v>
      </c>
      <c r="D7306" s="1" t="s">
        <v>3851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4162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7" t="n">
        <v>46210</v>
      </c>
      <c r="C7307" s="1" t="n">
        <v>1</v>
      </c>
      <c r="D7307" s="1" t="s">
        <v>3851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4163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7" t="n">
        <v>46210</v>
      </c>
      <c r="C7308" s="1" t="n">
        <v>1</v>
      </c>
      <c r="D7308" s="1" t="s">
        <v>3851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4164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7" t="n">
        <v>46210</v>
      </c>
      <c r="C7309" s="1" t="n">
        <v>1</v>
      </c>
      <c r="D7309" s="1" t="s">
        <v>3851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4167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17" t="n">
        <v>46210</v>
      </c>
      <c r="C7310" s="1" t="n">
        <v>1</v>
      </c>
      <c r="D7310" s="1" t="s">
        <v>3851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4169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17" t="n">
        <v>46210</v>
      </c>
      <c r="C7311" s="1" t="n">
        <v>1</v>
      </c>
      <c r="D7311" s="1" t="s">
        <v>3851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4170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7" t="n">
        <v>46210</v>
      </c>
      <c r="C7312" s="1" t="n">
        <v>1</v>
      </c>
      <c r="D7312" s="1" t="s">
        <v>3851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4171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7" t="n">
        <v>46210</v>
      </c>
      <c r="C7313" s="1" t="n">
        <v>1</v>
      </c>
      <c r="D7313" s="1" t="s">
        <v>3851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5968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7" t="n">
        <v>46210</v>
      </c>
      <c r="C7314" s="1" t="n">
        <v>1</v>
      </c>
      <c r="D7314" s="1" t="s">
        <v>3851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5427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7" t="n">
        <v>46210</v>
      </c>
      <c r="C7315" s="1" t="n">
        <v>1</v>
      </c>
      <c r="D7315" s="1" t="s">
        <v>3851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4172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7" t="n">
        <v>46210</v>
      </c>
      <c r="C7316" s="1" t="n">
        <v>1</v>
      </c>
      <c r="D7316" s="1" t="s">
        <v>3851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5428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7" t="n">
        <v>46210</v>
      </c>
      <c r="C7317" s="1" t="n">
        <v>1</v>
      </c>
      <c r="D7317" s="1" t="s">
        <v>3851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5429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7" t="n">
        <v>46210</v>
      </c>
      <c r="C7318" s="1" t="n">
        <v>1</v>
      </c>
      <c r="D7318" s="1" t="s">
        <v>3851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5430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7" t="n">
        <v>46210</v>
      </c>
      <c r="C7319" s="1" t="n">
        <v>2</v>
      </c>
      <c r="D7319" s="1" t="s">
        <v>3895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7" t="n">
        <v>46210</v>
      </c>
      <c r="C7320" s="1" t="n">
        <v>2</v>
      </c>
      <c r="D7320" s="1" t="s">
        <v>3895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7" t="n">
        <v>46210</v>
      </c>
      <c r="C7321" s="1" t="n">
        <v>2</v>
      </c>
      <c r="D7321" s="1" t="s">
        <v>3895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4174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7" t="n">
        <v>46210</v>
      </c>
      <c r="C7322" s="1" t="n">
        <v>2</v>
      </c>
      <c r="D7322" s="1" t="s">
        <v>3895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4176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7" t="n">
        <v>46210</v>
      </c>
      <c r="C7323" s="1" t="n">
        <v>2</v>
      </c>
      <c r="D7323" s="1" t="s">
        <v>3895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4177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7" t="n">
        <v>46210</v>
      </c>
      <c r="C7324" s="1" t="n">
        <v>2</v>
      </c>
      <c r="D7324" s="1" t="s">
        <v>3895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4179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7" t="n">
        <v>46210</v>
      </c>
      <c r="C7325" s="1" t="n">
        <v>2</v>
      </c>
      <c r="D7325" s="1" t="s">
        <v>3895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4181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7" t="n">
        <v>46210</v>
      </c>
      <c r="C7326" s="1" t="n">
        <v>2</v>
      </c>
      <c r="D7326" s="1" t="s">
        <v>3895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4182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7" t="n">
        <v>46210</v>
      </c>
      <c r="C7327" s="1" t="n">
        <v>2</v>
      </c>
      <c r="D7327" s="1" t="s">
        <v>3895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4270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7" t="n">
        <v>46210</v>
      </c>
      <c r="C7328" s="1" t="n">
        <v>2</v>
      </c>
      <c r="D7328" s="1" t="s">
        <v>3895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4184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7" t="n">
        <v>46210</v>
      </c>
      <c r="C7329" s="1" t="n">
        <v>2</v>
      </c>
      <c r="D7329" s="1" t="s">
        <v>3895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4186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7" t="n">
        <v>46210</v>
      </c>
      <c r="C7330" s="1" t="n">
        <v>2</v>
      </c>
      <c r="D7330" s="1" t="s">
        <v>3895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4187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7" t="n">
        <v>46210</v>
      </c>
      <c r="C7331" s="1" t="n">
        <v>2</v>
      </c>
      <c r="D7331" s="1" t="s">
        <v>3895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4264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7" t="n">
        <v>46210</v>
      </c>
      <c r="C7332" s="1" t="n">
        <v>2</v>
      </c>
      <c r="D7332" s="1" t="s">
        <v>3895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4188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7" t="n">
        <v>46210</v>
      </c>
      <c r="C7333" s="1" t="n">
        <v>2</v>
      </c>
      <c r="D7333" s="1" t="s">
        <v>3895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4190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7" t="n">
        <v>46210</v>
      </c>
      <c r="C7334" s="1" t="n">
        <v>2</v>
      </c>
      <c r="D7334" s="1" t="s">
        <v>3895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4191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7" t="n">
        <v>46210</v>
      </c>
      <c r="C7335" s="1" t="n">
        <v>2</v>
      </c>
      <c r="D7335" s="1" t="s">
        <v>3895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4193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7" t="n">
        <v>46210</v>
      </c>
      <c r="C7336" s="1" t="n">
        <v>2</v>
      </c>
      <c r="D7336" s="1" t="s">
        <v>3895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4194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7" t="n">
        <v>46210</v>
      </c>
      <c r="C7337" s="1" t="n">
        <v>2</v>
      </c>
      <c r="D7337" s="1" t="s">
        <v>3895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4266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7" t="n">
        <v>46210</v>
      </c>
      <c r="C7338" s="1" t="n">
        <v>2</v>
      </c>
      <c r="D7338" s="1" t="s">
        <v>3895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4195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7" t="n">
        <v>46210</v>
      </c>
      <c r="C7339" s="1" t="n">
        <v>2</v>
      </c>
      <c r="D7339" s="1" t="s">
        <v>3895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4196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7" t="n">
        <v>46210</v>
      </c>
      <c r="C7340" s="1" t="n">
        <v>2</v>
      </c>
      <c r="D7340" s="1" t="s">
        <v>3895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4267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7" t="n">
        <v>46210</v>
      </c>
      <c r="C7341" s="1" t="n">
        <v>2</v>
      </c>
      <c r="D7341" s="1" t="s">
        <v>3895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4199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7" t="n">
        <v>46210</v>
      </c>
      <c r="C7342" s="1" t="n">
        <v>3</v>
      </c>
      <c r="D7342" s="1" t="s">
        <v>3896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4404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7" t="n">
        <v>46210</v>
      </c>
      <c r="C7343" s="1" t="n">
        <v>3</v>
      </c>
      <c r="D7343" s="1" t="s">
        <v>3896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4929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7" t="n">
        <v>46210</v>
      </c>
      <c r="C7344" s="1" t="n">
        <v>3</v>
      </c>
      <c r="D7344" s="1" t="s">
        <v>3896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3899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7" t="n">
        <v>46210</v>
      </c>
      <c r="C7345" s="1" t="n">
        <v>3</v>
      </c>
      <c r="D7345" s="1" t="s">
        <v>3896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6608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7" t="n">
        <v>46210</v>
      </c>
      <c r="C7346" s="1" t="n">
        <v>6</v>
      </c>
      <c r="D7346" s="1" t="s">
        <v>3914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7" t="n">
        <v>46210</v>
      </c>
      <c r="C7347" s="1" t="n">
        <v>6</v>
      </c>
      <c r="D7347" s="1" t="s">
        <v>3914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7" t="n">
        <v>46210</v>
      </c>
      <c r="C7348" s="1" t="n">
        <v>6</v>
      </c>
      <c r="D7348" s="1" t="s">
        <v>3914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4174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7" t="n">
        <v>46210</v>
      </c>
      <c r="C7349" s="1" t="n">
        <v>6</v>
      </c>
      <c r="D7349" s="1" t="s">
        <v>3914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4176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7" t="n">
        <v>46210</v>
      </c>
      <c r="C7350" s="1" t="n">
        <v>6</v>
      </c>
      <c r="D7350" s="1" t="s">
        <v>3914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4177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7" t="n">
        <v>46210</v>
      </c>
      <c r="C7351" s="1" t="n">
        <v>6</v>
      </c>
      <c r="D7351" s="1" t="s">
        <v>3914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4179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7" t="n">
        <v>46210</v>
      </c>
      <c r="C7352" s="1" t="n">
        <v>6</v>
      </c>
      <c r="D7352" s="1" t="s">
        <v>3914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4181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7" t="n">
        <v>46210</v>
      </c>
      <c r="C7353" s="1" t="n">
        <v>6</v>
      </c>
      <c r="D7353" s="1" t="s">
        <v>3914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4182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7" t="n">
        <v>46210</v>
      </c>
      <c r="C7354" s="1" t="n">
        <v>6</v>
      </c>
      <c r="D7354" s="1" t="s">
        <v>3914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4270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7" t="n">
        <v>46210</v>
      </c>
      <c r="C7355" s="1" t="n">
        <v>6</v>
      </c>
      <c r="D7355" s="1" t="s">
        <v>3914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4184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7" t="n">
        <v>46210</v>
      </c>
      <c r="C7356" s="1" t="n">
        <v>6</v>
      </c>
      <c r="D7356" s="1" t="s">
        <v>3914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4186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7" t="n">
        <v>46210</v>
      </c>
      <c r="C7357" s="1" t="n">
        <v>6</v>
      </c>
      <c r="D7357" s="1" t="s">
        <v>3914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4187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7" t="n">
        <v>46210</v>
      </c>
      <c r="C7358" s="1" t="n">
        <v>6</v>
      </c>
      <c r="D7358" s="1" t="s">
        <v>3914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4264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7" t="n">
        <v>46210</v>
      </c>
      <c r="C7359" s="1" t="n">
        <v>6</v>
      </c>
      <c r="D7359" s="1" t="s">
        <v>3914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4188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7" t="n">
        <v>46210</v>
      </c>
      <c r="C7360" s="1" t="n">
        <v>6</v>
      </c>
      <c r="D7360" s="1" t="s">
        <v>3914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4190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7" t="n">
        <v>46210</v>
      </c>
      <c r="C7361" s="1" t="n">
        <v>6</v>
      </c>
      <c r="D7361" s="1" t="s">
        <v>3914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4191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7" t="n">
        <v>46210</v>
      </c>
      <c r="C7362" s="1" t="n">
        <v>6</v>
      </c>
      <c r="D7362" s="1" t="s">
        <v>3914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4193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7" t="n">
        <v>46210</v>
      </c>
      <c r="C7363" s="1" t="n">
        <v>6</v>
      </c>
      <c r="D7363" s="1" t="s">
        <v>3914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4194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7" t="n">
        <v>46210</v>
      </c>
      <c r="C7364" s="1" t="n">
        <v>6</v>
      </c>
      <c r="D7364" s="1" t="s">
        <v>3914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4266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7" t="n">
        <v>46210</v>
      </c>
      <c r="C7365" s="1" t="n">
        <v>6</v>
      </c>
      <c r="D7365" s="1" t="s">
        <v>3914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4195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7" t="n">
        <v>46210</v>
      </c>
      <c r="C7366" s="1" t="n">
        <v>6</v>
      </c>
      <c r="D7366" s="1" t="s">
        <v>3914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4196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7" t="n">
        <v>46210</v>
      </c>
      <c r="C7367" s="1" t="n">
        <v>6</v>
      </c>
      <c r="D7367" s="1" t="s">
        <v>3914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4267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7" t="n">
        <v>46210</v>
      </c>
      <c r="C7368" s="1" t="n">
        <v>6</v>
      </c>
      <c r="D7368" s="1" t="s">
        <v>3914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4199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7" t="n">
        <v>46210</v>
      </c>
      <c r="C7369" s="1" t="n">
        <v>11</v>
      </c>
      <c r="D7369" s="1" t="s">
        <v>3915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6609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7" t="n">
        <v>46210</v>
      </c>
      <c r="C7370" s="1" t="n">
        <v>11</v>
      </c>
      <c r="D7370" s="1" t="s">
        <v>3915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6610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7" t="n">
        <v>46210</v>
      </c>
      <c r="C7371" s="1" t="n">
        <v>11</v>
      </c>
      <c r="D7371" s="1" t="s">
        <v>3915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6611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7" t="n">
        <v>46210</v>
      </c>
      <c r="C7372" s="1" t="n">
        <v>11</v>
      </c>
      <c r="D7372" s="1" t="s">
        <v>3915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6612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7" t="n">
        <v>46210</v>
      </c>
      <c r="C7373" s="1" t="n">
        <v>11</v>
      </c>
      <c r="D7373" s="1" t="s">
        <v>3915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6613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7" t="n">
        <v>46210</v>
      </c>
      <c r="C7374" s="1" t="n">
        <v>11</v>
      </c>
      <c r="D7374" s="1" t="s">
        <v>3915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6614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7" t="n">
        <v>46210</v>
      </c>
      <c r="C7375" s="1" t="n">
        <v>11</v>
      </c>
      <c r="D7375" s="1" t="s">
        <v>3915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6615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7" t="n">
        <v>46210</v>
      </c>
      <c r="C7376" s="1" t="n">
        <v>11</v>
      </c>
      <c r="D7376" s="1" t="s">
        <v>3915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6616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7" t="n">
        <v>46210</v>
      </c>
      <c r="C7377" s="1" t="n">
        <v>11</v>
      </c>
      <c r="D7377" s="1" t="s">
        <v>3915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6617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7" t="n">
        <v>46210</v>
      </c>
      <c r="C7378" s="1" t="n">
        <v>11</v>
      </c>
      <c r="D7378" s="1" t="s">
        <v>3915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6618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7" t="n">
        <v>46210</v>
      </c>
      <c r="C7379" s="1" t="n">
        <v>11</v>
      </c>
      <c r="D7379" s="1" t="s">
        <v>3915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6619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7" t="n">
        <v>46210</v>
      </c>
      <c r="C7380" s="1" t="n">
        <v>11</v>
      </c>
      <c r="D7380" s="1" t="s">
        <v>3915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6620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7" t="n">
        <v>46210</v>
      </c>
      <c r="C7381" s="1" t="n">
        <v>11</v>
      </c>
      <c r="D7381" s="1" t="s">
        <v>3915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6621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7" t="n">
        <v>46210</v>
      </c>
      <c r="C7382" s="1" t="n">
        <v>11</v>
      </c>
      <c r="D7382" s="1" t="s">
        <v>3915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6622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7" t="n">
        <v>46210</v>
      </c>
      <c r="C7383" s="1" t="n">
        <v>11</v>
      </c>
      <c r="D7383" s="1" t="s">
        <v>3915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6623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7" t="n">
        <v>46210</v>
      </c>
      <c r="C7384" s="1" t="n">
        <v>11</v>
      </c>
      <c r="D7384" s="1" t="s">
        <v>3915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6624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7" t="n">
        <v>46210</v>
      </c>
      <c r="C7385" s="1" t="n">
        <v>11</v>
      </c>
      <c r="D7385" s="1" t="s">
        <v>3915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6625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7" t="n">
        <v>46210</v>
      </c>
      <c r="C7386" s="1" t="n">
        <v>11</v>
      </c>
      <c r="D7386" s="1" t="s">
        <v>3915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6626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7" t="n">
        <v>46210</v>
      </c>
      <c r="C7387" s="1" t="n">
        <v>11</v>
      </c>
      <c r="D7387" s="1" t="s">
        <v>3915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6627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7" t="n">
        <v>46210</v>
      </c>
      <c r="C7388" s="1" t="n">
        <v>11</v>
      </c>
      <c r="D7388" s="1" t="s">
        <v>3915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6628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7" t="n">
        <v>46210</v>
      </c>
      <c r="C7389" s="1" t="n">
        <v>11</v>
      </c>
      <c r="D7389" s="1" t="s">
        <v>3915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6629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7" t="n">
        <v>46210</v>
      </c>
      <c r="C7390" s="1" t="n">
        <v>11</v>
      </c>
      <c r="D7390" s="1" t="s">
        <v>3915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6630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7" t="n">
        <v>46210</v>
      </c>
      <c r="C7391" s="1" t="n">
        <v>11</v>
      </c>
      <c r="D7391" s="1" t="s">
        <v>3915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6631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7" t="n">
        <v>46210</v>
      </c>
      <c r="C7392" s="1" t="n">
        <v>11</v>
      </c>
      <c r="D7392" s="1" t="s">
        <v>3915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6632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7" t="n">
        <v>46210</v>
      </c>
      <c r="C7393" s="1" t="n">
        <v>11</v>
      </c>
      <c r="D7393" s="1" t="s">
        <v>3915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6633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7" t="n">
        <v>46210</v>
      </c>
      <c r="C7394" s="1" t="n">
        <v>11</v>
      </c>
      <c r="D7394" s="1" t="s">
        <v>3915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6634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7" t="n">
        <v>46210</v>
      </c>
      <c r="C7395" s="1" t="n">
        <v>11</v>
      </c>
      <c r="D7395" s="1" t="s">
        <v>3915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6635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7" t="n">
        <v>46210</v>
      </c>
      <c r="C7396" s="1" t="n">
        <v>11</v>
      </c>
      <c r="D7396" s="1" t="s">
        <v>3915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6636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7" t="n">
        <v>46210</v>
      </c>
      <c r="C7397" s="1" t="n">
        <v>11</v>
      </c>
      <c r="D7397" s="1" t="s">
        <v>3915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6637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7" t="n">
        <v>46210</v>
      </c>
      <c r="C7398" s="1" t="n">
        <v>11</v>
      </c>
      <c r="D7398" s="1" t="s">
        <v>3915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6638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7" t="n">
        <v>46210</v>
      </c>
      <c r="C7399" s="1" t="n">
        <v>11</v>
      </c>
      <c r="D7399" s="1" t="s">
        <v>3915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4431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7" t="n">
        <v>46210</v>
      </c>
      <c r="C7400" s="1" t="n">
        <v>11</v>
      </c>
      <c r="D7400" s="1" t="s">
        <v>3915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4200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7" t="n">
        <v>46210</v>
      </c>
      <c r="C7401" s="1" t="n">
        <v>11</v>
      </c>
      <c r="D7401" s="1" t="s">
        <v>3915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5231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7" t="n">
        <v>46210</v>
      </c>
      <c r="C7402" s="1" t="n">
        <v>11</v>
      </c>
      <c r="D7402" s="1" t="s">
        <v>3915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4201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7" t="n">
        <v>46210</v>
      </c>
      <c r="C7403" s="1" t="n">
        <v>11</v>
      </c>
      <c r="D7403" s="1" t="s">
        <v>3915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5631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7" t="n">
        <v>46210</v>
      </c>
      <c r="C7404" s="1" t="n">
        <v>11</v>
      </c>
      <c r="D7404" s="1" t="s">
        <v>3915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6639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7" t="n">
        <v>46210</v>
      </c>
      <c r="C7405" s="1" t="n">
        <v>11</v>
      </c>
      <c r="D7405" s="1" t="s">
        <v>3915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5635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7" t="n">
        <v>46210</v>
      </c>
      <c r="C7406" s="1" t="n">
        <v>11</v>
      </c>
      <c r="D7406" s="1" t="s">
        <v>3915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6640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7" t="n">
        <v>46210</v>
      </c>
      <c r="C7407" s="1" t="n">
        <v>11</v>
      </c>
      <c r="D7407" s="1" t="s">
        <v>3915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5238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7" t="n">
        <v>46210</v>
      </c>
      <c r="C7408" s="1" t="n">
        <v>11</v>
      </c>
      <c r="D7408" s="1" t="s">
        <v>3915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4434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7" t="n">
        <v>46210</v>
      </c>
      <c r="C7409" s="1" t="n">
        <v>11</v>
      </c>
      <c r="D7409" s="1" t="s">
        <v>3915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6641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7" t="n">
        <v>46210</v>
      </c>
      <c r="C7410" s="1" t="n">
        <v>11</v>
      </c>
      <c r="D7410" s="1" t="s">
        <v>3915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5716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7" t="n">
        <v>46210</v>
      </c>
      <c r="C7411" s="1" t="n">
        <v>11</v>
      </c>
      <c r="D7411" s="1" t="s">
        <v>3915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5243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7" t="n">
        <v>46210</v>
      </c>
      <c r="C7412" s="1" t="n">
        <v>11</v>
      </c>
      <c r="D7412" s="1" t="s">
        <v>3915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4428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7" t="n">
        <v>46210</v>
      </c>
      <c r="C7413" s="1" t="n">
        <v>11</v>
      </c>
      <c r="D7413" s="1" t="s">
        <v>3915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4124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7" t="n">
        <v>46210</v>
      </c>
      <c r="C7414" s="1" t="n">
        <v>11</v>
      </c>
      <c r="D7414" s="1" t="s">
        <v>3915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6642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7" t="n">
        <v>46210</v>
      </c>
      <c r="C7415" s="1" t="n">
        <v>11</v>
      </c>
      <c r="D7415" s="1" t="s">
        <v>3915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6643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7" t="n">
        <v>46210</v>
      </c>
      <c r="C7416" s="1" t="n">
        <v>11</v>
      </c>
      <c r="D7416" s="1" t="s">
        <v>3915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6644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7" t="n">
        <v>46210</v>
      </c>
      <c r="C7417" s="1" t="n">
        <v>11</v>
      </c>
      <c r="D7417" s="1" t="s">
        <v>3915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6645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7" t="n">
        <v>46210</v>
      </c>
      <c r="C7418" s="1" t="n">
        <v>22</v>
      </c>
      <c r="D7418" s="1" t="s">
        <v>3920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3921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7" t="n">
        <v>46210</v>
      </c>
      <c r="C7419" s="1" t="n">
        <v>22</v>
      </c>
      <c r="D7419" s="1" t="s">
        <v>3920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4208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7" t="n">
        <v>46210</v>
      </c>
      <c r="C7420" s="1" t="n">
        <v>22</v>
      </c>
      <c r="D7420" s="1" t="s">
        <v>3920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3942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7" t="n">
        <v>46210</v>
      </c>
      <c r="C7421" s="1" t="n">
        <v>22</v>
      </c>
      <c r="D7421" s="1" t="s">
        <v>3920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3943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7" t="n">
        <v>46210</v>
      </c>
      <c r="C7422" s="1" t="n">
        <v>22</v>
      </c>
      <c r="D7422" s="1" t="s">
        <v>3920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3922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7" t="n">
        <v>46210</v>
      </c>
      <c r="C7423" s="1" t="n">
        <v>22</v>
      </c>
      <c r="D7423" s="1" t="s">
        <v>3920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3944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7" t="n">
        <v>46210</v>
      </c>
      <c r="C7424" s="1" t="n">
        <v>22</v>
      </c>
      <c r="D7424" s="1" t="s">
        <v>3920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3938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7" t="n">
        <v>46210</v>
      </c>
      <c r="C7425" s="1" t="n">
        <v>22</v>
      </c>
      <c r="D7425" s="1" t="s">
        <v>3920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3940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7" t="n">
        <v>46210</v>
      </c>
      <c r="C7426" s="1" t="n">
        <v>22</v>
      </c>
      <c r="D7426" s="1" t="s">
        <v>3920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3924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7" t="n">
        <v>46210</v>
      </c>
      <c r="C7427" s="1" t="n">
        <v>22</v>
      </c>
      <c r="D7427" s="1" t="s">
        <v>3920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3925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7" t="n">
        <v>46210</v>
      </c>
      <c r="C7428" s="1" t="n">
        <v>22</v>
      </c>
      <c r="D7428" s="1" t="s">
        <v>3920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3931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7" t="n">
        <v>46210</v>
      </c>
      <c r="C7429" s="1" t="n">
        <v>22</v>
      </c>
      <c r="D7429" s="1" t="s">
        <v>3920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3933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7" t="n">
        <v>46210</v>
      </c>
      <c r="C7430" s="1" t="n">
        <v>22</v>
      </c>
      <c r="D7430" s="1" t="s">
        <v>3920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3936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7" t="n">
        <v>46210</v>
      </c>
      <c r="C7431" s="1" t="n">
        <v>22</v>
      </c>
      <c r="D7431" s="1" t="s">
        <v>3920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3937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7" t="n">
        <v>46210</v>
      </c>
      <c r="C7432" s="1" t="n">
        <v>22</v>
      </c>
      <c r="D7432" s="1" t="s">
        <v>3920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3940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7" t="n">
        <v>46210</v>
      </c>
      <c r="C7433" s="1" t="n">
        <v>100</v>
      </c>
      <c r="D7433" s="1" t="s">
        <v>3947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3921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7" t="n">
        <v>46210</v>
      </c>
      <c r="C7434" s="1" t="n">
        <v>100</v>
      </c>
      <c r="D7434" s="1" t="s">
        <v>3947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4208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7" t="n">
        <v>46210</v>
      </c>
      <c r="C7435" s="1" t="n">
        <v>100</v>
      </c>
      <c r="D7435" s="1" t="s">
        <v>3947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3942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7" t="n">
        <v>46210</v>
      </c>
      <c r="C7436" s="1" t="n">
        <v>100</v>
      </c>
      <c r="D7436" s="1" t="s">
        <v>3947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3943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7" t="n">
        <v>46210</v>
      </c>
      <c r="C7437" s="1" t="n">
        <v>100</v>
      </c>
      <c r="D7437" s="1" t="s">
        <v>3947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3922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7" t="n">
        <v>46210</v>
      </c>
      <c r="C7438" s="1" t="n">
        <v>100</v>
      </c>
      <c r="D7438" s="1" t="s">
        <v>3947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3944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7" t="n">
        <v>46210</v>
      </c>
      <c r="C7439" s="1" t="n">
        <v>100</v>
      </c>
      <c r="D7439" s="1" t="s">
        <v>3947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3938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7" t="n">
        <v>46210</v>
      </c>
      <c r="C7440" s="1" t="n">
        <v>100</v>
      </c>
      <c r="D7440" s="1" t="s">
        <v>3947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3940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7" t="n">
        <v>46210</v>
      </c>
      <c r="C7441" s="1" t="n">
        <v>100</v>
      </c>
      <c r="D7441" s="1" t="s">
        <v>3947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3924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7" t="n">
        <v>46210</v>
      </c>
      <c r="C7442" s="1" t="n">
        <v>100</v>
      </c>
      <c r="D7442" s="1" t="s">
        <v>3947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3925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7" t="n">
        <v>46210</v>
      </c>
      <c r="C7443" s="1" t="n">
        <v>100</v>
      </c>
      <c r="D7443" s="1" t="s">
        <v>3947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3931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7" t="n">
        <v>46210</v>
      </c>
      <c r="C7444" s="1" t="n">
        <v>100</v>
      </c>
      <c r="D7444" s="1" t="s">
        <v>3947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3933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7" t="n">
        <v>46210</v>
      </c>
      <c r="C7445" s="1" t="n">
        <v>100</v>
      </c>
      <c r="D7445" s="1" t="s">
        <v>3947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3936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7" t="n">
        <v>46210</v>
      </c>
      <c r="C7446" s="1" t="n">
        <v>100</v>
      </c>
      <c r="D7446" s="1" t="s">
        <v>3947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3937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7" t="n">
        <v>46210</v>
      </c>
      <c r="C7447" s="1" t="n">
        <v>100</v>
      </c>
      <c r="D7447" s="1" t="s">
        <v>3947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3940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7" t="n">
        <v>46210</v>
      </c>
      <c r="C7448" s="1" t="n">
        <v>100</v>
      </c>
      <c r="D7448" s="1" t="s">
        <v>3947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3924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7" t="n">
        <v>46210</v>
      </c>
      <c r="C7449" s="1" t="n">
        <v>100</v>
      </c>
      <c r="D7449" s="1" t="s">
        <v>3947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3925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7" t="n">
        <v>46210</v>
      </c>
      <c r="C7450" s="1" t="n">
        <v>100</v>
      </c>
      <c r="D7450" s="1" t="s">
        <v>3947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3931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7" t="n">
        <v>46210</v>
      </c>
      <c r="C7451" s="1" t="n">
        <v>100</v>
      </c>
      <c r="D7451" s="1" t="s">
        <v>3947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3933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7" t="n">
        <v>46210</v>
      </c>
      <c r="C7452" s="1" t="n">
        <v>100</v>
      </c>
      <c r="D7452" s="1" t="s">
        <v>3947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3936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7" t="n">
        <v>46210</v>
      </c>
      <c r="C7453" s="1" t="n">
        <v>100</v>
      </c>
      <c r="D7453" s="1" t="s">
        <v>3947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3937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7" t="n">
        <v>46210</v>
      </c>
      <c r="C7454" s="1" t="n">
        <v>100</v>
      </c>
      <c r="D7454" s="1" t="s">
        <v>3947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3940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7" t="n">
        <v>46210</v>
      </c>
      <c r="C7455" s="1" t="n">
        <v>100</v>
      </c>
      <c r="D7455" s="1" t="s">
        <v>3947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3924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7" t="n">
        <v>46210</v>
      </c>
      <c r="C7456" s="1" t="n">
        <v>100</v>
      </c>
      <c r="D7456" s="1" t="s">
        <v>3947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3925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7" t="n">
        <v>46210</v>
      </c>
      <c r="C7457" s="1" t="n">
        <v>100</v>
      </c>
      <c r="D7457" s="1" t="s">
        <v>3947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3931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7" t="n">
        <v>46210</v>
      </c>
      <c r="C7458" s="1" t="n">
        <v>100</v>
      </c>
      <c r="D7458" s="1" t="s">
        <v>3947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3933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7" t="n">
        <v>46210</v>
      </c>
      <c r="C7459" s="1" t="n">
        <v>100</v>
      </c>
      <c r="D7459" s="1" t="s">
        <v>3947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3936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7" t="n">
        <v>46210</v>
      </c>
      <c r="C7460" s="1" t="n">
        <v>100</v>
      </c>
      <c r="D7460" s="1" t="s">
        <v>3947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3937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7" t="n">
        <v>46210</v>
      </c>
      <c r="C7461" s="1" t="n">
        <v>100</v>
      </c>
      <c r="D7461" s="1" t="s">
        <v>3947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3940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7" t="n">
        <v>46211</v>
      </c>
      <c r="C7462" s="1" t="n">
        <v>1</v>
      </c>
      <c r="D7462" s="1" t="s">
        <v>3851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3852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7" t="n">
        <v>46211</v>
      </c>
      <c r="C7463" s="1" t="n">
        <v>1</v>
      </c>
      <c r="D7463" s="1" t="s">
        <v>3851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3853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7" t="n">
        <v>46211</v>
      </c>
      <c r="C7464" s="1" t="n">
        <v>1</v>
      </c>
      <c r="D7464" s="1" t="s">
        <v>3851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3854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7" t="n">
        <v>46211</v>
      </c>
      <c r="C7465" s="1" t="n">
        <v>1</v>
      </c>
      <c r="D7465" s="1" t="s">
        <v>3851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6085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7" t="n">
        <v>46211</v>
      </c>
      <c r="C7466" s="1" t="n">
        <v>1</v>
      </c>
      <c r="D7466" s="1" t="s">
        <v>3851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3951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7" t="n">
        <v>46211</v>
      </c>
      <c r="C7467" s="1" t="n">
        <v>1</v>
      </c>
      <c r="D7467" s="1" t="s">
        <v>3851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3952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7" t="n">
        <v>46211</v>
      </c>
      <c r="C7468" s="1" t="n">
        <v>1</v>
      </c>
      <c r="D7468" s="1" t="s">
        <v>3851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3953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7" t="n">
        <v>46211</v>
      </c>
      <c r="C7469" s="1" t="n">
        <v>1</v>
      </c>
      <c r="D7469" s="1" t="s">
        <v>3851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4274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7" t="n">
        <v>46211</v>
      </c>
      <c r="C7470" s="1" t="n">
        <v>1</v>
      </c>
      <c r="D7470" s="1" t="s">
        <v>3851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3954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7" t="n">
        <v>46211</v>
      </c>
      <c r="C7471" s="1" t="n">
        <v>1</v>
      </c>
      <c r="D7471" s="1" t="s">
        <v>3851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3955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7" t="n">
        <v>46211</v>
      </c>
      <c r="C7472" s="1" t="n">
        <v>1</v>
      </c>
      <c r="D7472" s="1" t="s">
        <v>3851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3957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7" t="n">
        <v>46211</v>
      </c>
      <c r="C7473" s="1" t="n">
        <v>1</v>
      </c>
      <c r="D7473" s="1" t="s">
        <v>3851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3956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7" t="n">
        <v>46211</v>
      </c>
      <c r="C7474" s="1" t="n">
        <v>1</v>
      </c>
      <c r="D7474" s="1" t="s">
        <v>3851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4779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7" t="n">
        <v>46211</v>
      </c>
      <c r="C7475" s="1" t="n">
        <v>1</v>
      </c>
      <c r="D7475" s="1" t="s">
        <v>3851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6646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7" t="n">
        <v>46211</v>
      </c>
      <c r="C7476" s="1" t="n">
        <v>1</v>
      </c>
      <c r="D7476" s="1" t="s">
        <v>3851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4781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7" t="n">
        <v>46211</v>
      </c>
      <c r="C7477" s="1" t="n">
        <v>1</v>
      </c>
      <c r="D7477" s="1" t="s">
        <v>3851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4782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7" t="n">
        <v>46211</v>
      </c>
      <c r="C7478" s="1" t="n">
        <v>1</v>
      </c>
      <c r="D7478" s="1" t="s">
        <v>3851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4395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7" t="n">
        <v>46211</v>
      </c>
      <c r="C7479" s="1" t="n">
        <v>1</v>
      </c>
      <c r="D7479" s="1" t="s">
        <v>3851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4399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7" t="n">
        <v>46211</v>
      </c>
      <c r="C7480" s="1" t="n">
        <v>1</v>
      </c>
      <c r="D7480" s="1" t="s">
        <v>3851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6647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7" t="n">
        <v>46211</v>
      </c>
      <c r="C7481" s="1" t="n">
        <v>1</v>
      </c>
      <c r="D7481" s="1" t="s">
        <v>3851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3888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7" t="n">
        <v>46211</v>
      </c>
      <c r="C7482" s="1" t="n">
        <v>1</v>
      </c>
      <c r="D7482" s="1" t="s">
        <v>3851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3889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7" t="n">
        <v>46211</v>
      </c>
      <c r="C7483" s="1" t="n">
        <v>1</v>
      </c>
      <c r="D7483" s="1" t="s">
        <v>3851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6648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7" t="n">
        <v>46211</v>
      </c>
      <c r="C7484" s="1" t="n">
        <v>1</v>
      </c>
      <c r="D7484" s="1" t="s">
        <v>3851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3888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7" t="n">
        <v>46211</v>
      </c>
      <c r="C7485" s="1" t="n">
        <v>1</v>
      </c>
      <c r="D7485" s="1" t="s">
        <v>3851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3889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7" t="n">
        <v>46211</v>
      </c>
      <c r="C7486" s="1" t="n">
        <v>1</v>
      </c>
      <c r="D7486" s="1" t="s">
        <v>3851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4492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7" t="n">
        <v>46211</v>
      </c>
      <c r="C7487" s="1" t="n">
        <v>1</v>
      </c>
      <c r="D7487" s="1" t="s">
        <v>3851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4493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7" t="n">
        <v>46211</v>
      </c>
      <c r="C7488" s="1" t="n">
        <v>1</v>
      </c>
      <c r="D7488" s="1" t="s">
        <v>3851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4494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7" t="n">
        <v>46211</v>
      </c>
      <c r="C7489" s="1" t="n">
        <v>1</v>
      </c>
      <c r="D7489" s="1" t="s">
        <v>3851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5743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7" t="n">
        <v>46211</v>
      </c>
      <c r="C7490" s="1" t="n">
        <v>1</v>
      </c>
      <c r="D7490" s="1" t="s">
        <v>3851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4496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7" t="n">
        <v>46211</v>
      </c>
      <c r="C7491" s="1" t="n">
        <v>1</v>
      </c>
      <c r="D7491" s="1" t="s">
        <v>3851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4497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7" t="n">
        <v>46211</v>
      </c>
      <c r="C7492" s="1" t="n">
        <v>1</v>
      </c>
      <c r="D7492" s="1" t="s">
        <v>3851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5743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7" t="n">
        <v>46211</v>
      </c>
      <c r="C7493" s="1" t="n">
        <v>1</v>
      </c>
      <c r="D7493" s="1" t="s">
        <v>3851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4493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7" t="n">
        <v>46211</v>
      </c>
      <c r="C7494" s="1" t="n">
        <v>1</v>
      </c>
      <c r="D7494" s="1" t="s">
        <v>3851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6649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7" t="n">
        <v>46211</v>
      </c>
      <c r="C7495" s="1" t="n">
        <v>1</v>
      </c>
      <c r="D7495" s="1" t="s">
        <v>3851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4500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7" t="n">
        <v>46211</v>
      </c>
      <c r="C7496" s="1" t="n">
        <v>1</v>
      </c>
      <c r="D7496" s="1" t="s">
        <v>3851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4126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7" t="n">
        <v>46211</v>
      </c>
      <c r="C7497" s="1" t="n">
        <v>1</v>
      </c>
      <c r="D7497" s="1" t="s">
        <v>3851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4499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7" t="n">
        <v>46211</v>
      </c>
      <c r="C7498" s="1" t="n">
        <v>1</v>
      </c>
      <c r="D7498" s="1" t="s">
        <v>3851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6650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7" t="n">
        <v>46211</v>
      </c>
      <c r="C7499" s="1" t="n">
        <v>1</v>
      </c>
      <c r="D7499" s="1" t="s">
        <v>3851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6651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7" t="n">
        <v>46211</v>
      </c>
      <c r="C7500" s="1" t="n">
        <v>1</v>
      </c>
      <c r="D7500" s="1" t="s">
        <v>3851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4541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7" t="n">
        <v>46211</v>
      </c>
      <c r="C7501" s="1" t="n">
        <v>1</v>
      </c>
      <c r="D7501" s="1" t="s">
        <v>3851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4543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7" t="n">
        <v>46211</v>
      </c>
      <c r="C7502" s="1" t="n">
        <v>1</v>
      </c>
      <c r="D7502" s="1" t="s">
        <v>3851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4546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7" t="n">
        <v>46211</v>
      </c>
      <c r="C7503" s="1" t="n">
        <v>1</v>
      </c>
      <c r="D7503" s="1" t="s">
        <v>3851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4547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7" t="n">
        <v>46211</v>
      </c>
      <c r="C7504" s="1" t="n">
        <v>1</v>
      </c>
      <c r="D7504" s="1" t="s">
        <v>3851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6522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7" t="n">
        <v>46211</v>
      </c>
      <c r="C7505" s="1" t="n">
        <v>1</v>
      </c>
      <c r="D7505" s="1" t="s">
        <v>3851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4548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7" t="n">
        <v>46211</v>
      </c>
      <c r="C7506" s="1" t="n">
        <v>1</v>
      </c>
      <c r="D7506" s="1" t="s">
        <v>3851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4549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7" t="n">
        <v>46211</v>
      </c>
      <c r="C7507" s="1" t="n">
        <v>1</v>
      </c>
      <c r="D7507" s="1" t="s">
        <v>3851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6525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7" t="n">
        <v>46211</v>
      </c>
      <c r="C7508" s="1" t="n">
        <v>1</v>
      </c>
      <c r="D7508" s="1" t="s">
        <v>3851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5848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7" t="n">
        <v>46211</v>
      </c>
      <c r="C7509" s="1" t="n">
        <v>1</v>
      </c>
      <c r="D7509" s="1" t="s">
        <v>3851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5850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7" t="n">
        <v>46211</v>
      </c>
      <c r="C7510" s="1" t="n">
        <v>1</v>
      </c>
      <c r="D7510" s="1" t="s">
        <v>3851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6652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7" t="n">
        <v>46211</v>
      </c>
      <c r="C7511" s="1" t="n">
        <v>1</v>
      </c>
      <c r="D7511" s="1" t="s">
        <v>3851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6653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7" t="n">
        <v>46211</v>
      </c>
      <c r="C7512" s="1" t="n">
        <v>1</v>
      </c>
      <c r="D7512" s="1" t="s">
        <v>3851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4566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7" t="n">
        <v>46211</v>
      </c>
      <c r="C7513" s="1" t="n">
        <v>1</v>
      </c>
      <c r="D7513" s="1" t="s">
        <v>3851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6654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7" t="n">
        <v>46211</v>
      </c>
      <c r="C7514" s="1" t="n">
        <v>1</v>
      </c>
      <c r="D7514" s="1" t="s">
        <v>3851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6655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7" t="n">
        <v>46211</v>
      </c>
      <c r="C7515" s="1" t="n">
        <v>1</v>
      </c>
      <c r="D7515" s="1" t="s">
        <v>3851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5767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7" t="n">
        <v>46211</v>
      </c>
      <c r="C7516" s="1" t="n">
        <v>1</v>
      </c>
      <c r="D7516" s="1" t="s">
        <v>3851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4894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7" t="n">
        <v>46211</v>
      </c>
      <c r="C7517" s="1" t="n">
        <v>1</v>
      </c>
      <c r="D7517" s="1" t="s">
        <v>3851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3894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7" t="n">
        <v>46211</v>
      </c>
      <c r="C7518" s="1" t="n">
        <v>1</v>
      </c>
      <c r="D7518" s="1" t="s">
        <v>3851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4894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7" t="n">
        <v>46211</v>
      </c>
      <c r="C7519" s="1" t="n">
        <v>1</v>
      </c>
      <c r="D7519" s="1" t="s">
        <v>3851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3894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7" t="n">
        <v>46211</v>
      </c>
      <c r="C7520" s="1" t="n">
        <v>1</v>
      </c>
      <c r="D7520" s="1" t="s">
        <v>3851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4894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7" t="n">
        <v>46211</v>
      </c>
      <c r="C7521" s="1" t="n">
        <v>1</v>
      </c>
      <c r="D7521" s="1" t="s">
        <v>3851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3894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7" t="n">
        <v>46211</v>
      </c>
      <c r="C7522" s="1" t="n">
        <v>1</v>
      </c>
      <c r="D7522" s="1" t="s">
        <v>3851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4894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7" t="n">
        <v>46211</v>
      </c>
      <c r="C7523" s="1" t="n">
        <v>1</v>
      </c>
      <c r="D7523" s="1" t="s">
        <v>3851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3894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7" t="n">
        <v>46211</v>
      </c>
      <c r="C7524" s="1" t="n">
        <v>1</v>
      </c>
      <c r="D7524" s="1" t="s">
        <v>3851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4894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7" t="n">
        <v>46211</v>
      </c>
      <c r="C7525" s="1" t="n">
        <v>1</v>
      </c>
      <c r="D7525" s="1" t="s">
        <v>3851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3894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7" t="n">
        <v>46211</v>
      </c>
      <c r="C7526" s="1" t="n">
        <v>1</v>
      </c>
      <c r="D7526" s="1" t="s">
        <v>3851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6656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7" t="n">
        <v>46211</v>
      </c>
      <c r="C7527" s="1" t="n">
        <v>1</v>
      </c>
      <c r="D7527" s="1" t="s">
        <v>3851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5601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7" t="n">
        <v>46211</v>
      </c>
      <c r="C7528" s="1" t="n">
        <v>1</v>
      </c>
      <c r="D7528" s="1" t="s">
        <v>3851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4573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7" t="n">
        <v>46211</v>
      </c>
      <c r="C7529" s="1" t="n">
        <v>1</v>
      </c>
      <c r="D7529" s="1" t="s">
        <v>3851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4575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7" t="n">
        <v>46211</v>
      </c>
      <c r="C7530" s="1" t="n">
        <v>1</v>
      </c>
      <c r="D7530" s="1" t="s">
        <v>3851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4581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7" t="n">
        <v>46211</v>
      </c>
      <c r="C7531" s="1" t="n">
        <v>1</v>
      </c>
      <c r="D7531" s="1" t="s">
        <v>3851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4583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7" t="n">
        <v>46211</v>
      </c>
      <c r="C7532" s="1" t="n">
        <v>1</v>
      </c>
      <c r="D7532" s="1" t="s">
        <v>3851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4584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7" t="n">
        <v>46211</v>
      </c>
      <c r="C7533" s="1" t="n">
        <v>1</v>
      </c>
      <c r="D7533" s="1" t="s">
        <v>3851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4585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7" t="n">
        <v>46211</v>
      </c>
      <c r="C7534" s="1" t="n">
        <v>1</v>
      </c>
      <c r="D7534" s="1" t="s">
        <v>3851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4586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7" t="n">
        <v>46211</v>
      </c>
      <c r="C7535" s="1" t="n">
        <v>1</v>
      </c>
      <c r="D7535" s="1" t="s">
        <v>3851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4592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7" t="n">
        <v>46211</v>
      </c>
      <c r="C7536" s="1" t="n">
        <v>1</v>
      </c>
      <c r="D7536" s="1" t="s">
        <v>3851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4593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7" t="n">
        <v>46211</v>
      </c>
      <c r="C7537" s="1" t="n">
        <v>1</v>
      </c>
      <c r="D7537" s="1" t="s">
        <v>3851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5607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7" t="n">
        <v>46211</v>
      </c>
      <c r="C7538" s="1" t="n">
        <v>1</v>
      </c>
      <c r="D7538" s="1" t="s">
        <v>3851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4596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7" t="n">
        <v>46211</v>
      </c>
      <c r="C7539" s="1" t="n">
        <v>1</v>
      </c>
      <c r="D7539" s="1" t="s">
        <v>3851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5608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7" t="n">
        <v>46211</v>
      </c>
      <c r="C7540" s="1" t="n">
        <v>1</v>
      </c>
      <c r="D7540" s="1" t="s">
        <v>3851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4598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7" t="n">
        <v>46211</v>
      </c>
      <c r="C7541" s="1" t="n">
        <v>1</v>
      </c>
      <c r="D7541" s="1" t="s">
        <v>3851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6657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7" t="n">
        <v>46211</v>
      </c>
      <c r="C7542" s="1" t="n">
        <v>1</v>
      </c>
      <c r="D7542" s="1" t="s">
        <v>3851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4601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7" t="n">
        <v>46211</v>
      </c>
      <c r="C7543" s="1" t="n">
        <v>1</v>
      </c>
      <c r="D7543" s="1" t="s">
        <v>3851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4597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7" t="n">
        <v>46211</v>
      </c>
      <c r="C7544" s="1" t="n">
        <v>1</v>
      </c>
      <c r="D7544" s="1" t="s">
        <v>3851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6658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7" t="n">
        <v>46211</v>
      </c>
      <c r="C7545" s="1" t="n">
        <v>1</v>
      </c>
      <c r="D7545" s="1" t="s">
        <v>3851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6659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7" t="n">
        <v>46211</v>
      </c>
      <c r="C7546" s="1" t="n">
        <v>1</v>
      </c>
      <c r="D7546" s="1" t="s">
        <v>3851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6660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7" t="n">
        <v>46211</v>
      </c>
      <c r="C7547" s="1" t="n">
        <v>1</v>
      </c>
      <c r="D7547" s="1" t="s">
        <v>3851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6661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17" t="n">
        <v>46211</v>
      </c>
      <c r="C7548" s="1" t="n">
        <v>1</v>
      </c>
      <c r="D7548" s="1" t="s">
        <v>3851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6662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7" t="n">
        <v>46211</v>
      </c>
      <c r="C7549" s="1" t="n">
        <v>1</v>
      </c>
      <c r="D7549" s="1" t="s">
        <v>3851</v>
      </c>
      <c r="E7549" s="1" t="n">
        <v>1636</v>
      </c>
      <c r="F7549" s="1" t="s">
        <v>91</v>
      </c>
      <c r="I7549" s="1" t="n">
        <v>3216535</v>
      </c>
      <c r="J7549" s="1" t="n">
        <v>41944</v>
      </c>
      <c r="K7549" s="1" t="n">
        <v>7891152801286</v>
      </c>
      <c r="L7549" s="1" t="s">
        <v>6663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7" t="n">
        <v>46211</v>
      </c>
      <c r="C7550" s="1" t="n">
        <v>1</v>
      </c>
      <c r="D7550" s="1" t="s">
        <v>3851</v>
      </c>
      <c r="E7550" s="1" t="n">
        <v>1636</v>
      </c>
      <c r="F7550" s="1" t="s">
        <v>91</v>
      </c>
      <c r="I7550" s="1" t="n">
        <v>3216535</v>
      </c>
      <c r="J7550" s="1" t="n">
        <v>41945</v>
      </c>
      <c r="K7550" s="1" t="n">
        <v>7891152801323</v>
      </c>
      <c r="L7550" s="1" t="s">
        <v>6664</v>
      </c>
      <c r="N7550" s="1" t="n">
        <v>30</v>
      </c>
      <c r="O7550" s="1" t="n">
        <v>64.41</v>
      </c>
    </row>
    <row r="7551" customFormat="false" ht="15" hidden="false" customHeight="true" outlineLevel="0" collapsed="false">
      <c r="A7551" s="1" t="n">
        <v>1</v>
      </c>
      <c r="B7551" s="17" t="n">
        <v>46211</v>
      </c>
      <c r="C7551" s="1" t="n">
        <v>1</v>
      </c>
      <c r="D7551" s="1" t="s">
        <v>3851</v>
      </c>
      <c r="E7551" s="1" t="n">
        <v>1636</v>
      </c>
      <c r="F7551" s="1" t="s">
        <v>91</v>
      </c>
      <c r="I7551" s="1" t="n">
        <v>3216535</v>
      </c>
      <c r="J7551" s="1" t="n">
        <v>41947</v>
      </c>
      <c r="K7551" s="1" t="n">
        <v>7891152801330</v>
      </c>
      <c r="L7551" s="1" t="s">
        <v>6665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7" t="n">
        <v>46211</v>
      </c>
      <c r="C7552" s="1" t="n">
        <v>1</v>
      </c>
      <c r="D7552" s="1" t="s">
        <v>3851</v>
      </c>
      <c r="E7552" s="1" t="n">
        <v>1636</v>
      </c>
      <c r="F7552" s="1" t="s">
        <v>91</v>
      </c>
      <c r="I7552" s="1" t="n">
        <v>3216535</v>
      </c>
      <c r="J7552" s="1" t="n">
        <v>44049</v>
      </c>
      <c r="K7552" s="1" t="n">
        <v>7891152801378</v>
      </c>
      <c r="L7552" s="1" t="s">
        <v>6666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7" t="n">
        <v>46211</v>
      </c>
      <c r="C7553" s="1" t="n">
        <v>1</v>
      </c>
      <c r="D7553" s="1" t="s">
        <v>3851</v>
      </c>
      <c r="E7553" s="1" t="n">
        <v>1636</v>
      </c>
      <c r="F7553" s="1" t="s">
        <v>91</v>
      </c>
      <c r="I7553" s="1" t="n">
        <v>3216535</v>
      </c>
      <c r="J7553" s="1" t="n">
        <v>46075</v>
      </c>
      <c r="K7553" s="1" t="n">
        <v>7891152801255</v>
      </c>
      <c r="L7553" s="1" t="s">
        <v>6667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7" t="n">
        <v>46211</v>
      </c>
      <c r="C7554" s="1" t="n">
        <v>1</v>
      </c>
      <c r="D7554" s="1" t="s">
        <v>3851</v>
      </c>
      <c r="E7554" s="1" t="n">
        <v>1636</v>
      </c>
      <c r="F7554" s="1" t="s">
        <v>91</v>
      </c>
      <c r="I7554" s="1" t="n">
        <v>3216535</v>
      </c>
      <c r="J7554" s="1" t="n">
        <v>47894</v>
      </c>
      <c r="K7554" s="1" t="n">
        <v>7891152801866</v>
      </c>
      <c r="L7554" s="1" t="s">
        <v>6668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7" t="n">
        <v>46211</v>
      </c>
      <c r="C7555" s="1" t="n">
        <v>1</v>
      </c>
      <c r="D7555" s="1" t="s">
        <v>3851</v>
      </c>
      <c r="E7555" s="1" t="n">
        <v>1636</v>
      </c>
      <c r="F7555" s="1" t="s">
        <v>91</v>
      </c>
      <c r="I7555" s="1" t="n">
        <v>3216535</v>
      </c>
      <c r="J7555" s="1" t="n">
        <v>48476</v>
      </c>
      <c r="K7555" s="1" t="n">
        <v>7891152801880</v>
      </c>
      <c r="L7555" s="1" t="s">
        <v>6669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7" t="n">
        <v>46211</v>
      </c>
      <c r="C7556" s="1" t="n">
        <v>1</v>
      </c>
      <c r="D7556" s="1" t="s">
        <v>3851</v>
      </c>
      <c r="E7556" s="1" t="n">
        <v>1636</v>
      </c>
      <c r="F7556" s="1" t="s">
        <v>91</v>
      </c>
      <c r="I7556" s="1" t="n">
        <v>3216535</v>
      </c>
      <c r="J7556" s="1" t="n">
        <v>48477</v>
      </c>
      <c r="K7556" s="1" t="n">
        <v>7891152801828</v>
      </c>
      <c r="L7556" s="1" t="s">
        <v>6670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7" t="n">
        <v>46211</v>
      </c>
      <c r="C7557" s="1" t="n">
        <v>1</v>
      </c>
      <c r="D7557" s="1" t="s">
        <v>3851</v>
      </c>
      <c r="E7557" s="1" t="n">
        <v>1636</v>
      </c>
      <c r="F7557" s="1" t="s">
        <v>91</v>
      </c>
      <c r="I7557" s="1" t="n">
        <v>3216535</v>
      </c>
      <c r="J7557" s="1" t="n">
        <v>48478</v>
      </c>
      <c r="K7557" s="1" t="n">
        <v>7891152801811</v>
      </c>
      <c r="L7557" s="1" t="s">
        <v>6671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7" t="n">
        <v>46211</v>
      </c>
      <c r="C7558" s="1" t="n">
        <v>1</v>
      </c>
      <c r="D7558" s="1" t="s">
        <v>3851</v>
      </c>
      <c r="E7558" s="1" t="n">
        <v>1636</v>
      </c>
      <c r="F7558" s="1" t="s">
        <v>91</v>
      </c>
      <c r="I7558" s="1" t="n">
        <v>3216535</v>
      </c>
      <c r="J7558" s="1" t="n">
        <v>48697</v>
      </c>
      <c r="K7558" s="1" t="n">
        <v>7891152801804</v>
      </c>
      <c r="L7558" s="1" t="s">
        <v>6672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7" t="n">
        <v>46211</v>
      </c>
      <c r="C7559" s="1" t="n">
        <v>1</v>
      </c>
      <c r="D7559" s="1" t="s">
        <v>3851</v>
      </c>
      <c r="E7559" s="1" t="n">
        <v>1636</v>
      </c>
      <c r="F7559" s="1" t="s">
        <v>91</v>
      </c>
      <c r="I7559" s="1" t="n">
        <v>3216535</v>
      </c>
      <c r="J7559" s="1" t="n">
        <v>48698</v>
      </c>
      <c r="K7559" s="1" t="n">
        <v>7891152801781</v>
      </c>
      <c r="L7559" s="1" t="s">
        <v>6673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7" t="n">
        <v>46211</v>
      </c>
      <c r="C7560" s="1" t="n">
        <v>1</v>
      </c>
      <c r="D7560" s="1" t="s">
        <v>3851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6674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7" t="n">
        <v>46211</v>
      </c>
      <c r="C7561" s="1" t="n">
        <v>1</v>
      </c>
      <c r="D7561" s="1" t="s">
        <v>3851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6675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7" t="n">
        <v>46211</v>
      </c>
      <c r="C7562" s="1" t="n">
        <v>1</v>
      </c>
      <c r="D7562" s="1" t="s">
        <v>3851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6676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7" t="n">
        <v>46211</v>
      </c>
      <c r="C7563" s="1" t="n">
        <v>1</v>
      </c>
      <c r="D7563" s="1" t="s">
        <v>3851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6677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7" t="n">
        <v>46211</v>
      </c>
      <c r="C7564" s="1" t="n">
        <v>1</v>
      </c>
      <c r="D7564" s="1" t="s">
        <v>3851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6678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7" t="n">
        <v>46211</v>
      </c>
      <c r="C7565" s="1" t="n">
        <v>1</v>
      </c>
      <c r="D7565" s="1" t="s">
        <v>3851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6679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7" t="n">
        <v>46211</v>
      </c>
      <c r="C7566" s="1" t="n">
        <v>1</v>
      </c>
      <c r="D7566" s="1" t="s">
        <v>3851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6680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7" t="n">
        <v>46211</v>
      </c>
      <c r="C7567" s="1" t="n">
        <v>1</v>
      </c>
      <c r="D7567" s="1" t="s">
        <v>3851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6681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7" t="n">
        <v>46211</v>
      </c>
      <c r="C7568" s="1" t="n">
        <v>6</v>
      </c>
      <c r="D7568" s="1" t="s">
        <v>3914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4209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7" t="n">
        <v>46211</v>
      </c>
      <c r="C7569" s="1" t="n">
        <v>6</v>
      </c>
      <c r="D7569" s="1" t="s">
        <v>3914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4210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7" t="n">
        <v>46211</v>
      </c>
      <c r="C7570" s="1" t="n">
        <v>6</v>
      </c>
      <c r="D7570" s="1" t="s">
        <v>3914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4211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7" t="n">
        <v>46211</v>
      </c>
      <c r="C7571" s="1" t="n">
        <v>6</v>
      </c>
      <c r="D7571" s="1" t="s">
        <v>3914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4212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7" t="n">
        <v>46211</v>
      </c>
      <c r="C7572" s="1" t="n">
        <v>6</v>
      </c>
      <c r="D7572" s="1" t="s">
        <v>3914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4213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7" t="n">
        <v>46211</v>
      </c>
      <c r="C7573" s="1" t="n">
        <v>6</v>
      </c>
      <c r="D7573" s="1" t="s">
        <v>3914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4214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7" t="n">
        <v>46211</v>
      </c>
      <c r="C7574" s="1" t="n">
        <v>6</v>
      </c>
      <c r="D7574" s="1" t="s">
        <v>3914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5213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7" t="n">
        <v>46211</v>
      </c>
      <c r="C7575" s="1" t="n">
        <v>22</v>
      </c>
      <c r="D7575" s="1" t="s">
        <v>3920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3921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7" t="n">
        <v>46211</v>
      </c>
      <c r="C7576" s="1" t="n">
        <v>22</v>
      </c>
      <c r="D7576" s="1" t="s">
        <v>3920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4208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7" t="n">
        <v>46211</v>
      </c>
      <c r="C7577" s="1" t="n">
        <v>22</v>
      </c>
      <c r="D7577" s="1" t="s">
        <v>3920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3942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7" t="n">
        <v>46211</v>
      </c>
      <c r="C7578" s="1" t="n">
        <v>22</v>
      </c>
      <c r="D7578" s="1" t="s">
        <v>3920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3943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7" t="n">
        <v>46211</v>
      </c>
      <c r="C7579" s="1" t="n">
        <v>22</v>
      </c>
      <c r="D7579" s="1" t="s">
        <v>3920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3922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7" t="n">
        <v>46211</v>
      </c>
      <c r="C7580" s="1" t="n">
        <v>22</v>
      </c>
      <c r="D7580" s="1" t="s">
        <v>3920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3944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7" t="n">
        <v>46211</v>
      </c>
      <c r="C7581" s="1" t="n">
        <v>22</v>
      </c>
      <c r="D7581" s="1" t="s">
        <v>3920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3938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7" t="n">
        <v>46211</v>
      </c>
      <c r="C7582" s="1" t="n">
        <v>22</v>
      </c>
      <c r="D7582" s="1" t="s">
        <v>3920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3940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7" t="n">
        <v>46211</v>
      </c>
      <c r="C7583" s="1" t="n">
        <v>22</v>
      </c>
      <c r="D7583" s="1" t="s">
        <v>3920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3921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7" t="n">
        <v>46211</v>
      </c>
      <c r="C7584" s="1" t="n">
        <v>22</v>
      </c>
      <c r="D7584" s="1" t="s">
        <v>3920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3922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7" t="n">
        <v>46211</v>
      </c>
      <c r="C7585" s="1" t="n">
        <v>22</v>
      </c>
      <c r="D7585" s="1" t="s">
        <v>3920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3923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7" t="n">
        <v>46211</v>
      </c>
      <c r="C7586" s="1" t="n">
        <v>22</v>
      </c>
      <c r="D7586" s="1" t="s">
        <v>3920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3924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7" t="n">
        <v>46211</v>
      </c>
      <c r="C7587" s="1" t="n">
        <v>22</v>
      </c>
      <c r="D7587" s="1" t="s">
        <v>3920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3925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7" t="n">
        <v>46211</v>
      </c>
      <c r="C7588" s="1" t="n">
        <v>22</v>
      </c>
      <c r="D7588" s="1" t="s">
        <v>3920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3926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7" t="n">
        <v>46211</v>
      </c>
      <c r="C7589" s="1" t="n">
        <v>22</v>
      </c>
      <c r="D7589" s="1" t="s">
        <v>3920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3927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7" t="n">
        <v>46211</v>
      </c>
      <c r="C7590" s="1" t="n">
        <v>22</v>
      </c>
      <c r="D7590" s="1" t="s">
        <v>3920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3928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7" t="n">
        <v>46211</v>
      </c>
      <c r="C7591" s="1" t="n">
        <v>22</v>
      </c>
      <c r="D7591" s="1" t="s">
        <v>3920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3929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7" t="n">
        <v>46211</v>
      </c>
      <c r="C7592" s="1" t="n">
        <v>22</v>
      </c>
      <c r="D7592" s="1" t="s">
        <v>3920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3930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7" t="n">
        <v>46211</v>
      </c>
      <c r="C7593" s="1" t="n">
        <v>22</v>
      </c>
      <c r="D7593" s="1" t="s">
        <v>3920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3931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7" t="n">
        <v>46211</v>
      </c>
      <c r="C7594" s="1" t="n">
        <v>22</v>
      </c>
      <c r="D7594" s="1" t="s">
        <v>3920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3932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7" t="n">
        <v>46211</v>
      </c>
      <c r="C7595" s="1" t="n">
        <v>22</v>
      </c>
      <c r="D7595" s="1" t="s">
        <v>3920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3933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7" t="n">
        <v>46211</v>
      </c>
      <c r="C7596" s="1" t="n">
        <v>22</v>
      </c>
      <c r="D7596" s="1" t="s">
        <v>3920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3934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7" t="n">
        <v>46211</v>
      </c>
      <c r="C7597" s="1" t="n">
        <v>22</v>
      </c>
      <c r="D7597" s="1" t="s">
        <v>3920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3936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7" t="n">
        <v>46211</v>
      </c>
      <c r="C7598" s="1" t="n">
        <v>22</v>
      </c>
      <c r="D7598" s="1" t="s">
        <v>3920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3937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7" t="n">
        <v>46211</v>
      </c>
      <c r="C7599" s="1" t="n">
        <v>22</v>
      </c>
      <c r="D7599" s="1" t="s">
        <v>3920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3938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7" t="n">
        <v>46211</v>
      </c>
      <c r="C7600" s="1" t="n">
        <v>22</v>
      </c>
      <c r="D7600" s="1" t="s">
        <v>3920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3939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7" t="n">
        <v>46211</v>
      </c>
      <c r="C7601" s="1" t="n">
        <v>22</v>
      </c>
      <c r="D7601" s="1" t="s">
        <v>3920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3940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7" t="n">
        <v>46211</v>
      </c>
      <c r="C7602" s="1" t="n">
        <v>22</v>
      </c>
      <c r="D7602" s="1" t="s">
        <v>3920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3921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7" t="n">
        <v>46211</v>
      </c>
      <c r="C7603" s="1" t="n">
        <v>22</v>
      </c>
      <c r="D7603" s="1" t="s">
        <v>3920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4208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7" t="n">
        <v>46211</v>
      </c>
      <c r="C7604" s="1" t="n">
        <v>22</v>
      </c>
      <c r="D7604" s="1" t="s">
        <v>3920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3942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7" t="n">
        <v>46211</v>
      </c>
      <c r="C7605" s="1" t="n">
        <v>22</v>
      </c>
      <c r="D7605" s="1" t="s">
        <v>3920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3943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7" t="n">
        <v>46211</v>
      </c>
      <c r="C7606" s="1" t="n">
        <v>22</v>
      </c>
      <c r="D7606" s="1" t="s">
        <v>3920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3922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7" t="n">
        <v>46211</v>
      </c>
      <c r="C7607" s="1" t="n">
        <v>22</v>
      </c>
      <c r="D7607" s="1" t="s">
        <v>3920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3944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7" t="n">
        <v>46211</v>
      </c>
      <c r="C7608" s="1" t="n">
        <v>22</v>
      </c>
      <c r="D7608" s="1" t="s">
        <v>3920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3938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7" t="n">
        <v>46211</v>
      </c>
      <c r="C7609" s="1" t="n">
        <v>22</v>
      </c>
      <c r="D7609" s="1" t="s">
        <v>3920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3940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7" t="n">
        <v>46211</v>
      </c>
      <c r="C7610" s="1" t="n">
        <v>22</v>
      </c>
      <c r="D7610" s="1" t="s">
        <v>3920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3921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7" t="n">
        <v>46211</v>
      </c>
      <c r="C7611" s="1" t="n">
        <v>22</v>
      </c>
      <c r="D7611" s="1" t="s">
        <v>3920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3923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7" t="n">
        <v>46211</v>
      </c>
      <c r="C7612" s="1" t="n">
        <v>22</v>
      </c>
      <c r="D7612" s="1" t="s">
        <v>3920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3924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7" t="n">
        <v>46211</v>
      </c>
      <c r="C7613" s="1" t="n">
        <v>22</v>
      </c>
      <c r="D7613" s="1" t="s">
        <v>3920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3925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7" t="n">
        <v>46211</v>
      </c>
      <c r="C7614" s="1" t="n">
        <v>22</v>
      </c>
      <c r="D7614" s="1" t="s">
        <v>3920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3926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7" t="n">
        <v>46211</v>
      </c>
      <c r="C7615" s="1" t="n">
        <v>22</v>
      </c>
      <c r="D7615" s="1" t="s">
        <v>3920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3927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7" t="n">
        <v>46211</v>
      </c>
      <c r="C7616" s="1" t="n">
        <v>22</v>
      </c>
      <c r="D7616" s="1" t="s">
        <v>3920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3928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7" t="n">
        <v>46211</v>
      </c>
      <c r="C7617" s="1" t="n">
        <v>22</v>
      </c>
      <c r="D7617" s="1" t="s">
        <v>3920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3929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7" t="n">
        <v>46211</v>
      </c>
      <c r="C7618" s="1" t="n">
        <v>22</v>
      </c>
      <c r="D7618" s="1" t="s">
        <v>3920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3930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7" t="n">
        <v>46211</v>
      </c>
      <c r="C7619" s="1" t="n">
        <v>22</v>
      </c>
      <c r="D7619" s="1" t="s">
        <v>3920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3931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7" t="n">
        <v>46211</v>
      </c>
      <c r="C7620" s="1" t="n">
        <v>22</v>
      </c>
      <c r="D7620" s="1" t="s">
        <v>3920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3932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7" t="n">
        <v>46211</v>
      </c>
      <c r="C7621" s="1" t="n">
        <v>22</v>
      </c>
      <c r="D7621" s="1" t="s">
        <v>3920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3933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7" t="n">
        <v>46211</v>
      </c>
      <c r="C7622" s="1" t="n">
        <v>22</v>
      </c>
      <c r="D7622" s="1" t="s">
        <v>3920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3934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7" t="n">
        <v>46211</v>
      </c>
      <c r="C7623" s="1" t="n">
        <v>22</v>
      </c>
      <c r="D7623" s="1" t="s">
        <v>3920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3936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7" t="n">
        <v>46211</v>
      </c>
      <c r="C7624" s="1" t="n">
        <v>22</v>
      </c>
      <c r="D7624" s="1" t="s">
        <v>3920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3937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7" t="n">
        <v>46211</v>
      </c>
      <c r="C7625" s="1" t="n">
        <v>22</v>
      </c>
      <c r="D7625" s="1" t="s">
        <v>3920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3938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7" t="n">
        <v>46211</v>
      </c>
      <c r="C7626" s="1" t="n">
        <v>22</v>
      </c>
      <c r="D7626" s="1" t="s">
        <v>3920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3939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7" t="n">
        <v>46211</v>
      </c>
      <c r="C7627" s="1" t="n">
        <v>22</v>
      </c>
      <c r="D7627" s="1" t="s">
        <v>3920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3940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7" t="n">
        <v>46211</v>
      </c>
      <c r="C7628" s="1" t="n">
        <v>100</v>
      </c>
      <c r="D7628" s="1" t="s">
        <v>3947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3921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7" t="n">
        <v>46211</v>
      </c>
      <c r="C7629" s="1" t="n">
        <v>100</v>
      </c>
      <c r="D7629" s="1" t="s">
        <v>3947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4208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7" t="n">
        <v>46211</v>
      </c>
      <c r="C7630" s="1" t="n">
        <v>100</v>
      </c>
      <c r="D7630" s="1" t="s">
        <v>3947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3942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7" t="n">
        <v>46211</v>
      </c>
      <c r="C7631" s="1" t="n">
        <v>100</v>
      </c>
      <c r="D7631" s="1" t="s">
        <v>3947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3943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7" t="n">
        <v>46211</v>
      </c>
      <c r="C7632" s="1" t="n">
        <v>100</v>
      </c>
      <c r="D7632" s="1" t="s">
        <v>3947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3922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7" t="n">
        <v>46211</v>
      </c>
      <c r="C7633" s="1" t="n">
        <v>100</v>
      </c>
      <c r="D7633" s="1" t="s">
        <v>3947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3944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7" t="n">
        <v>46211</v>
      </c>
      <c r="C7634" s="1" t="n">
        <v>100</v>
      </c>
      <c r="D7634" s="1" t="s">
        <v>3947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3938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7" t="n">
        <v>46211</v>
      </c>
      <c r="C7635" s="1" t="n">
        <v>100</v>
      </c>
      <c r="D7635" s="1" t="s">
        <v>3947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3940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7" t="n">
        <v>46211</v>
      </c>
      <c r="C7636" s="1" t="n">
        <v>100</v>
      </c>
      <c r="D7636" s="1" t="s">
        <v>3947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3921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7" t="n">
        <v>46211</v>
      </c>
      <c r="C7637" s="1" t="n">
        <v>100</v>
      </c>
      <c r="D7637" s="1" t="s">
        <v>3947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3922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7" t="n">
        <v>46211</v>
      </c>
      <c r="C7638" s="1" t="n">
        <v>100</v>
      </c>
      <c r="D7638" s="1" t="s">
        <v>3947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3923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7" t="n">
        <v>46211</v>
      </c>
      <c r="C7639" s="1" t="n">
        <v>100</v>
      </c>
      <c r="D7639" s="1" t="s">
        <v>3947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3924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7" t="n">
        <v>46211</v>
      </c>
      <c r="C7640" s="1" t="n">
        <v>100</v>
      </c>
      <c r="D7640" s="1" t="s">
        <v>3947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3925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7" t="n">
        <v>46211</v>
      </c>
      <c r="C7641" s="1" t="n">
        <v>100</v>
      </c>
      <c r="D7641" s="1" t="s">
        <v>3947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3926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7" t="n">
        <v>46211</v>
      </c>
      <c r="C7642" s="1" t="n">
        <v>100</v>
      </c>
      <c r="D7642" s="1" t="s">
        <v>3947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3927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7" t="n">
        <v>46211</v>
      </c>
      <c r="C7643" s="1" t="n">
        <v>100</v>
      </c>
      <c r="D7643" s="1" t="s">
        <v>3947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3928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7" t="n">
        <v>46211</v>
      </c>
      <c r="C7644" s="1" t="n">
        <v>100</v>
      </c>
      <c r="D7644" s="1" t="s">
        <v>3947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3929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7" t="n">
        <v>46211</v>
      </c>
      <c r="C7645" s="1" t="n">
        <v>100</v>
      </c>
      <c r="D7645" s="1" t="s">
        <v>3947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3930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7" t="n">
        <v>46211</v>
      </c>
      <c r="C7646" s="1" t="n">
        <v>100</v>
      </c>
      <c r="D7646" s="1" t="s">
        <v>3947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3931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7" t="n">
        <v>46211</v>
      </c>
      <c r="C7647" s="1" t="n">
        <v>100</v>
      </c>
      <c r="D7647" s="1" t="s">
        <v>3947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3932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7" t="n">
        <v>46211</v>
      </c>
      <c r="C7648" s="1" t="n">
        <v>100</v>
      </c>
      <c r="D7648" s="1" t="s">
        <v>3947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3933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7" t="n">
        <v>46211</v>
      </c>
      <c r="C7649" s="1" t="n">
        <v>100</v>
      </c>
      <c r="D7649" s="1" t="s">
        <v>3947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3934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7" t="n">
        <v>46211</v>
      </c>
      <c r="C7650" s="1" t="n">
        <v>100</v>
      </c>
      <c r="D7650" s="1" t="s">
        <v>3947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3936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7" t="n">
        <v>46211</v>
      </c>
      <c r="C7651" s="1" t="n">
        <v>100</v>
      </c>
      <c r="D7651" s="1" t="s">
        <v>3947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3937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7" t="n">
        <v>46211</v>
      </c>
      <c r="C7652" s="1" t="n">
        <v>100</v>
      </c>
      <c r="D7652" s="1" t="s">
        <v>3947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3938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7" t="n">
        <v>46211</v>
      </c>
      <c r="C7653" s="1" t="n">
        <v>100</v>
      </c>
      <c r="D7653" s="1" t="s">
        <v>3947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3939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7" t="n">
        <v>46211</v>
      </c>
      <c r="C7654" s="1" t="n">
        <v>100</v>
      </c>
      <c r="D7654" s="1" t="s">
        <v>3947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3940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7" t="n">
        <v>46211</v>
      </c>
      <c r="C7655" s="1" t="n">
        <v>100</v>
      </c>
      <c r="D7655" s="1" t="s">
        <v>3947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3921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7" t="n">
        <v>46211</v>
      </c>
      <c r="C7656" s="1" t="n">
        <v>100</v>
      </c>
      <c r="D7656" s="1" t="s">
        <v>3947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4208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7" t="n">
        <v>46211</v>
      </c>
      <c r="C7657" s="1" t="n">
        <v>100</v>
      </c>
      <c r="D7657" s="1" t="s">
        <v>3947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3942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7" t="n">
        <v>46211</v>
      </c>
      <c r="C7658" s="1" t="n">
        <v>100</v>
      </c>
      <c r="D7658" s="1" t="s">
        <v>3947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3943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7" t="n">
        <v>46211</v>
      </c>
      <c r="C7659" s="1" t="n">
        <v>100</v>
      </c>
      <c r="D7659" s="1" t="s">
        <v>3947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3922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7" t="n">
        <v>46211</v>
      </c>
      <c r="C7660" s="1" t="n">
        <v>100</v>
      </c>
      <c r="D7660" s="1" t="s">
        <v>3947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3944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7" t="n">
        <v>46211</v>
      </c>
      <c r="C7661" s="1" t="n">
        <v>100</v>
      </c>
      <c r="D7661" s="1" t="s">
        <v>3947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3938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7" t="n">
        <v>46211</v>
      </c>
      <c r="C7662" s="1" t="n">
        <v>100</v>
      </c>
      <c r="D7662" s="1" t="s">
        <v>3947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3940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7" t="n">
        <v>46211</v>
      </c>
      <c r="C7663" s="1" t="n">
        <v>100</v>
      </c>
      <c r="D7663" s="1" t="s">
        <v>3947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3921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7" t="n">
        <v>46211</v>
      </c>
      <c r="C7664" s="1" t="n">
        <v>100</v>
      </c>
      <c r="D7664" s="1" t="s">
        <v>3947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3923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7" t="n">
        <v>46211</v>
      </c>
      <c r="C7665" s="1" t="n">
        <v>100</v>
      </c>
      <c r="D7665" s="1" t="s">
        <v>3947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3924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7" t="n">
        <v>46211</v>
      </c>
      <c r="C7666" s="1" t="n">
        <v>100</v>
      </c>
      <c r="D7666" s="1" t="s">
        <v>3947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3925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7" t="n">
        <v>46211</v>
      </c>
      <c r="C7667" s="1" t="n">
        <v>100</v>
      </c>
      <c r="D7667" s="1" t="s">
        <v>3947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3926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7" t="n">
        <v>46211</v>
      </c>
      <c r="C7668" s="1" t="n">
        <v>100</v>
      </c>
      <c r="D7668" s="1" t="s">
        <v>3947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3927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7" t="n">
        <v>46211</v>
      </c>
      <c r="C7669" s="1" t="n">
        <v>100</v>
      </c>
      <c r="D7669" s="1" t="s">
        <v>3947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3928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7" t="n">
        <v>46211</v>
      </c>
      <c r="C7670" s="1" t="n">
        <v>100</v>
      </c>
      <c r="D7670" s="1" t="s">
        <v>3947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3929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7" t="n">
        <v>46211</v>
      </c>
      <c r="C7671" s="1" t="n">
        <v>100</v>
      </c>
      <c r="D7671" s="1" t="s">
        <v>3947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3930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7" t="n">
        <v>46211</v>
      </c>
      <c r="C7672" s="1" t="n">
        <v>100</v>
      </c>
      <c r="D7672" s="1" t="s">
        <v>3947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3931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7" t="n">
        <v>46211</v>
      </c>
      <c r="C7673" s="1" t="n">
        <v>100</v>
      </c>
      <c r="D7673" s="1" t="s">
        <v>3947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3932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7" t="n">
        <v>46211</v>
      </c>
      <c r="C7674" s="1" t="n">
        <v>100</v>
      </c>
      <c r="D7674" s="1" t="s">
        <v>3947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3933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7" t="n">
        <v>46211</v>
      </c>
      <c r="C7675" s="1" t="n">
        <v>100</v>
      </c>
      <c r="D7675" s="1" t="s">
        <v>3947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3934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7" t="n">
        <v>46211</v>
      </c>
      <c r="C7676" s="1" t="n">
        <v>100</v>
      </c>
      <c r="D7676" s="1" t="s">
        <v>3947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3936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7" t="n">
        <v>46211</v>
      </c>
      <c r="C7677" s="1" t="n">
        <v>100</v>
      </c>
      <c r="D7677" s="1" t="s">
        <v>3947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3937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7" t="n">
        <v>46211</v>
      </c>
      <c r="C7678" s="1" t="n">
        <v>100</v>
      </c>
      <c r="D7678" s="1" t="s">
        <v>3947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3938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7" t="n">
        <v>46211</v>
      </c>
      <c r="C7679" s="1" t="n">
        <v>100</v>
      </c>
      <c r="D7679" s="1" t="s">
        <v>3947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3939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7" t="n">
        <v>46211</v>
      </c>
      <c r="C7680" s="1" t="n">
        <v>100</v>
      </c>
      <c r="D7680" s="1" t="s">
        <v>3947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3940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7" t="n">
        <v>46212</v>
      </c>
      <c r="C7681" s="1" t="n">
        <v>1</v>
      </c>
      <c r="D7681" s="1" t="s">
        <v>3851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3950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7" t="n">
        <v>46212</v>
      </c>
      <c r="C7682" s="1" t="n">
        <v>1</v>
      </c>
      <c r="D7682" s="1" t="s">
        <v>3851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6545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7" t="n">
        <v>46212</v>
      </c>
      <c r="C7683" s="1" t="n">
        <v>1</v>
      </c>
      <c r="D7683" s="1" t="s">
        <v>3851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6547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7" t="n">
        <v>46212</v>
      </c>
      <c r="C7684" s="1" t="n">
        <v>1</v>
      </c>
      <c r="D7684" s="1" t="s">
        <v>3851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4477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7" t="n">
        <v>46212</v>
      </c>
      <c r="C7685" s="1" t="n">
        <v>1</v>
      </c>
      <c r="D7685" s="1" t="s">
        <v>3851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4478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7" t="n">
        <v>46212</v>
      </c>
      <c r="C7686" s="1" t="n">
        <v>1</v>
      </c>
      <c r="D7686" s="1" t="s">
        <v>3851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4480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7" t="n">
        <v>46212</v>
      </c>
      <c r="C7687" s="1" t="n">
        <v>1</v>
      </c>
      <c r="D7687" s="1" t="s">
        <v>3851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5251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7" t="n">
        <v>46212</v>
      </c>
      <c r="C7688" s="1" t="n">
        <v>1</v>
      </c>
      <c r="D7688" s="1" t="s">
        <v>3851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4481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7" t="n">
        <v>46212</v>
      </c>
      <c r="C7689" s="1" t="n">
        <v>1</v>
      </c>
      <c r="D7689" s="1" t="s">
        <v>3851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4481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7" t="n">
        <v>46212</v>
      </c>
      <c r="C7690" s="1" t="n">
        <v>1</v>
      </c>
      <c r="D7690" s="1" t="s">
        <v>3851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6682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7" t="n">
        <v>46212</v>
      </c>
      <c r="C7691" s="1" t="n">
        <v>1</v>
      </c>
      <c r="D7691" s="1" t="s">
        <v>3851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5252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7" t="n">
        <v>46212</v>
      </c>
      <c r="C7692" s="1" t="n">
        <v>1</v>
      </c>
      <c r="D7692" s="1" t="s">
        <v>3851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6683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7" t="n">
        <v>46212</v>
      </c>
      <c r="C7693" s="1" t="n">
        <v>1</v>
      </c>
      <c r="D7693" s="1" t="s">
        <v>3851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6684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7" t="n">
        <v>46212</v>
      </c>
      <c r="C7694" s="1" t="n">
        <v>11</v>
      </c>
      <c r="D7694" s="1" t="s">
        <v>3915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4219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7" t="n">
        <v>46212</v>
      </c>
      <c r="C7695" s="1" t="n">
        <v>11</v>
      </c>
      <c r="D7695" s="1" t="s">
        <v>3915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3952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7" t="n">
        <v>46212</v>
      </c>
      <c r="C7696" s="1" t="n">
        <v>11</v>
      </c>
      <c r="D7696" s="1" t="s">
        <v>3915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3954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7" t="n">
        <v>46212</v>
      </c>
      <c r="C7697" s="1" t="n">
        <v>11</v>
      </c>
      <c r="D7697" s="1" t="s">
        <v>3915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3957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7" t="n">
        <v>46212</v>
      </c>
      <c r="C7698" s="1" t="n">
        <v>11</v>
      </c>
      <c r="D7698" s="1" t="s">
        <v>3915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6461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7" t="n">
        <v>46212</v>
      </c>
      <c r="C7699" s="1" t="n">
        <v>11</v>
      </c>
      <c r="D7699" s="1" t="s">
        <v>3915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6685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7" t="n">
        <v>46212</v>
      </c>
      <c r="C7700" s="1" t="n">
        <v>11</v>
      </c>
      <c r="D7700" s="1" t="s">
        <v>3915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6686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7" t="n">
        <v>46212</v>
      </c>
      <c r="C7701" s="1" t="n">
        <v>11</v>
      </c>
      <c r="D7701" s="1" t="s">
        <v>3915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3990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7" t="n">
        <v>46212</v>
      </c>
      <c r="C7702" s="1" t="n">
        <v>11</v>
      </c>
      <c r="D7702" s="1" t="s">
        <v>3915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3991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7" t="n">
        <v>46212</v>
      </c>
      <c r="C7703" s="1" t="n">
        <v>11</v>
      </c>
      <c r="D7703" s="1" t="s">
        <v>3915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3992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7" t="n">
        <v>46212</v>
      </c>
      <c r="C7704" s="1" t="n">
        <v>11</v>
      </c>
      <c r="D7704" s="1" t="s">
        <v>3915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3993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7" t="n">
        <v>46212</v>
      </c>
      <c r="C7705" s="1" t="n">
        <v>11</v>
      </c>
      <c r="D7705" s="1" t="s">
        <v>3915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3955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7" t="n">
        <v>46212</v>
      </c>
      <c r="C7706" s="1" t="n">
        <v>11</v>
      </c>
      <c r="D7706" s="1" t="s">
        <v>3915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3994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7" t="n">
        <v>46212</v>
      </c>
      <c r="C7707" s="1" t="n">
        <v>11</v>
      </c>
      <c r="D7707" s="1" t="s">
        <v>3915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3888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7" t="n">
        <v>46212</v>
      </c>
      <c r="C7708" s="1" t="n">
        <v>11</v>
      </c>
      <c r="D7708" s="1" t="s">
        <v>3915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3889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7" t="n">
        <v>46212</v>
      </c>
      <c r="C7709" s="1" t="n">
        <v>11</v>
      </c>
      <c r="D7709" s="1" t="s">
        <v>3915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6687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7" t="n">
        <v>46212</v>
      </c>
      <c r="C7710" s="1" t="n">
        <v>11</v>
      </c>
      <c r="D7710" s="1" t="s">
        <v>3915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6688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7" t="n">
        <v>46212</v>
      </c>
      <c r="C7711" s="1" t="n">
        <v>11</v>
      </c>
      <c r="D7711" s="1" t="s">
        <v>3915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6689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7" t="n">
        <v>46212</v>
      </c>
      <c r="C7712" s="1" t="n">
        <v>11</v>
      </c>
      <c r="D7712" s="1" t="s">
        <v>3915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6690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7" t="n">
        <v>46212</v>
      </c>
      <c r="C7713" s="1" t="n">
        <v>11</v>
      </c>
      <c r="D7713" s="1" t="s">
        <v>3915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6691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7" t="n">
        <v>46212</v>
      </c>
      <c r="C7714" s="1" t="n">
        <v>11</v>
      </c>
      <c r="D7714" s="1" t="s">
        <v>3915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6692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7" t="n">
        <v>46212</v>
      </c>
      <c r="C7715" s="1" t="n">
        <v>11</v>
      </c>
      <c r="D7715" s="1" t="s">
        <v>3915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6693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7" t="n">
        <v>46212</v>
      </c>
      <c r="C7716" s="1" t="n">
        <v>11</v>
      </c>
      <c r="D7716" s="1" t="s">
        <v>3915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6694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7" t="n">
        <v>46212</v>
      </c>
      <c r="C7717" s="1" t="n">
        <v>11</v>
      </c>
      <c r="D7717" s="1" t="s">
        <v>3915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6695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7" t="n">
        <v>46212</v>
      </c>
      <c r="C7718" s="1" t="n">
        <v>11</v>
      </c>
      <c r="D7718" s="1" t="s">
        <v>3915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6696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7" t="n">
        <v>46212</v>
      </c>
      <c r="C7719" s="1" t="n">
        <v>11</v>
      </c>
      <c r="D7719" s="1" t="s">
        <v>3915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6697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7" t="n">
        <v>46212</v>
      </c>
      <c r="C7720" s="1" t="n">
        <v>11</v>
      </c>
      <c r="D7720" s="1" t="s">
        <v>3915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6698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7" t="n">
        <v>46212</v>
      </c>
      <c r="C7721" s="1" t="n">
        <v>11</v>
      </c>
      <c r="D7721" s="1" t="s">
        <v>3915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6699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7" t="n">
        <v>46212</v>
      </c>
      <c r="C7722" s="1" t="n">
        <v>11</v>
      </c>
      <c r="D7722" s="1" t="s">
        <v>3915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6700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7" t="n">
        <v>46212</v>
      </c>
      <c r="C7723" s="1" t="n">
        <v>11</v>
      </c>
      <c r="D7723" s="1" t="s">
        <v>3915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6701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7" t="n">
        <v>46212</v>
      </c>
      <c r="C7724" s="1" t="n">
        <v>11</v>
      </c>
      <c r="D7724" s="1" t="s">
        <v>3915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6702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7" t="n">
        <v>46212</v>
      </c>
      <c r="C7725" s="1" t="n">
        <v>11</v>
      </c>
      <c r="D7725" s="1" t="s">
        <v>3915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6703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7" t="n">
        <v>46212</v>
      </c>
      <c r="C7726" s="1" t="n">
        <v>11</v>
      </c>
      <c r="D7726" s="1" t="s">
        <v>3915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4229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7" t="n">
        <v>46212</v>
      </c>
      <c r="C7727" s="1" t="n">
        <v>11</v>
      </c>
      <c r="D7727" s="1" t="s">
        <v>3915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4230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7" t="n">
        <v>46212</v>
      </c>
      <c r="C7728" s="1" t="n">
        <v>11</v>
      </c>
      <c r="D7728" s="1" t="s">
        <v>3915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4504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7" t="n">
        <v>46212</v>
      </c>
      <c r="C7729" s="1" t="n">
        <v>11</v>
      </c>
      <c r="D7729" s="1" t="s">
        <v>3915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6704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7" t="n">
        <v>46212</v>
      </c>
      <c r="C7730" s="1" t="n">
        <v>11</v>
      </c>
      <c r="D7730" s="1" t="s">
        <v>3915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4505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7" t="n">
        <v>46212</v>
      </c>
      <c r="C7731" s="1" t="n">
        <v>11</v>
      </c>
      <c r="D7731" s="1" t="s">
        <v>3915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6705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7" t="n">
        <v>46212</v>
      </c>
      <c r="C7732" s="1" t="n">
        <v>11</v>
      </c>
      <c r="D7732" s="1" t="s">
        <v>3915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4507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7" t="n">
        <v>46212</v>
      </c>
      <c r="C7733" s="1" t="n">
        <v>11</v>
      </c>
      <c r="D7733" s="1" t="s">
        <v>3915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6706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7" t="n">
        <v>46212</v>
      </c>
      <c r="C7734" s="1" t="n">
        <v>11</v>
      </c>
      <c r="D7734" s="1" t="s">
        <v>3915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6707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7" t="n">
        <v>46212</v>
      </c>
      <c r="C7735" s="1" t="n">
        <v>11</v>
      </c>
      <c r="D7735" s="1" t="s">
        <v>3915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5667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7" t="n">
        <v>46212</v>
      </c>
      <c r="C7736" s="1" t="n">
        <v>11</v>
      </c>
      <c r="D7736" s="1" t="s">
        <v>3915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5773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7" t="n">
        <v>46212</v>
      </c>
      <c r="C7737" s="1" t="n">
        <v>11</v>
      </c>
      <c r="D7737" s="1" t="s">
        <v>3915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6708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7" t="n">
        <v>46212</v>
      </c>
      <c r="C7738" s="1" t="n">
        <v>11</v>
      </c>
      <c r="D7738" s="1" t="s">
        <v>3915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6709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7" t="n">
        <v>46212</v>
      </c>
      <c r="C7739" s="1" t="n">
        <v>11</v>
      </c>
      <c r="D7739" s="1" t="s">
        <v>3915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6710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7" t="n">
        <v>46212</v>
      </c>
      <c r="C7740" s="1" t="n">
        <v>11</v>
      </c>
      <c r="D7740" s="1" t="s">
        <v>3915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6711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7" t="n">
        <v>46212</v>
      </c>
      <c r="C7741" s="1" t="n">
        <v>11</v>
      </c>
      <c r="D7741" s="1" t="s">
        <v>3915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6712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7" t="n">
        <v>46212</v>
      </c>
      <c r="C7742" s="1" t="n">
        <v>11</v>
      </c>
      <c r="D7742" s="1" t="s">
        <v>3915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6713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7" t="n">
        <v>46212</v>
      </c>
      <c r="C7743" s="1" t="n">
        <v>11</v>
      </c>
      <c r="D7743" s="1" t="s">
        <v>3915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6714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7" t="n">
        <v>46212</v>
      </c>
      <c r="C7744" s="1" t="n">
        <v>11</v>
      </c>
      <c r="D7744" s="1" t="s">
        <v>3915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5974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7" t="n">
        <v>46212</v>
      </c>
      <c r="C7745" s="1" t="n">
        <v>11</v>
      </c>
      <c r="D7745" s="1" t="s">
        <v>3915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6715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7" t="n">
        <v>46212</v>
      </c>
      <c r="C7746" s="1" t="n">
        <v>11</v>
      </c>
      <c r="D7746" s="1" t="s">
        <v>3915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6716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7" t="n">
        <v>46212</v>
      </c>
      <c r="C7747" s="1" t="n">
        <v>11</v>
      </c>
      <c r="D7747" s="1" t="s">
        <v>3915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6717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7" t="n">
        <v>46212</v>
      </c>
      <c r="C7748" s="1" t="n">
        <v>22</v>
      </c>
      <c r="D7748" s="1" t="s">
        <v>3920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3921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7" t="n">
        <v>46212</v>
      </c>
      <c r="C7749" s="1" t="n">
        <v>22</v>
      </c>
      <c r="D7749" s="1" t="s">
        <v>3920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4208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7" t="n">
        <v>46212</v>
      </c>
      <c r="C7750" s="1" t="n">
        <v>22</v>
      </c>
      <c r="D7750" s="1" t="s">
        <v>3920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3942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7" t="n">
        <v>46212</v>
      </c>
      <c r="C7751" s="1" t="n">
        <v>22</v>
      </c>
      <c r="D7751" s="1" t="s">
        <v>3920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3943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7" t="n">
        <v>46212</v>
      </c>
      <c r="C7752" s="1" t="n">
        <v>22</v>
      </c>
      <c r="D7752" s="1" t="s">
        <v>3920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3922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7" t="n">
        <v>46212</v>
      </c>
      <c r="C7753" s="1" t="n">
        <v>22</v>
      </c>
      <c r="D7753" s="1" t="s">
        <v>3920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3944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7" t="n">
        <v>46212</v>
      </c>
      <c r="C7754" s="1" t="n">
        <v>22</v>
      </c>
      <c r="D7754" s="1" t="s">
        <v>3920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3938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7" t="n">
        <v>46212</v>
      </c>
      <c r="C7755" s="1" t="n">
        <v>22</v>
      </c>
      <c r="D7755" s="1" t="s">
        <v>3920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3940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7" t="n">
        <v>46212</v>
      </c>
      <c r="C7756" s="1" t="n">
        <v>22</v>
      </c>
      <c r="D7756" s="1" t="s">
        <v>3920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3921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7" t="n">
        <v>46212</v>
      </c>
      <c r="C7757" s="1" t="n">
        <v>22</v>
      </c>
      <c r="D7757" s="1" t="s">
        <v>3920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3922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7" t="n">
        <v>46212</v>
      </c>
      <c r="C7758" s="1" t="n">
        <v>22</v>
      </c>
      <c r="D7758" s="1" t="s">
        <v>3920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3923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7" t="n">
        <v>46212</v>
      </c>
      <c r="C7759" s="1" t="n">
        <v>22</v>
      </c>
      <c r="D7759" s="1" t="s">
        <v>3920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3924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7" t="n">
        <v>46212</v>
      </c>
      <c r="C7760" s="1" t="n">
        <v>22</v>
      </c>
      <c r="D7760" s="1" t="s">
        <v>3920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3925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7" t="n">
        <v>46212</v>
      </c>
      <c r="C7761" s="1" t="n">
        <v>22</v>
      </c>
      <c r="D7761" s="1" t="s">
        <v>3920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3926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7" t="n">
        <v>46212</v>
      </c>
      <c r="C7762" s="1" t="n">
        <v>22</v>
      </c>
      <c r="D7762" s="1" t="s">
        <v>3920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3927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7" t="n">
        <v>46212</v>
      </c>
      <c r="C7763" s="1" t="n">
        <v>22</v>
      </c>
      <c r="D7763" s="1" t="s">
        <v>3920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3928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7" t="n">
        <v>46212</v>
      </c>
      <c r="C7764" s="1" t="n">
        <v>22</v>
      </c>
      <c r="D7764" s="1" t="s">
        <v>3920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3929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7" t="n">
        <v>46212</v>
      </c>
      <c r="C7765" s="1" t="n">
        <v>22</v>
      </c>
      <c r="D7765" s="1" t="s">
        <v>3920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3930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7" t="n">
        <v>46212</v>
      </c>
      <c r="C7766" s="1" t="n">
        <v>22</v>
      </c>
      <c r="D7766" s="1" t="s">
        <v>3920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3931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7" t="n">
        <v>46212</v>
      </c>
      <c r="C7767" s="1" t="n">
        <v>22</v>
      </c>
      <c r="D7767" s="1" t="s">
        <v>3920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3932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7" t="n">
        <v>46212</v>
      </c>
      <c r="C7768" s="1" t="n">
        <v>22</v>
      </c>
      <c r="D7768" s="1" t="s">
        <v>3920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3933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7" t="n">
        <v>46212</v>
      </c>
      <c r="C7769" s="1" t="n">
        <v>22</v>
      </c>
      <c r="D7769" s="1" t="s">
        <v>3920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3935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7" t="n">
        <v>46212</v>
      </c>
      <c r="C7770" s="1" t="n">
        <v>22</v>
      </c>
      <c r="D7770" s="1" t="s">
        <v>3920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3936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7" t="n">
        <v>46212</v>
      </c>
      <c r="C7771" s="1" t="n">
        <v>22</v>
      </c>
      <c r="D7771" s="1" t="s">
        <v>3920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3937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7" t="n">
        <v>46212</v>
      </c>
      <c r="C7772" s="1" t="n">
        <v>22</v>
      </c>
      <c r="D7772" s="1" t="s">
        <v>3920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3938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7" t="n">
        <v>46212</v>
      </c>
      <c r="C7773" s="1" t="n">
        <v>22</v>
      </c>
      <c r="D7773" s="1" t="s">
        <v>3920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3939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7" t="n">
        <v>46212</v>
      </c>
      <c r="C7774" s="1" t="n">
        <v>22</v>
      </c>
      <c r="D7774" s="1" t="s">
        <v>3920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3940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7" t="n">
        <v>46212</v>
      </c>
      <c r="C7775" s="1" t="n">
        <v>22</v>
      </c>
      <c r="D7775" s="1" t="s">
        <v>3920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3941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7" t="n">
        <v>46212</v>
      </c>
      <c r="C7776" s="1" t="n">
        <v>100</v>
      </c>
      <c r="D7776" s="1" t="s">
        <v>3947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3921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7" t="n">
        <v>46212</v>
      </c>
      <c r="C7777" s="1" t="n">
        <v>100</v>
      </c>
      <c r="D7777" s="1" t="s">
        <v>3947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4208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7" t="n">
        <v>46212</v>
      </c>
      <c r="C7778" s="1" t="n">
        <v>100</v>
      </c>
      <c r="D7778" s="1" t="s">
        <v>3947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3942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7" t="n">
        <v>46212</v>
      </c>
      <c r="C7779" s="1" t="n">
        <v>100</v>
      </c>
      <c r="D7779" s="1" t="s">
        <v>3947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3943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7" t="n">
        <v>46212</v>
      </c>
      <c r="C7780" s="1" t="n">
        <v>100</v>
      </c>
      <c r="D7780" s="1" t="s">
        <v>3947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3922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7" t="n">
        <v>46212</v>
      </c>
      <c r="C7781" s="1" t="n">
        <v>100</v>
      </c>
      <c r="D7781" s="1" t="s">
        <v>3947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3944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7" t="n">
        <v>46212</v>
      </c>
      <c r="C7782" s="1" t="n">
        <v>100</v>
      </c>
      <c r="D7782" s="1" t="s">
        <v>3947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3938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7" t="n">
        <v>46212</v>
      </c>
      <c r="C7783" s="1" t="n">
        <v>100</v>
      </c>
      <c r="D7783" s="1" t="s">
        <v>3947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3940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7" t="n">
        <v>46212</v>
      </c>
      <c r="C7784" s="1" t="n">
        <v>100</v>
      </c>
      <c r="D7784" s="1" t="s">
        <v>3947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3921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7" t="n">
        <v>46212</v>
      </c>
      <c r="C7785" s="1" t="n">
        <v>100</v>
      </c>
      <c r="D7785" s="1" t="s">
        <v>3947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3922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7" t="n">
        <v>46212</v>
      </c>
      <c r="C7786" s="1" t="n">
        <v>100</v>
      </c>
      <c r="D7786" s="1" t="s">
        <v>3947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3923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7" t="n">
        <v>46212</v>
      </c>
      <c r="C7787" s="1" t="n">
        <v>100</v>
      </c>
      <c r="D7787" s="1" t="s">
        <v>3947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3924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7" t="n">
        <v>46212</v>
      </c>
      <c r="C7788" s="1" t="n">
        <v>100</v>
      </c>
      <c r="D7788" s="1" t="s">
        <v>3947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3925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7" t="n">
        <v>46212</v>
      </c>
      <c r="C7789" s="1" t="n">
        <v>100</v>
      </c>
      <c r="D7789" s="1" t="s">
        <v>3947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3926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7" t="n">
        <v>46212</v>
      </c>
      <c r="C7790" s="1" t="n">
        <v>100</v>
      </c>
      <c r="D7790" s="1" t="s">
        <v>3947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3927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7" t="n">
        <v>46212</v>
      </c>
      <c r="C7791" s="1" t="n">
        <v>100</v>
      </c>
      <c r="D7791" s="1" t="s">
        <v>3947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3928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7" t="n">
        <v>46212</v>
      </c>
      <c r="C7792" s="1" t="n">
        <v>100</v>
      </c>
      <c r="D7792" s="1" t="s">
        <v>3947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3929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7" t="n">
        <v>46212</v>
      </c>
      <c r="C7793" s="1" t="n">
        <v>100</v>
      </c>
      <c r="D7793" s="1" t="s">
        <v>3947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3930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7" t="n">
        <v>46212</v>
      </c>
      <c r="C7794" s="1" t="n">
        <v>100</v>
      </c>
      <c r="D7794" s="1" t="s">
        <v>3947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3931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7" t="n">
        <v>46212</v>
      </c>
      <c r="C7795" s="1" t="n">
        <v>100</v>
      </c>
      <c r="D7795" s="1" t="s">
        <v>3947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3932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7" t="n">
        <v>46212</v>
      </c>
      <c r="C7796" s="1" t="n">
        <v>100</v>
      </c>
      <c r="D7796" s="1" t="s">
        <v>3947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3933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7" t="n">
        <v>46212</v>
      </c>
      <c r="C7797" s="1" t="n">
        <v>100</v>
      </c>
      <c r="D7797" s="1" t="s">
        <v>3947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3935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7" t="n">
        <v>46212</v>
      </c>
      <c r="C7798" s="1" t="n">
        <v>100</v>
      </c>
      <c r="D7798" s="1" t="s">
        <v>3947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3936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7" t="n">
        <v>46212</v>
      </c>
      <c r="C7799" s="1" t="n">
        <v>100</v>
      </c>
      <c r="D7799" s="1" t="s">
        <v>3947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3937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7" t="n">
        <v>46212</v>
      </c>
      <c r="C7800" s="1" t="n">
        <v>100</v>
      </c>
      <c r="D7800" s="1" t="s">
        <v>3947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3938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7" t="n">
        <v>46212</v>
      </c>
      <c r="C7801" s="1" t="n">
        <v>100</v>
      </c>
      <c r="D7801" s="1" t="s">
        <v>3947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3939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7" t="n">
        <v>46212</v>
      </c>
      <c r="C7802" s="1" t="n">
        <v>100</v>
      </c>
      <c r="D7802" s="1" t="s">
        <v>3947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3940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7" t="n">
        <v>46212</v>
      </c>
      <c r="C7803" s="1" t="n">
        <v>100</v>
      </c>
      <c r="D7803" s="1" t="s">
        <v>3947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3941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7" t="n">
        <v>46213</v>
      </c>
      <c r="C7804" s="1" t="n">
        <v>1</v>
      </c>
      <c r="D7804" s="1" t="s">
        <v>3851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4215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7" t="n">
        <v>46213</v>
      </c>
      <c r="C7805" s="1" t="n">
        <v>1</v>
      </c>
      <c r="D7805" s="1" t="s">
        <v>3851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4223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7" t="n">
        <v>46213</v>
      </c>
      <c r="C7806" s="1" t="n">
        <v>1</v>
      </c>
      <c r="D7806" s="1" t="s">
        <v>3851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4224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7" t="n">
        <v>46213</v>
      </c>
      <c r="C7807" s="1" t="n">
        <v>1</v>
      </c>
      <c r="D7807" s="1" t="s">
        <v>3851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4225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7" t="n">
        <v>46213</v>
      </c>
      <c r="C7808" s="1" t="n">
        <v>1</v>
      </c>
      <c r="D7808" s="1" t="s">
        <v>3851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4111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7" t="n">
        <v>46213</v>
      </c>
      <c r="C7809" s="1" t="n">
        <v>1</v>
      </c>
      <c r="D7809" s="1" t="s">
        <v>3851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4112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7" t="n">
        <v>46213</v>
      </c>
      <c r="C7810" s="1" t="n">
        <v>1</v>
      </c>
      <c r="D7810" s="1" t="s">
        <v>3851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4113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7" t="n">
        <v>46213</v>
      </c>
      <c r="C7811" s="1" t="n">
        <v>1</v>
      </c>
      <c r="D7811" s="1" t="s">
        <v>3851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3894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7" t="n">
        <v>46213</v>
      </c>
      <c r="C7812" s="1" t="n">
        <v>6</v>
      </c>
      <c r="D7812" s="1" t="s">
        <v>3914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6718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7" t="n">
        <v>46213</v>
      </c>
      <c r="C7813" s="1" t="n">
        <v>6</v>
      </c>
      <c r="D7813" s="1" t="s">
        <v>3914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4271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7" t="n">
        <v>46213</v>
      </c>
      <c r="C7814" s="1" t="n">
        <v>6</v>
      </c>
      <c r="D7814" s="1" t="s">
        <v>3914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4187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7" t="n">
        <v>46213</v>
      </c>
      <c r="C7815" s="1" t="n">
        <v>6</v>
      </c>
      <c r="D7815" s="1" t="s">
        <v>3914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4264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7" t="n">
        <v>46213</v>
      </c>
      <c r="C7816" s="1" t="n">
        <v>6</v>
      </c>
      <c r="D7816" s="1" t="s">
        <v>3914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4265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7" t="n">
        <v>46213</v>
      </c>
      <c r="C7817" s="1" t="n">
        <v>6</v>
      </c>
      <c r="D7817" s="1" t="s">
        <v>3914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4188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7" t="n">
        <v>46213</v>
      </c>
      <c r="C7818" s="1" t="n">
        <v>6</v>
      </c>
      <c r="D7818" s="1" t="s">
        <v>3914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4189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7" t="n">
        <v>46213</v>
      </c>
      <c r="C7819" s="1" t="n">
        <v>6</v>
      </c>
      <c r="D7819" s="1" t="s">
        <v>3914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4190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7" t="n">
        <v>46213</v>
      </c>
      <c r="C7820" s="1" t="n">
        <v>6</v>
      </c>
      <c r="D7820" s="1" t="s">
        <v>3914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4191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7" t="n">
        <v>46213</v>
      </c>
      <c r="C7821" s="1" t="n">
        <v>6</v>
      </c>
      <c r="D7821" s="1" t="s">
        <v>3914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4192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7" t="n">
        <v>46213</v>
      </c>
      <c r="C7822" s="1" t="n">
        <v>6</v>
      </c>
      <c r="D7822" s="1" t="s">
        <v>3914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4193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7" t="n">
        <v>46213</v>
      </c>
      <c r="C7823" s="1" t="n">
        <v>6</v>
      </c>
      <c r="D7823" s="1" t="s">
        <v>3914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4194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7" t="n">
        <v>46213</v>
      </c>
      <c r="C7824" s="1" t="n">
        <v>6</v>
      </c>
      <c r="D7824" s="1" t="s">
        <v>3914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4195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7" t="n">
        <v>46213</v>
      </c>
      <c r="C7825" s="1" t="n">
        <v>6</v>
      </c>
      <c r="D7825" s="1" t="s">
        <v>3914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4196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7" t="n">
        <v>46213</v>
      </c>
      <c r="C7826" s="1" t="n">
        <v>6</v>
      </c>
      <c r="D7826" s="1" t="s">
        <v>3914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4197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7" t="n">
        <v>46213</v>
      </c>
      <c r="C7827" s="1" t="n">
        <v>6</v>
      </c>
      <c r="D7827" s="1" t="s">
        <v>3914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4267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7" t="n">
        <v>46213</v>
      </c>
      <c r="C7828" s="1" t="n">
        <v>6</v>
      </c>
      <c r="D7828" s="1" t="s">
        <v>3914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4198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7" t="n">
        <v>46213</v>
      </c>
      <c r="C7829" s="1" t="n">
        <v>6</v>
      </c>
      <c r="D7829" s="1" t="s">
        <v>3914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4199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7" t="n">
        <v>46213</v>
      </c>
      <c r="C7830" s="1" t="n">
        <v>6</v>
      </c>
      <c r="D7830" s="1" t="s">
        <v>3914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6719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7" t="n">
        <v>46213</v>
      </c>
      <c r="C7831" s="1" t="n">
        <v>6</v>
      </c>
      <c r="D7831" s="1" t="s">
        <v>3914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4269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7" t="n">
        <v>46213</v>
      </c>
      <c r="C7832" s="1" t="n">
        <v>6</v>
      </c>
      <c r="D7832" s="1" t="s">
        <v>3914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4174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7" t="n">
        <v>46213</v>
      </c>
      <c r="C7833" s="1" t="n">
        <v>6</v>
      </c>
      <c r="D7833" s="1" t="s">
        <v>3914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4175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7" t="n">
        <v>46213</v>
      </c>
      <c r="C7834" s="1" t="n">
        <v>6</v>
      </c>
      <c r="D7834" s="1" t="s">
        <v>3914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4176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7" t="n">
        <v>46213</v>
      </c>
      <c r="C7835" s="1" t="n">
        <v>6</v>
      </c>
      <c r="D7835" s="1" t="s">
        <v>3914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4177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7" t="n">
        <v>46213</v>
      </c>
      <c r="C7836" s="1" t="n">
        <v>6</v>
      </c>
      <c r="D7836" s="1" t="s">
        <v>3914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4178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7" t="n">
        <v>46213</v>
      </c>
      <c r="C7837" s="1" t="n">
        <v>6</v>
      </c>
      <c r="D7837" s="1" t="s">
        <v>3914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4179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7" t="n">
        <v>46213</v>
      </c>
      <c r="C7838" s="1" t="n">
        <v>6</v>
      </c>
      <c r="D7838" s="1" t="s">
        <v>3914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4180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7" t="n">
        <v>46213</v>
      </c>
      <c r="C7839" s="1" t="n">
        <v>6</v>
      </c>
      <c r="D7839" s="1" t="s">
        <v>3914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4181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7" t="n">
        <v>46213</v>
      </c>
      <c r="C7840" s="1" t="n">
        <v>6</v>
      </c>
      <c r="D7840" s="1" t="s">
        <v>3914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4182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7" t="n">
        <v>46213</v>
      </c>
      <c r="C7841" s="1" t="n">
        <v>6</v>
      </c>
      <c r="D7841" s="1" t="s">
        <v>3914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4270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7" t="n">
        <v>46213</v>
      </c>
      <c r="C7842" s="1" t="n">
        <v>6</v>
      </c>
      <c r="D7842" s="1" t="s">
        <v>3914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4184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7" t="n">
        <v>46213</v>
      </c>
      <c r="C7843" s="1" t="n">
        <v>6</v>
      </c>
      <c r="D7843" s="1" t="s">
        <v>3914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4185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7" t="n">
        <v>46213</v>
      </c>
      <c r="C7844" s="1" t="n">
        <v>6</v>
      </c>
      <c r="D7844" s="1" t="s">
        <v>3914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6720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7" t="n">
        <v>46213</v>
      </c>
      <c r="C7845" s="1" t="n">
        <v>11</v>
      </c>
      <c r="D7845" s="1" t="s">
        <v>3915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6104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7" t="n">
        <v>46213</v>
      </c>
      <c r="C7846" s="1" t="n">
        <v>11</v>
      </c>
      <c r="D7846" s="1" t="s">
        <v>3915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6721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7" t="n">
        <v>46213</v>
      </c>
      <c r="C7847" s="1" t="n">
        <v>11</v>
      </c>
      <c r="D7847" s="1" t="s">
        <v>3915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6722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7" t="n">
        <v>46213</v>
      </c>
      <c r="C7848" s="1" t="n">
        <v>11</v>
      </c>
      <c r="D7848" s="1" t="s">
        <v>3915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6723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7" t="n">
        <v>46213</v>
      </c>
      <c r="C7849" s="1" t="n">
        <v>11</v>
      </c>
      <c r="D7849" s="1" t="s">
        <v>3915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6724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7" t="n">
        <v>46213</v>
      </c>
      <c r="C7850" s="1" t="n">
        <v>11</v>
      </c>
      <c r="D7850" s="1" t="s">
        <v>3915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6725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7" t="n">
        <v>46213</v>
      </c>
      <c r="C7851" s="1" t="n">
        <v>11</v>
      </c>
      <c r="D7851" s="1" t="s">
        <v>3915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6726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7" t="n">
        <v>46213</v>
      </c>
      <c r="C7852" s="1" t="n">
        <v>11</v>
      </c>
      <c r="D7852" s="1" t="s">
        <v>3915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6601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7" t="n">
        <v>46213</v>
      </c>
      <c r="C7853" s="1" t="n">
        <v>11</v>
      </c>
      <c r="D7853" s="1" t="s">
        <v>3915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6602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7" t="n">
        <v>46213</v>
      </c>
      <c r="C7854" s="1" t="n">
        <v>11</v>
      </c>
      <c r="D7854" s="1" t="s">
        <v>3915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4921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7" t="n">
        <v>46213</v>
      </c>
      <c r="C7855" s="1" t="n">
        <v>11</v>
      </c>
      <c r="D7855" s="1" t="s">
        <v>3915</v>
      </c>
      <c r="E7855" s="1" t="n">
        <v>10090</v>
      </c>
      <c r="F7855" s="1" t="s">
        <v>1546</v>
      </c>
      <c r="I7855" s="1" t="n">
        <v>271</v>
      </c>
      <c r="J7855" s="1" t="n">
        <v>22931</v>
      </c>
      <c r="K7855" s="1" t="n">
        <v>7898910758509</v>
      </c>
      <c r="L7855" s="1" t="s">
        <v>6602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7" t="n">
        <v>46213</v>
      </c>
      <c r="C7856" s="1" t="n">
        <v>11</v>
      </c>
      <c r="D7856" s="1" t="s">
        <v>3915</v>
      </c>
      <c r="E7856" s="1" t="n">
        <v>10090</v>
      </c>
      <c r="F7856" s="1" t="s">
        <v>1546</v>
      </c>
      <c r="I7856" s="1" t="n">
        <v>271</v>
      </c>
      <c r="J7856" s="1" t="n">
        <v>17757</v>
      </c>
      <c r="K7856" s="1" t="n">
        <v>7898910758349</v>
      </c>
      <c r="L7856" s="1" t="s">
        <v>6604</v>
      </c>
      <c r="N7856" s="1" t="n">
        <v>18</v>
      </c>
      <c r="O7856" s="1" t="n">
        <v>83.7</v>
      </c>
    </row>
    <row r="7857" customFormat="false" ht="15" hidden="false" customHeight="true" outlineLevel="0" collapsed="false">
      <c r="A7857" s="1" t="n">
        <v>1</v>
      </c>
      <c r="B7857" s="17" t="n">
        <v>46213</v>
      </c>
      <c r="C7857" s="1" t="n">
        <v>11</v>
      </c>
      <c r="D7857" s="1" t="s">
        <v>3915</v>
      </c>
      <c r="E7857" s="1" t="n">
        <v>10090</v>
      </c>
      <c r="F7857" s="1" t="s">
        <v>1546</v>
      </c>
      <c r="I7857" s="1" t="n">
        <v>271</v>
      </c>
      <c r="J7857" s="1" t="n">
        <v>19660</v>
      </c>
      <c r="K7857" s="1" t="n">
        <v>7898912981172</v>
      </c>
      <c r="L7857" s="1" t="s">
        <v>6727</v>
      </c>
      <c r="N7857" s="1" t="n">
        <v>24</v>
      </c>
      <c r="O7857" s="1" t="n">
        <v>87.6</v>
      </c>
    </row>
    <row r="7858" customFormat="false" ht="15" hidden="false" customHeight="true" outlineLevel="0" collapsed="false">
      <c r="A7858" s="1" t="n">
        <v>1</v>
      </c>
      <c r="B7858" s="17" t="n">
        <v>46213</v>
      </c>
      <c r="C7858" s="1" t="n">
        <v>11</v>
      </c>
      <c r="D7858" s="1" t="s">
        <v>3915</v>
      </c>
      <c r="E7858" s="1" t="n">
        <v>10090</v>
      </c>
      <c r="F7858" s="1" t="s">
        <v>1546</v>
      </c>
      <c r="I7858" s="1" t="n">
        <v>271</v>
      </c>
      <c r="J7858" s="1" t="n">
        <v>20485</v>
      </c>
      <c r="K7858" s="1" t="n">
        <v>7898342050240</v>
      </c>
      <c r="L7858" s="1" t="s">
        <v>6728</v>
      </c>
      <c r="N7858" s="1" t="n">
        <v>50</v>
      </c>
      <c r="O7858" s="1" t="n">
        <v>210</v>
      </c>
    </row>
    <row r="7859" customFormat="false" ht="15" hidden="false" customHeight="true" outlineLevel="0" collapsed="false">
      <c r="A7859" s="1" t="n">
        <v>1</v>
      </c>
      <c r="B7859" s="17" t="n">
        <v>46213</v>
      </c>
      <c r="C7859" s="1" t="n">
        <v>11</v>
      </c>
      <c r="D7859" s="1" t="s">
        <v>3915</v>
      </c>
      <c r="E7859" s="1" t="n">
        <v>10090</v>
      </c>
      <c r="F7859" s="1" t="s">
        <v>1546</v>
      </c>
      <c r="I7859" s="1" t="n">
        <v>271</v>
      </c>
      <c r="J7859" s="1" t="n">
        <v>22930</v>
      </c>
      <c r="K7859" s="1" t="n">
        <v>7898910758516</v>
      </c>
      <c r="L7859" s="1" t="s">
        <v>6605</v>
      </c>
      <c r="N7859" s="1" t="n">
        <v>24</v>
      </c>
      <c r="O7859" s="1" t="n">
        <v>111.6</v>
      </c>
    </row>
    <row r="7860" customFormat="false" ht="15" hidden="false" customHeight="true" outlineLevel="0" collapsed="false">
      <c r="A7860" s="1" t="n">
        <v>1</v>
      </c>
      <c r="B7860" s="17" t="n">
        <v>46213</v>
      </c>
      <c r="C7860" s="1" t="n">
        <v>11</v>
      </c>
      <c r="D7860" s="1" t="s">
        <v>3915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6729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7" t="n">
        <v>46213</v>
      </c>
      <c r="C7861" s="1" t="n">
        <v>11</v>
      </c>
      <c r="D7861" s="1" t="s">
        <v>3915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5770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7" t="n">
        <v>46213</v>
      </c>
      <c r="C7862" s="1" t="n">
        <v>11</v>
      </c>
      <c r="D7862" s="1" t="s">
        <v>3915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6602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7" t="n">
        <v>46213</v>
      </c>
      <c r="C7863" s="1" t="n">
        <v>11</v>
      </c>
      <c r="D7863" s="1" t="s">
        <v>3915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4426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7" t="n">
        <v>46213</v>
      </c>
      <c r="C7864" s="1" t="n">
        <v>11</v>
      </c>
      <c r="D7864" s="1" t="s">
        <v>3915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4435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7" t="n">
        <v>46213</v>
      </c>
      <c r="C7865" s="1" t="n">
        <v>11</v>
      </c>
      <c r="D7865" s="1" t="s">
        <v>3915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6730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7" t="n">
        <v>46213</v>
      </c>
      <c r="C7866" s="1" t="n">
        <v>11</v>
      </c>
      <c r="D7866" s="1" t="s">
        <v>3915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5776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7" t="n">
        <v>46213</v>
      </c>
      <c r="C7867" s="1" t="n">
        <v>11</v>
      </c>
      <c r="D7867" s="1" t="s">
        <v>3915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5777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7" t="n">
        <v>46213</v>
      </c>
      <c r="C7868" s="1" t="n">
        <v>11</v>
      </c>
      <c r="D7868" s="1" t="s">
        <v>3915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6731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7" t="n">
        <v>46213</v>
      </c>
      <c r="C7869" s="1" t="n">
        <v>11</v>
      </c>
      <c r="D7869" s="1" t="s">
        <v>3915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4222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7" t="n">
        <v>46213</v>
      </c>
      <c r="C7870" s="1" t="n">
        <v>11</v>
      </c>
      <c r="D7870" s="1" t="s">
        <v>3915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4099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7" t="n">
        <v>46213</v>
      </c>
      <c r="C7871" s="1" t="n">
        <v>11</v>
      </c>
      <c r="D7871" s="1" t="s">
        <v>3915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4406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7" t="n">
        <v>46213</v>
      </c>
      <c r="C7872" s="1" t="n">
        <v>11</v>
      </c>
      <c r="D7872" s="1" t="s">
        <v>3915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4412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7" t="n">
        <v>46213</v>
      </c>
      <c r="C7873" s="1" t="n">
        <v>11</v>
      </c>
      <c r="D7873" s="1" t="s">
        <v>3915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4789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7" t="n">
        <v>46213</v>
      </c>
      <c r="C7874" s="1" t="n">
        <v>11</v>
      </c>
      <c r="D7874" s="1" t="s">
        <v>3915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4108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7" t="n">
        <v>46213</v>
      </c>
      <c r="C7875" s="1" t="n">
        <v>11</v>
      </c>
      <c r="D7875" s="1" t="s">
        <v>3915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4109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7" t="n">
        <v>46213</v>
      </c>
      <c r="C7876" s="1" t="n">
        <v>11</v>
      </c>
      <c r="D7876" s="1" t="s">
        <v>3915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6196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7" t="n">
        <v>46213</v>
      </c>
      <c r="C7877" s="1" t="n">
        <v>11</v>
      </c>
      <c r="D7877" s="1" t="s">
        <v>3915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6462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7" t="n">
        <v>46213</v>
      </c>
      <c r="C7878" s="1" t="n">
        <v>11</v>
      </c>
      <c r="D7878" s="1" t="s">
        <v>3915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4414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7" t="n">
        <v>46213</v>
      </c>
      <c r="C7879" s="1" t="n">
        <v>11</v>
      </c>
      <c r="D7879" s="1" t="s">
        <v>3915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4776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7" t="n">
        <v>46213</v>
      </c>
      <c r="C7880" s="1" t="n">
        <v>11</v>
      </c>
      <c r="D7880" s="1" t="s">
        <v>3915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6732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7" t="n">
        <v>46213</v>
      </c>
      <c r="C7881" s="1" t="n">
        <v>11</v>
      </c>
      <c r="D7881" s="1" t="s">
        <v>3915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4925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7" t="n">
        <v>46213</v>
      </c>
      <c r="C7882" s="1" t="n">
        <v>11</v>
      </c>
      <c r="D7882" s="1" t="s">
        <v>3915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5982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7" t="n">
        <v>46213</v>
      </c>
      <c r="C7883" s="1" t="n">
        <v>11</v>
      </c>
      <c r="D7883" s="1" t="s">
        <v>3915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5011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7" t="n">
        <v>46213</v>
      </c>
      <c r="C7884" s="1" t="n">
        <v>11</v>
      </c>
      <c r="D7884" s="1" t="s">
        <v>3915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6733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7" t="n">
        <v>46213</v>
      </c>
      <c r="C7885" s="1" t="n">
        <v>11</v>
      </c>
      <c r="D7885" s="1" t="s">
        <v>3915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5985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7" t="n">
        <v>46213</v>
      </c>
      <c r="C7886" s="1" t="n">
        <v>11</v>
      </c>
      <c r="D7886" s="1" t="s">
        <v>3915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4508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7" t="n">
        <v>46213</v>
      </c>
      <c r="C7887" s="1" t="n">
        <v>11</v>
      </c>
      <c r="D7887" s="1" t="s">
        <v>3915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4509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7" t="n">
        <v>46213</v>
      </c>
      <c r="C7888" s="1" t="n">
        <v>11</v>
      </c>
      <c r="D7888" s="1" t="s">
        <v>3915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4511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7" t="n">
        <v>46213</v>
      </c>
      <c r="C7889" s="1" t="n">
        <v>11</v>
      </c>
      <c r="D7889" s="1" t="s">
        <v>3915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4513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7" t="n">
        <v>46213</v>
      </c>
      <c r="C7890" s="1" t="n">
        <v>11</v>
      </c>
      <c r="D7890" s="1" t="s">
        <v>3915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5990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7" t="n">
        <v>46213</v>
      </c>
      <c r="C7891" s="1" t="n">
        <v>11</v>
      </c>
      <c r="D7891" s="1" t="s">
        <v>3915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6734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7" t="n">
        <v>46213</v>
      </c>
      <c r="C7892" s="1" t="n">
        <v>11</v>
      </c>
      <c r="D7892" s="1" t="s">
        <v>3915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4514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7" t="n">
        <v>46213</v>
      </c>
      <c r="C7893" s="1" t="n">
        <v>11</v>
      </c>
      <c r="D7893" s="1" t="s">
        <v>3915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4515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7" t="n">
        <v>46213</v>
      </c>
      <c r="C7894" s="1" t="n">
        <v>11</v>
      </c>
      <c r="D7894" s="1" t="s">
        <v>3915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5991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7" t="n">
        <v>46213</v>
      </c>
      <c r="C7895" s="1" t="n">
        <v>11</v>
      </c>
      <c r="D7895" s="1" t="s">
        <v>3915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5354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7" t="n">
        <v>46213</v>
      </c>
      <c r="C7896" s="1" t="n">
        <v>11</v>
      </c>
      <c r="D7896" s="1" t="s">
        <v>3915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5992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7" t="n">
        <v>46213</v>
      </c>
      <c r="C7897" s="1" t="n">
        <v>11</v>
      </c>
      <c r="D7897" s="1" t="s">
        <v>3915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4516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7" t="n">
        <v>46213</v>
      </c>
      <c r="C7898" s="1" t="n">
        <v>11</v>
      </c>
      <c r="D7898" s="1" t="s">
        <v>3915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4518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7" t="n">
        <v>46213</v>
      </c>
      <c r="C7899" s="1" t="n">
        <v>11</v>
      </c>
      <c r="D7899" s="1" t="s">
        <v>3915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4519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7" t="n">
        <v>46213</v>
      </c>
      <c r="C7900" s="1" t="n">
        <v>11</v>
      </c>
      <c r="D7900" s="1" t="s">
        <v>3915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4521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7" t="n">
        <v>46213</v>
      </c>
      <c r="C7901" s="1" t="n">
        <v>11</v>
      </c>
      <c r="D7901" s="1" t="s">
        <v>3915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5994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7" t="n">
        <v>46213</v>
      </c>
      <c r="C7902" s="1" t="n">
        <v>11</v>
      </c>
      <c r="D7902" s="1" t="s">
        <v>3915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4523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7" t="n">
        <v>46213</v>
      </c>
      <c r="C7903" s="1" t="n">
        <v>11</v>
      </c>
      <c r="D7903" s="1" t="s">
        <v>3915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5355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7" t="n">
        <v>46213</v>
      </c>
      <c r="C7904" s="1" t="n">
        <v>11</v>
      </c>
      <c r="D7904" s="1" t="s">
        <v>3915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5998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7" t="n">
        <v>46213</v>
      </c>
      <c r="C7905" s="1" t="n">
        <v>11</v>
      </c>
      <c r="D7905" s="1" t="s">
        <v>3915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4524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7" t="n">
        <v>46213</v>
      </c>
      <c r="C7906" s="1" t="n">
        <v>11</v>
      </c>
      <c r="D7906" s="1" t="s">
        <v>3915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5999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7" t="n">
        <v>46213</v>
      </c>
      <c r="C7907" s="1" t="n">
        <v>11</v>
      </c>
      <c r="D7907" s="1" t="s">
        <v>3915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6735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7" t="n">
        <v>46213</v>
      </c>
      <c r="C7908" s="1" t="n">
        <v>11</v>
      </c>
      <c r="D7908" s="1" t="s">
        <v>3915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6736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7" t="n">
        <v>46213</v>
      </c>
      <c r="C7909" s="1" t="n">
        <v>11</v>
      </c>
      <c r="D7909" s="1" t="s">
        <v>3915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6737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7" t="n">
        <v>46213</v>
      </c>
      <c r="C7910" s="1" t="n">
        <v>11</v>
      </c>
      <c r="D7910" s="1" t="s">
        <v>3915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4526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7" t="n">
        <v>46213</v>
      </c>
      <c r="C7911" s="1" t="n">
        <v>11</v>
      </c>
      <c r="D7911" s="1" t="s">
        <v>3915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5875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7" t="n">
        <v>46213</v>
      </c>
      <c r="C7912" s="1" t="n">
        <v>11</v>
      </c>
      <c r="D7912" s="1" t="s">
        <v>3915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6738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7" t="n">
        <v>46213</v>
      </c>
      <c r="C7913" s="1" t="n">
        <v>11</v>
      </c>
      <c r="D7913" s="1" t="s">
        <v>3915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4530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7" t="n">
        <v>46213</v>
      </c>
      <c r="C7914" s="1" t="n">
        <v>11</v>
      </c>
      <c r="D7914" s="1" t="s">
        <v>3915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4531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7" t="n">
        <v>46213</v>
      </c>
      <c r="C7915" s="1" t="n">
        <v>11</v>
      </c>
      <c r="D7915" s="1" t="s">
        <v>3915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4532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7" t="n">
        <v>46213</v>
      </c>
      <c r="C7916" s="1" t="n">
        <v>11</v>
      </c>
      <c r="D7916" s="1" t="s">
        <v>3915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4533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7" t="n">
        <v>46213</v>
      </c>
      <c r="C7917" s="1" t="n">
        <v>11</v>
      </c>
      <c r="D7917" s="1" t="s">
        <v>3915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4534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7" t="n">
        <v>46213</v>
      </c>
      <c r="C7918" s="1" t="n">
        <v>11</v>
      </c>
      <c r="D7918" s="1" t="s">
        <v>3915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4535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7" t="n">
        <v>46213</v>
      </c>
      <c r="C7919" s="1" t="n">
        <v>11</v>
      </c>
      <c r="D7919" s="1" t="s">
        <v>3915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4536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7" t="n">
        <v>46213</v>
      </c>
      <c r="C7920" s="1" t="n">
        <v>11</v>
      </c>
      <c r="D7920" s="1" t="s">
        <v>3915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4537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7" t="n">
        <v>46213</v>
      </c>
      <c r="C7921" s="1" t="n">
        <v>11</v>
      </c>
      <c r="D7921" s="1" t="s">
        <v>3915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4539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7" t="n">
        <v>46213</v>
      </c>
      <c r="C7922" s="1" t="n">
        <v>11</v>
      </c>
      <c r="D7922" s="1" t="s">
        <v>3915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6739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7" t="n">
        <v>46213</v>
      </c>
      <c r="C7923" s="1" t="n">
        <v>11</v>
      </c>
      <c r="D7923" s="1" t="s">
        <v>3915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4528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7" t="n">
        <v>46213</v>
      </c>
      <c r="C7924" s="1" t="n">
        <v>11</v>
      </c>
      <c r="D7924" s="1" t="s">
        <v>3915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4530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7" t="n">
        <v>46213</v>
      </c>
      <c r="C7925" s="1" t="n">
        <v>11</v>
      </c>
      <c r="D7925" s="1" t="s">
        <v>3915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4527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7" t="n">
        <v>46213</v>
      </c>
      <c r="C7926" s="1" t="n">
        <v>11</v>
      </c>
      <c r="D7926" s="1" t="s">
        <v>3915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4528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7" t="n">
        <v>46213</v>
      </c>
      <c r="C7927" s="1" t="n">
        <v>11</v>
      </c>
      <c r="D7927" s="1" t="s">
        <v>3915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4529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7" t="n">
        <v>46213</v>
      </c>
      <c r="C7928" s="1" t="n">
        <v>11</v>
      </c>
      <c r="D7928" s="1" t="s">
        <v>3915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4530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7" t="n">
        <v>46213</v>
      </c>
      <c r="C7929" s="1" t="n">
        <v>11</v>
      </c>
      <c r="D7929" s="1" t="s">
        <v>3915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4531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7" t="n">
        <v>46213</v>
      </c>
      <c r="C7930" s="1" t="n">
        <v>11</v>
      </c>
      <c r="D7930" s="1" t="s">
        <v>3915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4532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7" t="n">
        <v>46213</v>
      </c>
      <c r="C7931" s="1" t="n">
        <v>11</v>
      </c>
      <c r="D7931" s="1" t="s">
        <v>3915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4533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7" t="n">
        <v>46213</v>
      </c>
      <c r="C7932" s="1" t="n">
        <v>11</v>
      </c>
      <c r="D7932" s="1" t="s">
        <v>3915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4534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7" t="n">
        <v>46213</v>
      </c>
      <c r="C7933" s="1" t="n">
        <v>11</v>
      </c>
      <c r="D7933" s="1" t="s">
        <v>3915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4535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7" t="n">
        <v>46213</v>
      </c>
      <c r="C7934" s="1" t="n">
        <v>11</v>
      </c>
      <c r="D7934" s="1" t="s">
        <v>3915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4537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7" t="n">
        <v>46213</v>
      </c>
      <c r="C7935" s="1" t="n">
        <v>11</v>
      </c>
      <c r="D7935" s="1" t="s">
        <v>3915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4538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7" t="n">
        <v>46213</v>
      </c>
      <c r="C7936" s="1" t="n">
        <v>11</v>
      </c>
      <c r="D7936" s="1" t="s">
        <v>3915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4539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7" t="n">
        <v>46213</v>
      </c>
      <c r="C7937" s="1" t="n">
        <v>11</v>
      </c>
      <c r="D7937" s="1" t="s">
        <v>3915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6190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7" t="n">
        <v>46213</v>
      </c>
      <c r="C7938" s="1" t="n">
        <v>11</v>
      </c>
      <c r="D7938" s="1" t="s">
        <v>3915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6740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7" t="n">
        <v>46213</v>
      </c>
      <c r="C7939" s="1" t="n">
        <v>11</v>
      </c>
      <c r="D7939" s="1" t="s">
        <v>3915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6739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7" t="n">
        <v>46213</v>
      </c>
      <c r="C7940" s="1" t="n">
        <v>11</v>
      </c>
      <c r="D7940" s="1" t="s">
        <v>3915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4233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7" t="n">
        <v>46213</v>
      </c>
      <c r="C7941" s="1" t="n">
        <v>11</v>
      </c>
      <c r="D7941" s="1" t="s">
        <v>3915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4234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7" t="n">
        <v>46213</v>
      </c>
      <c r="C7942" s="1" t="n">
        <v>11</v>
      </c>
      <c r="D7942" s="1" t="s">
        <v>3915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4235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7" t="n">
        <v>46213</v>
      </c>
      <c r="C7943" s="1" t="n">
        <v>11</v>
      </c>
      <c r="D7943" s="1" t="s">
        <v>3915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4236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7" t="n">
        <v>46213</v>
      </c>
      <c r="C7944" s="1" t="n">
        <v>11</v>
      </c>
      <c r="D7944" s="1" t="s">
        <v>3915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4237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7" t="n">
        <v>46213</v>
      </c>
      <c r="C7945" s="1" t="n">
        <v>11</v>
      </c>
      <c r="D7945" s="1" t="s">
        <v>3915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4238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7" t="n">
        <v>46213</v>
      </c>
      <c r="C7946" s="1" t="n">
        <v>11</v>
      </c>
      <c r="D7946" s="1" t="s">
        <v>3915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4239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7" t="n">
        <v>46213</v>
      </c>
      <c r="C7947" s="1" t="n">
        <v>11</v>
      </c>
      <c r="D7947" s="1" t="s">
        <v>3915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6741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7" t="n">
        <v>46213</v>
      </c>
      <c r="C7948" s="1" t="n">
        <v>11</v>
      </c>
      <c r="D7948" s="1" t="s">
        <v>3915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6201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7" t="n">
        <v>46213</v>
      </c>
      <c r="C7949" s="1" t="n">
        <v>11</v>
      </c>
      <c r="D7949" s="1" t="s">
        <v>3915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4861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7" t="n">
        <v>46213</v>
      </c>
      <c r="C7950" s="1" t="n">
        <v>11</v>
      </c>
      <c r="D7950" s="1" t="s">
        <v>3915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4862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7" t="n">
        <v>46213</v>
      </c>
      <c r="C7951" s="1" t="n">
        <v>11</v>
      </c>
      <c r="D7951" s="1" t="s">
        <v>3915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4326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7" t="n">
        <v>46213</v>
      </c>
      <c r="C7952" s="1" t="n">
        <v>11</v>
      </c>
      <c r="D7952" s="1" t="s">
        <v>3915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4613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7" t="n">
        <v>46213</v>
      </c>
      <c r="C7953" s="1" t="n">
        <v>11</v>
      </c>
      <c r="D7953" s="1" t="s">
        <v>3915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4863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7" t="n">
        <v>46213</v>
      </c>
      <c r="C7954" s="1" t="n">
        <v>11</v>
      </c>
      <c r="D7954" s="1" t="s">
        <v>3915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4865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7" t="n">
        <v>46213</v>
      </c>
      <c r="C7955" s="1" t="n">
        <v>11</v>
      </c>
      <c r="D7955" s="1" t="s">
        <v>3915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4331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7" t="n">
        <v>46213</v>
      </c>
      <c r="C7956" s="1" t="n">
        <v>11</v>
      </c>
      <c r="D7956" s="1" t="s">
        <v>3915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4334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7" t="n">
        <v>46213</v>
      </c>
      <c r="C7957" s="1" t="n">
        <v>11</v>
      </c>
      <c r="D7957" s="1" t="s">
        <v>3915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4866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7" t="n">
        <v>46213</v>
      </c>
      <c r="C7958" s="1" t="n">
        <v>11</v>
      </c>
      <c r="D7958" s="1" t="s">
        <v>3915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4336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7" t="n">
        <v>46213</v>
      </c>
      <c r="C7959" s="1" t="n">
        <v>11</v>
      </c>
      <c r="D7959" s="1" t="s">
        <v>3915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4868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7" t="n">
        <v>46213</v>
      </c>
      <c r="C7960" s="1" t="n">
        <v>11</v>
      </c>
      <c r="D7960" s="1" t="s">
        <v>3915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4869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7" t="n">
        <v>46213</v>
      </c>
      <c r="C7961" s="1" t="n">
        <v>11</v>
      </c>
      <c r="D7961" s="1" t="s">
        <v>3915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4338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7" t="n">
        <v>46213</v>
      </c>
      <c r="C7962" s="1" t="n">
        <v>11</v>
      </c>
      <c r="D7962" s="1" t="s">
        <v>3915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4870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7" t="n">
        <v>46213</v>
      </c>
      <c r="C7963" s="1" t="n">
        <v>11</v>
      </c>
      <c r="D7963" s="1" t="s">
        <v>3915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5677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7" t="n">
        <v>46213</v>
      </c>
      <c r="C7964" s="1" t="n">
        <v>11</v>
      </c>
      <c r="D7964" s="1" t="s">
        <v>3915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4871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7" t="n">
        <v>46213</v>
      </c>
      <c r="C7965" s="1" t="n">
        <v>11</v>
      </c>
      <c r="D7965" s="1" t="s">
        <v>3915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4341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7" t="n">
        <v>46213</v>
      </c>
      <c r="C7966" s="1" t="n">
        <v>11</v>
      </c>
      <c r="D7966" s="1" t="s">
        <v>3915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4342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7" t="n">
        <v>46213</v>
      </c>
      <c r="C7967" s="1" t="n">
        <v>11</v>
      </c>
      <c r="D7967" s="1" t="s">
        <v>3915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4343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7" t="n">
        <v>46213</v>
      </c>
      <c r="C7968" s="1" t="n">
        <v>11</v>
      </c>
      <c r="D7968" s="1" t="s">
        <v>3915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4872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7" t="n">
        <v>46213</v>
      </c>
      <c r="C7969" s="1" t="n">
        <v>11</v>
      </c>
      <c r="D7969" s="1" t="s">
        <v>3915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4345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7" t="n">
        <v>46213</v>
      </c>
      <c r="C7970" s="1" t="n">
        <v>11</v>
      </c>
      <c r="D7970" s="1" t="s">
        <v>3915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6206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7" t="n">
        <v>46213</v>
      </c>
      <c r="C7971" s="1" t="n">
        <v>11</v>
      </c>
      <c r="D7971" s="1" t="s">
        <v>3915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6207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7" t="n">
        <v>46213</v>
      </c>
      <c r="C7972" s="1" t="n">
        <v>11</v>
      </c>
      <c r="D7972" s="1" t="s">
        <v>3915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6437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7" t="n">
        <v>46213</v>
      </c>
      <c r="C7973" s="1" t="n">
        <v>11</v>
      </c>
      <c r="D7973" s="1" t="s">
        <v>3915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6507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7" t="n">
        <v>46213</v>
      </c>
      <c r="C7974" s="1" t="n">
        <v>11</v>
      </c>
      <c r="D7974" s="1" t="s">
        <v>3915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4342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7" t="n">
        <v>46213</v>
      </c>
      <c r="C7975" s="1" t="n">
        <v>11</v>
      </c>
      <c r="D7975" s="1" t="s">
        <v>3915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5613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7" t="n">
        <v>46213</v>
      </c>
      <c r="C7976" s="1" t="n">
        <v>11</v>
      </c>
      <c r="D7976" s="1" t="s">
        <v>3915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4349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7" t="n">
        <v>46213</v>
      </c>
      <c r="C7977" s="1" t="n">
        <v>11</v>
      </c>
      <c r="D7977" s="1" t="s">
        <v>3915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4351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7" t="n">
        <v>46213</v>
      </c>
      <c r="C7978" s="1" t="n">
        <v>11</v>
      </c>
      <c r="D7978" s="1" t="s">
        <v>3915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4615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7" t="n">
        <v>46213</v>
      </c>
      <c r="C7979" s="1" t="n">
        <v>11</v>
      </c>
      <c r="D7979" s="1" t="s">
        <v>3915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5679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7" t="n">
        <v>46213</v>
      </c>
      <c r="C7980" s="1" t="n">
        <v>11</v>
      </c>
      <c r="D7980" s="1" t="s">
        <v>3915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5680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7" t="n">
        <v>46213</v>
      </c>
      <c r="C7981" s="1" t="n">
        <v>11</v>
      </c>
      <c r="D7981" s="1" t="s">
        <v>3915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5681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7" t="n">
        <v>46213</v>
      </c>
      <c r="C7982" s="1" t="n">
        <v>11</v>
      </c>
      <c r="D7982" s="1" t="s">
        <v>3915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6509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7" t="n">
        <v>46213</v>
      </c>
      <c r="C7983" s="1" t="n">
        <v>11</v>
      </c>
      <c r="D7983" s="1" t="s">
        <v>3915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6445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7" t="n">
        <v>46213</v>
      </c>
      <c r="C7984" s="1" t="n">
        <v>11</v>
      </c>
      <c r="D7984" s="1" t="s">
        <v>3915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6742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7" t="n">
        <v>46213</v>
      </c>
      <c r="C7985" s="1" t="n">
        <v>11</v>
      </c>
      <c r="D7985" s="1" t="s">
        <v>3915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6743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7" t="n">
        <v>46213</v>
      </c>
      <c r="C7986" s="1" t="n">
        <v>171</v>
      </c>
      <c r="D7986" s="1" t="s">
        <v>3948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4326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7" t="n">
        <v>46213</v>
      </c>
      <c r="C7987" s="1" t="n">
        <v>171</v>
      </c>
      <c r="D7987" s="1" t="s">
        <v>3948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5677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7" t="n">
        <v>46213</v>
      </c>
      <c r="C7988" s="1" t="n">
        <v>171</v>
      </c>
      <c r="D7988" s="1" t="s">
        <v>3948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4873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7" t="n">
        <v>46214</v>
      </c>
      <c r="C7989" s="1" t="n">
        <v>1</v>
      </c>
      <c r="D7989" s="1" t="s">
        <v>3851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3852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7" t="n">
        <v>46214</v>
      </c>
      <c r="C7990" s="1" t="n">
        <v>1</v>
      </c>
      <c r="D7990" s="1" t="s">
        <v>3851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3853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7" t="n">
        <v>46214</v>
      </c>
      <c r="C7991" s="1" t="n">
        <v>1</v>
      </c>
      <c r="D7991" s="1" t="s">
        <v>3851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3854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7" t="n">
        <v>46214</v>
      </c>
      <c r="C7992" s="1" t="n">
        <v>1</v>
      </c>
      <c r="D7992" s="1" t="s">
        <v>3851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3885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7" t="n">
        <v>46214</v>
      </c>
      <c r="C7993" s="1" t="n">
        <v>11</v>
      </c>
      <c r="D7993" s="1" t="s">
        <v>3915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6744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7" t="n">
        <v>46214</v>
      </c>
      <c r="C7994" s="1" t="n">
        <v>11</v>
      </c>
      <c r="D7994" s="1" t="s">
        <v>3915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6745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7" t="n">
        <v>46214</v>
      </c>
      <c r="C7995" s="1" t="n">
        <v>11</v>
      </c>
      <c r="D7995" s="1" t="s">
        <v>3915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6746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7" t="n">
        <v>46214</v>
      </c>
      <c r="C7996" s="1" t="n">
        <v>11</v>
      </c>
      <c r="D7996" s="1" t="s">
        <v>3915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6747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7" t="n">
        <v>46214</v>
      </c>
      <c r="C7997" s="1" t="n">
        <v>11</v>
      </c>
      <c r="D7997" s="1" t="s">
        <v>3915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3951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7" t="n">
        <v>46214</v>
      </c>
      <c r="C7998" s="1" t="n">
        <v>11</v>
      </c>
      <c r="D7998" s="1" t="s">
        <v>3915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4217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7" t="n">
        <v>46214</v>
      </c>
      <c r="C7999" s="1" t="n">
        <v>11</v>
      </c>
      <c r="D7999" s="1" t="s">
        <v>3915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4218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7" t="n">
        <v>46214</v>
      </c>
      <c r="C8000" s="1" t="n">
        <v>11</v>
      </c>
      <c r="D8000" s="1" t="s">
        <v>3915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6748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7" t="n">
        <v>46214</v>
      </c>
      <c r="C8001" s="1" t="n">
        <v>11</v>
      </c>
      <c r="D8001" s="1" t="s">
        <v>3915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4784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7" t="n">
        <v>46214</v>
      </c>
      <c r="C8002" s="1" t="n">
        <v>11</v>
      </c>
      <c r="D8002" s="1" t="s">
        <v>3915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6749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7" t="n">
        <v>46214</v>
      </c>
      <c r="C8003" s="1" t="n">
        <v>11</v>
      </c>
      <c r="D8003" s="1" t="s">
        <v>3915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4785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7" t="n">
        <v>46214</v>
      </c>
      <c r="C8004" s="1" t="n">
        <v>11</v>
      </c>
      <c r="D8004" s="1" t="s">
        <v>3915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4787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7" t="n">
        <v>46214</v>
      </c>
      <c r="C8005" s="1" t="n">
        <v>11</v>
      </c>
      <c r="D8005" s="1" t="s">
        <v>3915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6177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7" t="n">
        <v>46214</v>
      </c>
      <c r="C8006" s="1" t="n">
        <v>11</v>
      </c>
      <c r="D8006" s="1" t="s">
        <v>3915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6178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7" t="n">
        <v>46214</v>
      </c>
      <c r="C8007" s="1" t="n">
        <v>11</v>
      </c>
      <c r="D8007" s="1" t="s">
        <v>3915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6179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7" t="n">
        <v>46214</v>
      </c>
      <c r="C8008" s="1" t="n">
        <v>11</v>
      </c>
      <c r="D8008" s="1" t="s">
        <v>3915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4279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7" t="n">
        <v>46214</v>
      </c>
      <c r="C8009" s="1" t="n">
        <v>11</v>
      </c>
      <c r="D8009" s="1" t="s">
        <v>3915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4280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7" t="n">
        <v>46214</v>
      </c>
      <c r="C8010" s="1" t="n">
        <v>11</v>
      </c>
      <c r="D8010" s="1" t="s">
        <v>3915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4281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7" t="n">
        <v>46214</v>
      </c>
      <c r="C8011" s="1" t="n">
        <v>11</v>
      </c>
      <c r="D8011" s="1" t="s">
        <v>3915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4282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7" t="n">
        <v>46214</v>
      </c>
      <c r="C8012" s="1" t="n">
        <v>11</v>
      </c>
      <c r="D8012" s="1" t="s">
        <v>3915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4283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7" t="n">
        <v>46214</v>
      </c>
      <c r="C8013" s="1" t="n">
        <v>11</v>
      </c>
      <c r="D8013" s="1" t="s">
        <v>3915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4284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7" t="n">
        <v>46214</v>
      </c>
      <c r="C8014" s="1" t="n">
        <v>11</v>
      </c>
      <c r="D8014" s="1" t="s">
        <v>3915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4285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7" t="n">
        <v>46214</v>
      </c>
      <c r="C8015" s="1" t="n">
        <v>11</v>
      </c>
      <c r="D8015" s="1" t="s">
        <v>3915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4286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7" t="n">
        <v>46214</v>
      </c>
      <c r="C8016" s="1" t="n">
        <v>11</v>
      </c>
      <c r="D8016" s="1" t="s">
        <v>3915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4287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7" t="n">
        <v>46214</v>
      </c>
      <c r="C8017" s="1" t="n">
        <v>11</v>
      </c>
      <c r="D8017" s="1" t="s">
        <v>3915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4288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7" t="n">
        <v>46214</v>
      </c>
      <c r="C8018" s="1" t="n">
        <v>11</v>
      </c>
      <c r="D8018" s="1" t="s">
        <v>3915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4289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7" t="n">
        <v>46214</v>
      </c>
      <c r="C8019" s="1" t="n">
        <v>11</v>
      </c>
      <c r="D8019" s="1" t="s">
        <v>3915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4290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7" t="n">
        <v>46214</v>
      </c>
      <c r="C8020" s="1" t="n">
        <v>11</v>
      </c>
      <c r="D8020" s="1" t="s">
        <v>3915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6750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7" t="n">
        <v>46214</v>
      </c>
      <c r="C8021" s="1" t="n">
        <v>11</v>
      </c>
      <c r="D8021" s="1" t="s">
        <v>3915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6751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7" t="n">
        <v>46214</v>
      </c>
      <c r="C8022" s="1" t="n">
        <v>11</v>
      </c>
      <c r="D8022" s="1" t="s">
        <v>3915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6752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7" t="n">
        <v>46214</v>
      </c>
      <c r="C8023" s="1" t="n">
        <v>11</v>
      </c>
      <c r="D8023" s="1" t="s">
        <v>3915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6753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7" t="n">
        <v>46214</v>
      </c>
      <c r="C8024" s="1" t="n">
        <v>11</v>
      </c>
      <c r="D8024" s="1" t="s">
        <v>3915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4012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7" t="n">
        <v>46214</v>
      </c>
      <c r="C8025" s="1" t="n">
        <v>11</v>
      </c>
      <c r="D8025" s="1" t="s">
        <v>3915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4018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7" t="n">
        <v>46214</v>
      </c>
      <c r="C8026" s="1" t="n">
        <v>11</v>
      </c>
      <c r="D8026" s="1" t="s">
        <v>3915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4019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7" t="n">
        <v>46214</v>
      </c>
      <c r="C8027" s="1" t="n">
        <v>11</v>
      </c>
      <c r="D8027" s="1" t="s">
        <v>3915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4022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7" t="n">
        <v>46214</v>
      </c>
      <c r="C8028" s="1" t="n">
        <v>11</v>
      </c>
      <c r="D8028" s="1" t="s">
        <v>3915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4044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7" t="n">
        <v>46214</v>
      </c>
      <c r="C8029" s="1" t="n">
        <v>11</v>
      </c>
      <c r="D8029" s="1" t="s">
        <v>3915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6754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7" t="n">
        <v>46214</v>
      </c>
      <c r="C8030" s="1" t="n">
        <v>11</v>
      </c>
      <c r="D8030" s="1" t="s">
        <v>3915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6755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7" t="n">
        <v>46214</v>
      </c>
      <c r="C8031" s="1" t="n">
        <v>11</v>
      </c>
      <c r="D8031" s="1" t="s">
        <v>3915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6756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7" t="n">
        <v>46214</v>
      </c>
      <c r="C8032" s="1" t="n">
        <v>11</v>
      </c>
      <c r="D8032" s="1" t="s">
        <v>3915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6757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7" t="n">
        <v>46214</v>
      </c>
      <c r="C8033" s="1" t="n">
        <v>11</v>
      </c>
      <c r="D8033" s="1" t="s">
        <v>3915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4304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7" t="n">
        <v>46214</v>
      </c>
      <c r="C8034" s="1" t="n">
        <v>11</v>
      </c>
      <c r="D8034" s="1" t="s">
        <v>3915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4305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7" t="n">
        <v>46214</v>
      </c>
      <c r="C8035" s="1" t="n">
        <v>11</v>
      </c>
      <c r="D8035" s="1" t="s">
        <v>3915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4306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7" t="n">
        <v>46214</v>
      </c>
      <c r="C8036" s="1" t="n">
        <v>11</v>
      </c>
      <c r="D8036" s="1" t="s">
        <v>3915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4307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7" t="n">
        <v>46214</v>
      </c>
      <c r="C8037" s="1" t="n">
        <v>11</v>
      </c>
      <c r="D8037" s="1" t="s">
        <v>3915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4308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7" t="n">
        <v>46214</v>
      </c>
      <c r="C8038" s="1" t="n">
        <v>11</v>
      </c>
      <c r="D8038" s="1" t="s">
        <v>3915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4313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7" t="n">
        <v>46214</v>
      </c>
      <c r="C8039" s="1" t="n">
        <v>11</v>
      </c>
      <c r="D8039" s="1" t="s">
        <v>3915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4314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7" t="n">
        <v>46214</v>
      </c>
      <c r="C8040" s="1" t="n">
        <v>11</v>
      </c>
      <c r="D8040" s="1" t="s">
        <v>3915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4315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7" t="n">
        <v>46214</v>
      </c>
      <c r="C8041" s="1" t="n">
        <v>11</v>
      </c>
      <c r="D8041" s="1" t="s">
        <v>3915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4316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7" t="n">
        <v>46214</v>
      </c>
      <c r="C8042" s="1" t="n">
        <v>11</v>
      </c>
      <c r="D8042" s="1" t="s">
        <v>3915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6758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7" t="n">
        <v>46214</v>
      </c>
      <c r="C8043" s="1" t="n">
        <v>11</v>
      </c>
      <c r="D8043" s="1" t="s">
        <v>3915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4474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7" t="n">
        <v>46214</v>
      </c>
      <c r="C8044" s="1" t="n">
        <v>11</v>
      </c>
      <c r="D8044" s="1" t="s">
        <v>3915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4317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7" t="n">
        <v>46214</v>
      </c>
      <c r="C8045" s="1" t="n">
        <v>11</v>
      </c>
      <c r="D8045" s="1" t="s">
        <v>3915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4318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7" t="n">
        <v>46214</v>
      </c>
      <c r="C8046" s="1" t="n">
        <v>11</v>
      </c>
      <c r="D8046" s="1" t="s">
        <v>3915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4319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7" t="n">
        <v>46214</v>
      </c>
      <c r="C8047" s="1" t="n">
        <v>11</v>
      </c>
      <c r="D8047" s="1" t="s">
        <v>3915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4320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7" t="n">
        <v>46214</v>
      </c>
      <c r="C8048" s="1" t="n">
        <v>11</v>
      </c>
      <c r="D8048" s="1" t="s">
        <v>3915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4625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7" t="n">
        <v>46214</v>
      </c>
      <c r="C8049" s="1" t="n">
        <v>11</v>
      </c>
      <c r="D8049" s="1" t="s">
        <v>3915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4792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7" t="n">
        <v>46214</v>
      </c>
      <c r="C8050" s="1" t="n">
        <v>11</v>
      </c>
      <c r="D8050" s="1" t="s">
        <v>3915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4793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7" t="n">
        <v>46214</v>
      </c>
      <c r="C8051" s="1" t="n">
        <v>11</v>
      </c>
      <c r="D8051" s="1" t="s">
        <v>3915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4322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7" t="n">
        <v>46214</v>
      </c>
      <c r="C8052" s="1" t="n">
        <v>11</v>
      </c>
      <c r="D8052" s="1" t="s">
        <v>3915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4323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7" t="n">
        <v>46214</v>
      </c>
      <c r="C8053" s="1" t="n">
        <v>11</v>
      </c>
      <c r="D8053" s="1" t="s">
        <v>3915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4324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7" t="n">
        <v>46214</v>
      </c>
      <c r="C8054" s="1" t="n">
        <v>11</v>
      </c>
      <c r="D8054" s="1" t="s">
        <v>3915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4222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7" t="n">
        <v>46214</v>
      </c>
      <c r="C8055" s="1" t="n">
        <v>11</v>
      </c>
      <c r="D8055" s="1" t="s">
        <v>3915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4476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7" t="n">
        <v>46214</v>
      </c>
      <c r="C8056" s="1" t="n">
        <v>11</v>
      </c>
      <c r="D8056" s="1" t="s">
        <v>3915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4125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17" t="n">
        <v>46214</v>
      </c>
      <c r="C8057" s="1" t="n">
        <v>11</v>
      </c>
      <c r="D8057" s="1" t="s">
        <v>3915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4126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17" t="n">
        <v>46214</v>
      </c>
      <c r="C8058" s="1" t="n">
        <v>11</v>
      </c>
      <c r="D8058" s="1" t="s">
        <v>3915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4127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7" t="n">
        <v>46214</v>
      </c>
      <c r="C8059" s="1" t="n">
        <v>11</v>
      </c>
      <c r="D8059" s="1" t="s">
        <v>3915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4130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7" t="n">
        <v>46214</v>
      </c>
      <c r="C8060" s="1" t="n">
        <v>11</v>
      </c>
      <c r="D8060" s="1" t="s">
        <v>3915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6759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7" t="n">
        <v>46214</v>
      </c>
      <c r="C8061" s="1" t="n">
        <v>11</v>
      </c>
      <c r="D8061" s="1" t="s">
        <v>3915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4501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7" t="n">
        <v>46214</v>
      </c>
      <c r="C8062" s="1" t="n">
        <v>11</v>
      </c>
      <c r="D8062" s="1" t="s">
        <v>3915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4209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7" t="n">
        <v>46214</v>
      </c>
      <c r="C8063" s="1" t="n">
        <v>11</v>
      </c>
      <c r="D8063" s="1" t="s">
        <v>3915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4996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7" t="n">
        <v>46214</v>
      </c>
      <c r="C8064" s="1" t="n">
        <v>11</v>
      </c>
      <c r="D8064" s="1" t="s">
        <v>3915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5006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7" t="n">
        <v>46214</v>
      </c>
      <c r="C8065" s="1" t="n">
        <v>11</v>
      </c>
      <c r="D8065" s="1" t="s">
        <v>3915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5302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7" t="n">
        <v>46214</v>
      </c>
      <c r="C8066" s="1" t="n">
        <v>11</v>
      </c>
      <c r="D8066" s="1" t="s">
        <v>3915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6760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7" t="n">
        <v>46214</v>
      </c>
      <c r="C8067" s="1" t="n">
        <v>11</v>
      </c>
      <c r="D8067" s="1" t="s">
        <v>3915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5305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7" t="n">
        <v>46214</v>
      </c>
      <c r="C8068" s="1" t="n">
        <v>11</v>
      </c>
      <c r="D8068" s="1" t="s">
        <v>3915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6761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7" t="n">
        <v>46214</v>
      </c>
      <c r="C8069" s="1" t="n">
        <v>11</v>
      </c>
      <c r="D8069" s="1" t="s">
        <v>3915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5313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7" t="n">
        <v>46214</v>
      </c>
      <c r="C8070" s="1" t="n">
        <v>11</v>
      </c>
      <c r="D8070" s="1" t="s">
        <v>3915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5315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7" t="n">
        <v>46214</v>
      </c>
      <c r="C8071" s="1" t="n">
        <v>11</v>
      </c>
      <c r="D8071" s="1" t="s">
        <v>3915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5316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7" t="n">
        <v>46214</v>
      </c>
      <c r="C8072" s="1" t="n">
        <v>11</v>
      </c>
      <c r="D8072" s="1" t="s">
        <v>3915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5317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7" t="n">
        <v>46214</v>
      </c>
      <c r="C8073" s="1" t="n">
        <v>11</v>
      </c>
      <c r="D8073" s="1" t="s">
        <v>3915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6762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7" t="n">
        <v>46214</v>
      </c>
      <c r="C8074" s="1" t="n">
        <v>11</v>
      </c>
      <c r="D8074" s="1" t="s">
        <v>3915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6763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7" t="n">
        <v>46214</v>
      </c>
      <c r="C8075" s="1" t="n">
        <v>11</v>
      </c>
      <c r="D8075" s="1" t="s">
        <v>3915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6764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7" t="n">
        <v>46214</v>
      </c>
      <c r="C8076" s="1" t="n">
        <v>11</v>
      </c>
      <c r="D8076" s="1" t="s">
        <v>3915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6765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7" t="n">
        <v>46214</v>
      </c>
      <c r="C8077" s="1" t="n">
        <v>11</v>
      </c>
      <c r="D8077" s="1" t="s">
        <v>3915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6766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7" t="n">
        <v>46214</v>
      </c>
      <c r="C8078" s="1" t="n">
        <v>11</v>
      </c>
      <c r="D8078" s="1" t="s">
        <v>3915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6766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7" t="n">
        <v>46214</v>
      </c>
      <c r="C8079" s="1" t="n">
        <v>11</v>
      </c>
      <c r="D8079" s="1" t="s">
        <v>3915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6767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7" t="n">
        <v>46214</v>
      </c>
      <c r="C8080" s="1" t="n">
        <v>11</v>
      </c>
      <c r="D8080" s="1" t="s">
        <v>3915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5325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7" t="n">
        <v>46214</v>
      </c>
      <c r="C8081" s="1" t="n">
        <v>11</v>
      </c>
      <c r="D8081" s="1" t="s">
        <v>3915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5326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7" t="n">
        <v>46214</v>
      </c>
      <c r="C8082" s="1" t="n">
        <v>11</v>
      </c>
      <c r="D8082" s="1" t="s">
        <v>3915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5327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7" t="n">
        <v>46214</v>
      </c>
      <c r="C8083" s="1" t="n">
        <v>11</v>
      </c>
      <c r="D8083" s="1" t="s">
        <v>3915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6768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7" t="n">
        <v>46214</v>
      </c>
      <c r="C8084" s="1" t="n">
        <v>11</v>
      </c>
      <c r="D8084" s="1" t="s">
        <v>3915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6769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7" t="n">
        <v>46214</v>
      </c>
      <c r="C8085" s="1" t="n">
        <v>11</v>
      </c>
      <c r="D8085" s="1" t="s">
        <v>3915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6770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7" t="n">
        <v>46214</v>
      </c>
      <c r="C8086" s="1" t="n">
        <v>11</v>
      </c>
      <c r="D8086" s="1" t="s">
        <v>3915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6771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7" t="n">
        <v>46214</v>
      </c>
      <c r="C8087" s="1" t="n">
        <v>11</v>
      </c>
      <c r="D8087" s="1" t="s">
        <v>3915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6772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7" t="n">
        <v>46214</v>
      </c>
      <c r="C8088" s="1" t="n">
        <v>11</v>
      </c>
      <c r="D8088" s="1" t="s">
        <v>3915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5005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7" t="n">
        <v>46214</v>
      </c>
      <c r="C8089" s="1" t="n">
        <v>11</v>
      </c>
      <c r="D8089" s="1" t="s">
        <v>3915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5010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7" t="n">
        <v>46214</v>
      </c>
      <c r="C8090" s="1" t="n">
        <v>11</v>
      </c>
      <c r="D8090" s="1" t="s">
        <v>3915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5012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7" t="n">
        <v>46214</v>
      </c>
      <c r="C8091" s="1" t="n">
        <v>11</v>
      </c>
      <c r="D8091" s="1" t="s">
        <v>3915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5014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7" t="n">
        <v>46214</v>
      </c>
      <c r="C8092" s="1" t="n">
        <v>11</v>
      </c>
      <c r="D8092" s="1" t="s">
        <v>3915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5015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7" t="n">
        <v>46214</v>
      </c>
      <c r="C8093" s="1" t="n">
        <v>11</v>
      </c>
      <c r="D8093" s="1" t="s">
        <v>3915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5016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7" t="n">
        <v>46214</v>
      </c>
      <c r="C8094" s="1" t="n">
        <v>11</v>
      </c>
      <c r="D8094" s="1" t="s">
        <v>3915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5017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7" t="n">
        <v>46214</v>
      </c>
      <c r="C8095" s="1" t="n">
        <v>11</v>
      </c>
      <c r="D8095" s="1" t="s">
        <v>3915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5019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7" t="n">
        <v>46214</v>
      </c>
      <c r="C8096" s="1" t="n">
        <v>11</v>
      </c>
      <c r="D8096" s="1" t="s">
        <v>3915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5020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7" t="n">
        <v>46214</v>
      </c>
      <c r="C8097" s="1" t="n">
        <v>11</v>
      </c>
      <c r="D8097" s="1" t="s">
        <v>3915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5023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7" t="n">
        <v>46214</v>
      </c>
      <c r="C8098" s="1" t="n">
        <v>11</v>
      </c>
      <c r="D8098" s="1" t="s">
        <v>3915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5025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7" t="n">
        <v>46214</v>
      </c>
      <c r="C8099" s="1" t="n">
        <v>11</v>
      </c>
      <c r="D8099" s="1" t="s">
        <v>3915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5026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7" t="n">
        <v>46214</v>
      </c>
      <c r="C8100" s="1" t="n">
        <v>11</v>
      </c>
      <c r="D8100" s="1" t="s">
        <v>3915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5027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7" t="n">
        <v>46214</v>
      </c>
      <c r="C8101" s="1" t="n">
        <v>11</v>
      </c>
      <c r="D8101" s="1" t="s">
        <v>3915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6773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7" t="n">
        <v>46214</v>
      </c>
      <c r="C8102" s="1" t="n">
        <v>11</v>
      </c>
      <c r="D8102" s="1" t="s">
        <v>3915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5029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7" t="n">
        <v>46214</v>
      </c>
      <c r="C8103" s="1" t="n">
        <v>11</v>
      </c>
      <c r="D8103" s="1" t="s">
        <v>3915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6774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7" t="n">
        <v>46214</v>
      </c>
      <c r="C8104" s="1" t="n">
        <v>11</v>
      </c>
      <c r="D8104" s="1" t="s">
        <v>3915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5030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7" t="n">
        <v>46214</v>
      </c>
      <c r="C8105" s="1" t="n">
        <v>11</v>
      </c>
      <c r="D8105" s="1" t="s">
        <v>3915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5031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7" t="n">
        <v>46214</v>
      </c>
      <c r="C8106" s="1" t="n">
        <v>11</v>
      </c>
      <c r="D8106" s="1" t="s">
        <v>3915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6775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7" t="n">
        <v>46214</v>
      </c>
      <c r="C8107" s="1" t="n">
        <v>11</v>
      </c>
      <c r="D8107" s="1" t="s">
        <v>3915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5032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7" t="n">
        <v>46214</v>
      </c>
      <c r="C8108" s="1" t="n">
        <v>11</v>
      </c>
      <c r="D8108" s="1" t="s">
        <v>3915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5033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7" t="n">
        <v>46214</v>
      </c>
      <c r="C8109" s="1" t="n">
        <v>11</v>
      </c>
      <c r="D8109" s="1" t="s">
        <v>3915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5034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7" t="n">
        <v>46214</v>
      </c>
      <c r="C8110" s="1" t="n">
        <v>11</v>
      </c>
      <c r="D8110" s="1" t="s">
        <v>3915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6776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7" t="n">
        <v>46214</v>
      </c>
      <c r="C8111" s="1" t="n">
        <v>11</v>
      </c>
      <c r="D8111" s="1" t="s">
        <v>3915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5037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7" t="n">
        <v>46214</v>
      </c>
      <c r="C8112" s="1" t="n">
        <v>11</v>
      </c>
      <c r="D8112" s="1" t="s">
        <v>3915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5038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7" t="n">
        <v>46214</v>
      </c>
      <c r="C8113" s="1" t="n">
        <v>11</v>
      </c>
      <c r="D8113" s="1" t="s">
        <v>3915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5040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7" t="n">
        <v>46214</v>
      </c>
      <c r="C8114" s="1" t="n">
        <v>11</v>
      </c>
      <c r="D8114" s="1" t="s">
        <v>3915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5597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7" t="n">
        <v>46214</v>
      </c>
      <c r="C8115" s="1" t="n">
        <v>11</v>
      </c>
      <c r="D8115" s="1" t="s">
        <v>3915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6152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7" t="n">
        <v>46214</v>
      </c>
      <c r="C8116" s="1" t="n">
        <v>11</v>
      </c>
      <c r="D8116" s="1" t="s">
        <v>3915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5045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7" t="n">
        <v>46216</v>
      </c>
      <c r="C8117" s="1" t="n">
        <v>11</v>
      </c>
      <c r="D8117" s="1" t="s">
        <v>3915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4219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7" t="n">
        <v>46216</v>
      </c>
      <c r="C8118" s="1" t="n">
        <v>11</v>
      </c>
      <c r="D8118" s="1" t="s">
        <v>3915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3952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7" t="n">
        <v>46216</v>
      </c>
      <c r="C8119" s="1" t="n">
        <v>11</v>
      </c>
      <c r="D8119" s="1" t="s">
        <v>3915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3953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7" t="n">
        <v>46216</v>
      </c>
      <c r="C8120" s="1" t="n">
        <v>11</v>
      </c>
      <c r="D8120" s="1" t="s">
        <v>3915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4274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7" t="n">
        <v>46216</v>
      </c>
      <c r="C8121" s="1" t="n">
        <v>11</v>
      </c>
      <c r="D8121" s="1" t="s">
        <v>3915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3954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7" t="n">
        <v>46216</v>
      </c>
      <c r="C8122" s="1" t="n">
        <v>11</v>
      </c>
      <c r="D8122" s="1" t="s">
        <v>3915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3956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7" t="n">
        <v>46216</v>
      </c>
      <c r="C8123" s="1" t="n">
        <v>11</v>
      </c>
      <c r="D8123" s="1" t="s">
        <v>3915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5734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7" t="n">
        <v>46216</v>
      </c>
      <c r="C8124" s="1" t="n">
        <v>11</v>
      </c>
      <c r="D8124" s="1" t="s">
        <v>3915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4098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7" t="n">
        <v>46216</v>
      </c>
      <c r="C8125" s="1" t="n">
        <v>11</v>
      </c>
      <c r="D8125" s="1" t="s">
        <v>3915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4408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7" t="n">
        <v>46216</v>
      </c>
      <c r="C8126" s="1" t="n">
        <v>11</v>
      </c>
      <c r="D8126" s="1" t="s">
        <v>3915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4102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7" t="n">
        <v>46216</v>
      </c>
      <c r="C8127" s="1" t="n">
        <v>11</v>
      </c>
      <c r="D8127" s="1" t="s">
        <v>3915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4103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7" t="n">
        <v>46216</v>
      </c>
      <c r="C8128" s="1" t="n">
        <v>11</v>
      </c>
      <c r="D8128" s="1" t="s">
        <v>3915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4410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7" t="n">
        <v>46216</v>
      </c>
      <c r="C8129" s="1" t="n">
        <v>11</v>
      </c>
      <c r="D8129" s="1" t="s">
        <v>3915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4104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7" t="n">
        <v>46216</v>
      </c>
      <c r="C8130" s="1" t="n">
        <v>11</v>
      </c>
      <c r="D8130" s="1" t="s">
        <v>3915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4411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7" t="n">
        <v>46216</v>
      </c>
      <c r="C8131" s="1" t="n">
        <v>11</v>
      </c>
      <c r="D8131" s="1" t="s">
        <v>3915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4105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7" t="n">
        <v>46216</v>
      </c>
      <c r="C8132" s="1" t="n">
        <v>11</v>
      </c>
      <c r="D8132" s="1" t="s">
        <v>3915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6194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7" t="n">
        <v>46216</v>
      </c>
      <c r="C8133" s="1" t="n">
        <v>11</v>
      </c>
      <c r="D8133" s="1" t="s">
        <v>3915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4106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7" t="n">
        <v>46216</v>
      </c>
      <c r="C8134" s="1" t="n">
        <v>11</v>
      </c>
      <c r="D8134" s="1" t="s">
        <v>3915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4789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7" t="n">
        <v>46216</v>
      </c>
      <c r="C8135" s="1" t="n">
        <v>11</v>
      </c>
      <c r="D8135" s="1" t="s">
        <v>3915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4108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7" t="n">
        <v>46216</v>
      </c>
      <c r="C8136" s="1" t="n">
        <v>11</v>
      </c>
      <c r="D8136" s="1" t="s">
        <v>3915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4109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7" t="n">
        <v>46216</v>
      </c>
      <c r="C8137" s="1" t="n">
        <v>11</v>
      </c>
      <c r="D8137" s="1" t="s">
        <v>3915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6195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7" t="n">
        <v>46216</v>
      </c>
      <c r="C8138" s="1" t="n">
        <v>11</v>
      </c>
      <c r="D8138" s="1" t="s">
        <v>3915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6196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7" t="n">
        <v>46216</v>
      </c>
      <c r="C8139" s="1" t="n">
        <v>11</v>
      </c>
      <c r="D8139" s="1" t="s">
        <v>3915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6462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7" t="n">
        <v>46216</v>
      </c>
      <c r="C8140" s="1" t="n">
        <v>11</v>
      </c>
      <c r="D8140" s="1" t="s">
        <v>3915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4110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7" t="n">
        <v>46216</v>
      </c>
      <c r="C8141" s="1" t="n">
        <v>11</v>
      </c>
      <c r="D8141" s="1" t="s">
        <v>3915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4414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7" t="n">
        <v>46216</v>
      </c>
      <c r="C8142" s="1" t="n">
        <v>11</v>
      </c>
      <c r="D8142" s="1" t="s">
        <v>3915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4775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7" t="n">
        <v>46216</v>
      </c>
      <c r="C8143" s="1" t="n">
        <v>11</v>
      </c>
      <c r="D8143" s="1" t="s">
        <v>3915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3888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7" t="n">
        <v>46216</v>
      </c>
      <c r="C8144" s="1" t="n">
        <v>11</v>
      </c>
      <c r="D8144" s="1" t="s">
        <v>3915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3888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7" t="n">
        <v>46216</v>
      </c>
      <c r="C8145" s="1" t="n">
        <v>11</v>
      </c>
      <c r="D8145" s="1" t="s">
        <v>3915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3888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7" t="n">
        <v>46216</v>
      </c>
      <c r="C8146" s="1" t="n">
        <v>11</v>
      </c>
      <c r="D8146" s="1" t="s">
        <v>3915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3889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7" t="n">
        <v>46216</v>
      </c>
      <c r="C8147" s="1" t="n">
        <v>11</v>
      </c>
      <c r="D8147" s="1" t="s">
        <v>3915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3889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7" t="n">
        <v>46216</v>
      </c>
      <c r="C8148" s="1" t="n">
        <v>11</v>
      </c>
      <c r="D8148" s="1" t="s">
        <v>3915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4301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7" t="n">
        <v>46216</v>
      </c>
      <c r="C8149" s="1" t="n">
        <v>11</v>
      </c>
      <c r="D8149" s="1" t="s">
        <v>3915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4302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7" t="n">
        <v>46216</v>
      </c>
      <c r="C8150" s="1" t="n">
        <v>11</v>
      </c>
      <c r="D8150" s="1" t="s">
        <v>3915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4790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7" t="n">
        <v>46216</v>
      </c>
      <c r="C8151" s="1" t="n">
        <v>11</v>
      </c>
      <c r="D8151" s="1" t="s">
        <v>3915</v>
      </c>
      <c r="E8151" s="1" t="n">
        <v>1717</v>
      </c>
      <c r="F8151" s="1" t="s">
        <v>2401</v>
      </c>
      <c r="I8151" s="1" t="n">
        <v>51412</v>
      </c>
      <c r="J8151" s="1" t="n">
        <v>12434</v>
      </c>
      <c r="K8151" s="1" t="n">
        <v>7896800777661</v>
      </c>
      <c r="L8151" s="1" t="s">
        <v>6777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7" t="n">
        <v>46216</v>
      </c>
      <c r="C8152" s="1" t="n">
        <v>11</v>
      </c>
      <c r="D8152" s="1" t="s">
        <v>3915</v>
      </c>
      <c r="E8152" s="1" t="n">
        <v>1717</v>
      </c>
      <c r="F8152" s="1" t="s">
        <v>2401</v>
      </c>
      <c r="I8152" s="1" t="n">
        <v>51412</v>
      </c>
      <c r="J8152" s="1" t="n">
        <v>21104</v>
      </c>
      <c r="K8152" s="1" t="n">
        <v>7896800777784</v>
      </c>
      <c r="L8152" s="1" t="s">
        <v>6778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7" t="n">
        <v>46216</v>
      </c>
      <c r="C8153" s="1" t="n">
        <v>11</v>
      </c>
      <c r="D8153" s="1" t="s">
        <v>3915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3891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7" t="n">
        <v>46216</v>
      </c>
      <c r="C8154" s="1" t="n">
        <v>11</v>
      </c>
      <c r="D8154" s="1" t="s">
        <v>3915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3892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7" t="n">
        <v>46216</v>
      </c>
      <c r="C8155" s="1" t="n">
        <v>11</v>
      </c>
      <c r="D8155" s="1" t="s">
        <v>3915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6779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7" t="n">
        <v>46216</v>
      </c>
      <c r="C8156" s="1" t="n">
        <v>11</v>
      </c>
      <c r="D8156" s="1" t="s">
        <v>3915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6780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7" t="n">
        <v>46216</v>
      </c>
      <c r="C8157" s="1" t="n">
        <v>11</v>
      </c>
      <c r="D8157" s="1" t="s">
        <v>3915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6781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7" t="n">
        <v>46216</v>
      </c>
      <c r="C8158" s="1" t="n">
        <v>11</v>
      </c>
      <c r="D8158" s="1" t="s">
        <v>3915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6782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7" t="n">
        <v>46216</v>
      </c>
      <c r="C8159" s="1" t="n">
        <v>11</v>
      </c>
      <c r="D8159" s="1" t="s">
        <v>3915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4627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7" t="n">
        <v>46216</v>
      </c>
      <c r="C8160" s="1" t="n">
        <v>11</v>
      </c>
      <c r="D8160" s="1" t="s">
        <v>3915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6783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7" t="n">
        <v>46216</v>
      </c>
      <c r="C8161" s="1" t="n">
        <v>11</v>
      </c>
      <c r="D8161" s="1" t="s">
        <v>3915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6784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7" t="n">
        <v>46216</v>
      </c>
      <c r="C8162" s="1" t="n">
        <v>11</v>
      </c>
      <c r="D8162" s="1" t="s">
        <v>3915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6785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7" t="n">
        <v>46216</v>
      </c>
      <c r="C8163" s="1" t="n">
        <v>11</v>
      </c>
      <c r="D8163" s="1" t="s">
        <v>3915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4629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7" t="n">
        <v>46216</v>
      </c>
      <c r="C8164" s="1" t="n">
        <v>11</v>
      </c>
      <c r="D8164" s="1" t="s">
        <v>3915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4630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7" t="n">
        <v>46216</v>
      </c>
      <c r="C8165" s="1" t="n">
        <v>11</v>
      </c>
      <c r="D8165" s="1" t="s">
        <v>3915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6786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7" t="n">
        <v>46216</v>
      </c>
      <c r="C8166" s="1" t="n">
        <v>11</v>
      </c>
      <c r="D8166" s="1" t="s">
        <v>3915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4636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7" t="n">
        <v>46216</v>
      </c>
      <c r="C8167" s="1" t="n">
        <v>11</v>
      </c>
      <c r="D8167" s="1" t="s">
        <v>3915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4637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7" t="n">
        <v>46216</v>
      </c>
      <c r="C8168" s="1" t="n">
        <v>11</v>
      </c>
      <c r="D8168" s="1" t="s">
        <v>3915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4638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7" t="n">
        <v>46216</v>
      </c>
      <c r="C8169" s="1" t="n">
        <v>11</v>
      </c>
      <c r="D8169" s="1" t="s">
        <v>3915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4640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7" t="n">
        <v>46216</v>
      </c>
      <c r="C8170" s="1" t="n">
        <v>11</v>
      </c>
      <c r="D8170" s="1" t="s">
        <v>3915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6787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7" t="n">
        <v>46216</v>
      </c>
      <c r="C8171" s="1" t="n">
        <v>11</v>
      </c>
      <c r="D8171" s="1" t="s">
        <v>3915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6788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7" t="n">
        <v>46216</v>
      </c>
      <c r="C8172" s="1" t="n">
        <v>11</v>
      </c>
      <c r="D8172" s="1" t="s">
        <v>3915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4441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7" t="n">
        <v>46216</v>
      </c>
      <c r="C8173" s="1" t="n">
        <v>11</v>
      </c>
      <c r="D8173" s="1" t="s">
        <v>3915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4437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7" t="n">
        <v>46216</v>
      </c>
      <c r="C8174" s="1" t="n">
        <v>11</v>
      </c>
      <c r="D8174" s="1" t="s">
        <v>3915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4439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7" t="n">
        <v>46216</v>
      </c>
      <c r="C8175" s="1" t="n">
        <v>11</v>
      </c>
      <c r="D8175" s="1" t="s">
        <v>3915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4440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7" t="n">
        <v>46216</v>
      </c>
      <c r="C8176" s="1" t="n">
        <v>11</v>
      </c>
      <c r="D8176" s="1" t="s">
        <v>3915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4441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7" t="n">
        <v>46216</v>
      </c>
      <c r="C8177" s="1" t="n">
        <v>11</v>
      </c>
      <c r="D8177" s="1" t="s">
        <v>3915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4849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7" t="n">
        <v>46216</v>
      </c>
      <c r="C8178" s="1" t="n">
        <v>11</v>
      </c>
      <c r="D8178" s="1" t="s">
        <v>3915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4446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7" t="n">
        <v>46216</v>
      </c>
      <c r="C8179" s="1" t="n">
        <v>11</v>
      </c>
      <c r="D8179" s="1" t="s">
        <v>3915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4447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7" t="n">
        <v>46216</v>
      </c>
      <c r="C8180" s="1" t="n">
        <v>11</v>
      </c>
      <c r="D8180" s="1" t="s">
        <v>3915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5594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7" t="n">
        <v>46216</v>
      </c>
      <c r="C8181" s="1" t="n">
        <v>11</v>
      </c>
      <c r="D8181" s="1" t="s">
        <v>3915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6789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7" t="n">
        <v>46216</v>
      </c>
      <c r="C8182" s="1" t="n">
        <v>11</v>
      </c>
      <c r="D8182" s="1" t="s">
        <v>3915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6790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7" t="n">
        <v>46216</v>
      </c>
      <c r="C8183" s="1" t="n">
        <v>11</v>
      </c>
      <c r="D8183" s="1" t="s">
        <v>3915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4541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7" t="n">
        <v>46216</v>
      </c>
      <c r="C8184" s="1" t="n">
        <v>11</v>
      </c>
      <c r="D8184" s="1" t="s">
        <v>3915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4542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7" t="n">
        <v>46216</v>
      </c>
      <c r="C8185" s="1" t="n">
        <v>11</v>
      </c>
      <c r="D8185" s="1" t="s">
        <v>3915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4543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7" t="n">
        <v>46216</v>
      </c>
      <c r="C8186" s="1" t="n">
        <v>11</v>
      </c>
      <c r="D8186" s="1" t="s">
        <v>3915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4544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7" t="n">
        <v>46216</v>
      </c>
      <c r="C8187" s="1" t="n">
        <v>11</v>
      </c>
      <c r="D8187" s="1" t="s">
        <v>3915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5603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7" t="n">
        <v>46216</v>
      </c>
      <c r="C8188" s="1" t="n">
        <v>11</v>
      </c>
      <c r="D8188" s="1" t="s">
        <v>3915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4574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7" t="n">
        <v>46216</v>
      </c>
      <c r="C8189" s="1" t="n">
        <v>11</v>
      </c>
      <c r="D8189" s="1" t="s">
        <v>3915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4546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7" t="n">
        <v>46216</v>
      </c>
      <c r="C8190" s="1" t="n">
        <v>11</v>
      </c>
      <c r="D8190" s="1" t="s">
        <v>3915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4547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7" t="n">
        <v>46216</v>
      </c>
      <c r="C8191" s="1" t="n">
        <v>11</v>
      </c>
      <c r="D8191" s="1" t="s">
        <v>3915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4553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7" t="n">
        <v>46216</v>
      </c>
      <c r="C8192" s="1" t="n">
        <v>11</v>
      </c>
      <c r="D8192" s="1" t="s">
        <v>3915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4554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7" t="n">
        <v>46216</v>
      </c>
      <c r="C8193" s="1" t="n">
        <v>11</v>
      </c>
      <c r="D8193" s="1" t="s">
        <v>3915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6517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7" t="n">
        <v>46216</v>
      </c>
      <c r="C8194" s="1" t="n">
        <v>11</v>
      </c>
      <c r="D8194" s="1" t="s">
        <v>3915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6519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7" t="n">
        <v>46216</v>
      </c>
      <c r="C8195" s="1" t="n">
        <v>11</v>
      </c>
      <c r="D8195" s="1" t="s">
        <v>3915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5851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7" t="n">
        <v>46216</v>
      </c>
      <c r="C8196" s="1" t="n">
        <v>11</v>
      </c>
      <c r="D8196" s="1" t="s">
        <v>3915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6366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7" t="n">
        <v>46216</v>
      </c>
      <c r="C8197" s="1" t="n">
        <v>11</v>
      </c>
      <c r="D8197" s="1" t="s">
        <v>3915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6367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7" t="n">
        <v>46216</v>
      </c>
      <c r="C8198" s="1" t="n">
        <v>11</v>
      </c>
      <c r="D8198" s="1" t="s">
        <v>3915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6520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7" t="n">
        <v>46216</v>
      </c>
      <c r="C8199" s="1" t="n">
        <v>11</v>
      </c>
      <c r="D8199" s="1" t="s">
        <v>3915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4712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7" t="n">
        <v>46216</v>
      </c>
      <c r="C8200" s="1" t="n">
        <v>11</v>
      </c>
      <c r="D8200" s="1" t="s">
        <v>3915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4716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7" t="n">
        <v>46216</v>
      </c>
      <c r="C8201" s="1" t="n">
        <v>11</v>
      </c>
      <c r="D8201" s="1" t="s">
        <v>3915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4717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7" t="n">
        <v>46216</v>
      </c>
      <c r="C8202" s="1" t="n">
        <v>11</v>
      </c>
      <c r="D8202" s="1" t="s">
        <v>3915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4718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7" t="n">
        <v>46216</v>
      </c>
      <c r="C8203" s="1" t="n">
        <v>11</v>
      </c>
      <c r="D8203" s="1" t="s">
        <v>3915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6791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7" t="n">
        <v>46216</v>
      </c>
      <c r="C8204" s="1" t="n">
        <v>11</v>
      </c>
      <c r="D8204" s="1" t="s">
        <v>3915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6792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7" t="n">
        <v>46216</v>
      </c>
      <c r="C8205" s="1" t="n">
        <v>11</v>
      </c>
      <c r="D8205" s="1" t="s">
        <v>3915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6793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7" t="n">
        <v>46216</v>
      </c>
      <c r="C8206" s="1" t="n">
        <v>11</v>
      </c>
      <c r="D8206" s="1" t="s">
        <v>3915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6794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7" t="n">
        <v>46216</v>
      </c>
      <c r="C8207" s="1" t="n">
        <v>11</v>
      </c>
      <c r="D8207" s="1" t="s">
        <v>3915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6795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7" t="n">
        <v>46216</v>
      </c>
      <c r="C8208" s="1" t="n">
        <v>11</v>
      </c>
      <c r="D8208" s="1" t="s">
        <v>3915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6796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7" t="n">
        <v>46216</v>
      </c>
      <c r="C8209" s="1" t="n">
        <v>11</v>
      </c>
      <c r="D8209" s="1" t="s">
        <v>3915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6797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7" t="n">
        <v>46216</v>
      </c>
      <c r="C8210" s="1" t="n">
        <v>11</v>
      </c>
      <c r="D8210" s="1" t="s">
        <v>3915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4719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7" t="n">
        <v>46216</v>
      </c>
      <c r="C8211" s="1" t="n">
        <v>11</v>
      </c>
      <c r="D8211" s="1" t="s">
        <v>3915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4720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7" t="n">
        <v>46216</v>
      </c>
      <c r="C8212" s="1" t="n">
        <v>11</v>
      </c>
      <c r="D8212" s="1" t="s">
        <v>3915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6798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7" t="n">
        <v>46216</v>
      </c>
      <c r="C8213" s="1" t="n">
        <v>11</v>
      </c>
      <c r="D8213" s="1" t="s">
        <v>3915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6799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7" t="n">
        <v>46216</v>
      </c>
      <c r="C8214" s="1" t="n">
        <v>11</v>
      </c>
      <c r="D8214" s="1" t="s">
        <v>3915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6800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7" t="n">
        <v>46216</v>
      </c>
      <c r="C8215" s="1" t="n">
        <v>11</v>
      </c>
      <c r="D8215" s="1" t="s">
        <v>3915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4721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7" t="n">
        <v>46216</v>
      </c>
      <c r="C8216" s="1" t="n">
        <v>11</v>
      </c>
      <c r="D8216" s="1" t="s">
        <v>3915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4722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7" t="n">
        <v>46216</v>
      </c>
      <c r="C8217" s="1" t="n">
        <v>11</v>
      </c>
      <c r="D8217" s="1" t="s">
        <v>3915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6801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7" t="n">
        <v>46216</v>
      </c>
      <c r="C8218" s="1" t="n">
        <v>11</v>
      </c>
      <c r="D8218" s="1" t="s">
        <v>3915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6802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7" t="n">
        <v>46216</v>
      </c>
      <c r="C8219" s="1" t="n">
        <v>11</v>
      </c>
      <c r="D8219" s="1" t="s">
        <v>3915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6803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7" t="n">
        <v>46216</v>
      </c>
      <c r="C8220" s="1" t="n">
        <v>11</v>
      </c>
      <c r="D8220" s="1" t="s">
        <v>3915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4723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7" t="n">
        <v>46216</v>
      </c>
      <c r="C8221" s="1" t="n">
        <v>11</v>
      </c>
      <c r="D8221" s="1" t="s">
        <v>3915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6804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7" t="n">
        <v>46216</v>
      </c>
      <c r="C8222" s="1" t="n">
        <v>11</v>
      </c>
      <c r="D8222" s="1" t="s">
        <v>3915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4724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7" t="n">
        <v>46216</v>
      </c>
      <c r="C8223" s="1" t="n">
        <v>11</v>
      </c>
      <c r="D8223" s="1" t="s">
        <v>3915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6805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7" t="n">
        <v>46216</v>
      </c>
      <c r="C8224" s="1" t="n">
        <v>11</v>
      </c>
      <c r="D8224" s="1" t="s">
        <v>3915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6806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7" t="n">
        <v>46216</v>
      </c>
      <c r="C8225" s="1" t="n">
        <v>11</v>
      </c>
      <c r="D8225" s="1" t="s">
        <v>3915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4726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7" t="n">
        <v>46216</v>
      </c>
      <c r="C8226" s="1" t="n">
        <v>11</v>
      </c>
      <c r="D8226" s="1" t="s">
        <v>3915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6807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7" t="n">
        <v>46216</v>
      </c>
      <c r="C8227" s="1" t="n">
        <v>11</v>
      </c>
      <c r="D8227" s="1" t="s">
        <v>3915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4727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7" t="n">
        <v>46216</v>
      </c>
      <c r="C8228" s="1" t="n">
        <v>11</v>
      </c>
      <c r="D8228" s="1" t="s">
        <v>3915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4728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7" t="n">
        <v>46216</v>
      </c>
      <c r="C8229" s="1" t="n">
        <v>11</v>
      </c>
      <c r="D8229" s="1" t="s">
        <v>3915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4729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7" t="n">
        <v>46216</v>
      </c>
      <c r="C8230" s="1" t="n">
        <v>11</v>
      </c>
      <c r="D8230" s="1" t="s">
        <v>3915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4730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7" t="n">
        <v>46216</v>
      </c>
      <c r="C8231" s="1" t="n">
        <v>11</v>
      </c>
      <c r="D8231" s="1" t="s">
        <v>3915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4732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7" t="n">
        <v>46216</v>
      </c>
      <c r="C8232" s="1" t="n">
        <v>11</v>
      </c>
      <c r="D8232" s="1" t="s">
        <v>3915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6808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7" t="n">
        <v>46216</v>
      </c>
      <c r="C8233" s="1" t="n">
        <v>11</v>
      </c>
      <c r="D8233" s="1" t="s">
        <v>3915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6809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7" t="n">
        <v>46216</v>
      </c>
      <c r="C8234" s="1" t="n">
        <v>11</v>
      </c>
      <c r="D8234" s="1" t="s">
        <v>3915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4734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7" t="n">
        <v>46216</v>
      </c>
      <c r="C8235" s="1" t="n">
        <v>11</v>
      </c>
      <c r="D8235" s="1" t="s">
        <v>3915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4735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7" t="n">
        <v>46216</v>
      </c>
      <c r="C8236" s="1" t="n">
        <v>11</v>
      </c>
      <c r="D8236" s="1" t="s">
        <v>3915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4736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7" t="n">
        <v>46216</v>
      </c>
      <c r="C8237" s="1" t="n">
        <v>11</v>
      </c>
      <c r="D8237" s="1" t="s">
        <v>3915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4737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7" t="n">
        <v>46216</v>
      </c>
      <c r="C8238" s="1" t="n">
        <v>11</v>
      </c>
      <c r="D8238" s="1" t="s">
        <v>3915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4738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7" t="n">
        <v>46216</v>
      </c>
      <c r="C8239" s="1" t="n">
        <v>11</v>
      </c>
      <c r="D8239" s="1" t="s">
        <v>3915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6810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7" t="n">
        <v>46216</v>
      </c>
      <c r="C8240" s="1" t="n">
        <v>11</v>
      </c>
      <c r="D8240" s="1" t="s">
        <v>3915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6811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7" t="n">
        <v>46216</v>
      </c>
      <c r="C8241" s="1" t="n">
        <v>11</v>
      </c>
      <c r="D8241" s="1" t="s">
        <v>3915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6812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7" t="n">
        <v>46216</v>
      </c>
      <c r="C8242" s="1" t="n">
        <v>11</v>
      </c>
      <c r="D8242" s="1" t="s">
        <v>3915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6813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7" t="n">
        <v>46216</v>
      </c>
      <c r="C8243" s="1" t="n">
        <v>11</v>
      </c>
      <c r="D8243" s="1" t="s">
        <v>3915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6796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7" t="n">
        <v>46216</v>
      </c>
      <c r="C8244" s="1" t="n">
        <v>11</v>
      </c>
      <c r="D8244" s="1" t="s">
        <v>3915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6814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7" t="n">
        <v>46216</v>
      </c>
      <c r="C8245" s="1" t="n">
        <v>11</v>
      </c>
      <c r="D8245" s="1" t="s">
        <v>3915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4738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7" t="n">
        <v>46216</v>
      </c>
      <c r="C8246" s="1" t="n">
        <v>11</v>
      </c>
      <c r="D8246" s="1" t="s">
        <v>3915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6815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7" t="n">
        <v>46216</v>
      </c>
      <c r="C8247" s="1" t="n">
        <v>11</v>
      </c>
      <c r="D8247" s="1" t="s">
        <v>3915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4241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7" t="n">
        <v>46216</v>
      </c>
      <c r="C8248" s="1" t="n">
        <v>11</v>
      </c>
      <c r="D8248" s="1" t="s">
        <v>3915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6816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7" t="n">
        <v>46216</v>
      </c>
      <c r="C8249" s="1" t="n">
        <v>11</v>
      </c>
      <c r="D8249" s="1" t="s">
        <v>3915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4242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7" t="n">
        <v>46216</v>
      </c>
      <c r="C8250" s="1" t="n">
        <v>11</v>
      </c>
      <c r="D8250" s="1" t="s">
        <v>3915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4243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7" t="n">
        <v>46216</v>
      </c>
      <c r="C8251" s="1" t="n">
        <v>11</v>
      </c>
      <c r="D8251" s="1" t="s">
        <v>3915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4244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7" t="n">
        <v>46216</v>
      </c>
      <c r="C8252" s="1" t="n">
        <v>11</v>
      </c>
      <c r="D8252" s="1" t="s">
        <v>3915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4246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7" t="n">
        <v>46216</v>
      </c>
      <c r="C8253" s="1" t="n">
        <v>11</v>
      </c>
      <c r="D8253" s="1" t="s">
        <v>3915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4899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7" t="n">
        <v>46216</v>
      </c>
      <c r="C8254" s="1" t="n">
        <v>11</v>
      </c>
      <c r="D8254" s="1" t="s">
        <v>3915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4256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7" t="n">
        <v>46216</v>
      </c>
      <c r="C8255" s="1" t="n">
        <v>11</v>
      </c>
      <c r="D8255" s="1" t="s">
        <v>3915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6368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7" t="n">
        <v>46216</v>
      </c>
      <c r="C8256" s="1" t="n">
        <v>11</v>
      </c>
      <c r="D8256" s="1" t="s">
        <v>3915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4249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7" t="n">
        <v>46216</v>
      </c>
      <c r="C8257" s="1" t="n">
        <v>11</v>
      </c>
      <c r="D8257" s="1" t="s">
        <v>3915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4250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7" t="n">
        <v>46216</v>
      </c>
      <c r="C8258" s="1" t="n">
        <v>11</v>
      </c>
      <c r="D8258" s="1" t="s">
        <v>3915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6368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7" t="n">
        <v>46216</v>
      </c>
      <c r="C8259" s="1" t="n">
        <v>11</v>
      </c>
      <c r="D8259" s="1" t="s">
        <v>3915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4905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7" t="n">
        <v>46216</v>
      </c>
      <c r="C8260" s="1" t="n">
        <v>11</v>
      </c>
      <c r="D8260" s="1" t="s">
        <v>3915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5433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7" t="n">
        <v>46216</v>
      </c>
      <c r="C8261" s="1" t="n">
        <v>11</v>
      </c>
      <c r="D8261" s="1" t="s">
        <v>3915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4251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7" t="n">
        <v>46216</v>
      </c>
      <c r="C8262" s="1" t="n">
        <v>11</v>
      </c>
      <c r="D8262" s="1" t="s">
        <v>3915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5434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7" t="n">
        <v>46216</v>
      </c>
      <c r="C8263" s="1" t="n">
        <v>11</v>
      </c>
      <c r="D8263" s="1" t="s">
        <v>3915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4905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7" t="n">
        <v>46216</v>
      </c>
      <c r="C8264" s="1" t="n">
        <v>11</v>
      </c>
      <c r="D8264" s="1" t="s">
        <v>3915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4254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7" t="n">
        <v>46216</v>
      </c>
      <c r="C8265" s="1" t="n">
        <v>11</v>
      </c>
      <c r="D8265" s="1" t="s">
        <v>3915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6817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7" t="n">
        <v>46216</v>
      </c>
      <c r="C8266" s="1" t="n">
        <v>11</v>
      </c>
      <c r="D8266" s="1" t="s">
        <v>3915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4902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7" t="n">
        <v>46216</v>
      </c>
      <c r="C8267" s="1" t="n">
        <v>11</v>
      </c>
      <c r="D8267" s="1" t="s">
        <v>3915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6818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7" t="n">
        <v>46216</v>
      </c>
      <c r="C8268" s="1" t="n">
        <v>11</v>
      </c>
      <c r="D8268" s="1" t="s">
        <v>3915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4903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7" t="n">
        <v>46216</v>
      </c>
      <c r="C8269" s="1" t="n">
        <v>11</v>
      </c>
      <c r="D8269" s="1" t="s">
        <v>3915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6819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7" t="n">
        <v>46216</v>
      </c>
      <c r="C8270" s="1" t="n">
        <v>11</v>
      </c>
      <c r="D8270" s="1" t="s">
        <v>3915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4904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7" t="n">
        <v>46216</v>
      </c>
      <c r="C8271" s="1" t="n">
        <v>11</v>
      </c>
      <c r="D8271" s="1" t="s">
        <v>3915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4256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7" t="n">
        <v>46216</v>
      </c>
      <c r="C8272" s="1" t="n">
        <v>11</v>
      </c>
      <c r="D8272" s="1" t="s">
        <v>3915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4258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7" t="n">
        <v>46216</v>
      </c>
      <c r="C8273" s="1" t="n">
        <v>11</v>
      </c>
      <c r="D8273" s="1" t="s">
        <v>3915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6820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7" t="n">
        <v>46216</v>
      </c>
      <c r="C8274" s="1" t="n">
        <v>11</v>
      </c>
      <c r="D8274" s="1" t="s">
        <v>3915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6821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7" t="n">
        <v>46216</v>
      </c>
      <c r="C8275" s="1" t="n">
        <v>11</v>
      </c>
      <c r="D8275" s="1" t="s">
        <v>3915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4260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7" t="n">
        <v>46216</v>
      </c>
      <c r="C8276" s="1" t="n">
        <v>11</v>
      </c>
      <c r="D8276" s="1" t="s">
        <v>3915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4262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7" t="n">
        <v>46216</v>
      </c>
      <c r="C8277" s="1" t="n">
        <v>11</v>
      </c>
      <c r="D8277" s="1" t="s">
        <v>3915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5601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7" t="n">
        <v>46216</v>
      </c>
      <c r="C8278" s="1" t="n">
        <v>11</v>
      </c>
      <c r="D8278" s="1" t="s">
        <v>3915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4597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7" t="n">
        <v>46216</v>
      </c>
      <c r="C8279" s="1" t="n">
        <v>11</v>
      </c>
      <c r="D8279" s="1" t="s">
        <v>3915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4573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7" t="n">
        <v>46216</v>
      </c>
      <c r="C8280" s="1" t="n">
        <v>11</v>
      </c>
      <c r="D8280" s="1" t="s">
        <v>3915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4573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7" t="n">
        <v>46216</v>
      </c>
      <c r="C8281" s="1" t="n">
        <v>11</v>
      </c>
      <c r="D8281" s="1" t="s">
        <v>3915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4576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7" t="n">
        <v>46216</v>
      </c>
      <c r="C8282" s="1" t="n">
        <v>11</v>
      </c>
      <c r="D8282" s="1" t="s">
        <v>3915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4577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7" t="n">
        <v>46216</v>
      </c>
      <c r="C8283" s="1" t="n">
        <v>11</v>
      </c>
      <c r="D8283" s="1" t="s">
        <v>3915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6822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7" t="n">
        <v>46216</v>
      </c>
      <c r="C8284" s="1" t="n">
        <v>11</v>
      </c>
      <c r="D8284" s="1" t="s">
        <v>3915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4579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7" t="n">
        <v>46216</v>
      </c>
      <c r="C8285" s="1" t="n">
        <v>11</v>
      </c>
      <c r="D8285" s="1" t="s">
        <v>3915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5605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7" t="n">
        <v>46216</v>
      </c>
      <c r="C8286" s="1" t="n">
        <v>11</v>
      </c>
      <c r="D8286" s="1" t="s">
        <v>3915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4581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7" t="n">
        <v>46216</v>
      </c>
      <c r="C8287" s="1" t="n">
        <v>11</v>
      </c>
      <c r="D8287" s="1" t="s">
        <v>3915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4583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7" t="n">
        <v>46216</v>
      </c>
      <c r="C8288" s="1" t="n">
        <v>11</v>
      </c>
      <c r="D8288" s="1" t="s">
        <v>3915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4584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7" t="n">
        <v>46216</v>
      </c>
      <c r="C8289" s="1" t="n">
        <v>11</v>
      </c>
      <c r="D8289" s="1" t="s">
        <v>3915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4585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7" t="n">
        <v>46216</v>
      </c>
      <c r="C8290" s="1" t="n">
        <v>11</v>
      </c>
      <c r="D8290" s="1" t="s">
        <v>3915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4586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7" t="n">
        <v>46216</v>
      </c>
      <c r="C8291" s="1" t="n">
        <v>11</v>
      </c>
      <c r="D8291" s="1" t="s">
        <v>3915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4589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7" t="n">
        <v>46216</v>
      </c>
      <c r="C8292" s="1" t="n">
        <v>11</v>
      </c>
      <c r="D8292" s="1" t="s">
        <v>3915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4592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7" t="n">
        <v>46216</v>
      </c>
      <c r="C8293" s="1" t="n">
        <v>11</v>
      </c>
      <c r="D8293" s="1" t="s">
        <v>3915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4593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7" t="n">
        <v>46216</v>
      </c>
      <c r="C8294" s="1" t="n">
        <v>11</v>
      </c>
      <c r="D8294" s="1" t="s">
        <v>3915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4597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7" t="n">
        <v>46216</v>
      </c>
      <c r="C8295" s="1" t="n">
        <v>11</v>
      </c>
      <c r="D8295" s="1" t="s">
        <v>3915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5609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7" t="n">
        <v>46216</v>
      </c>
      <c r="C8296" s="1" t="n">
        <v>11</v>
      </c>
      <c r="D8296" s="1" t="s">
        <v>3915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4599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7" t="n">
        <v>46216</v>
      </c>
      <c r="C8297" s="1" t="n">
        <v>22</v>
      </c>
      <c r="D8297" s="1" t="s">
        <v>3920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3921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7" t="n">
        <v>46216</v>
      </c>
      <c r="C8298" s="1" t="n">
        <v>22</v>
      </c>
      <c r="D8298" s="1" t="s">
        <v>3920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3923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7" t="n">
        <v>46216</v>
      </c>
      <c r="C8299" s="1" t="n">
        <v>22</v>
      </c>
      <c r="D8299" s="1" t="s">
        <v>3920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3924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7" t="n">
        <v>46216</v>
      </c>
      <c r="C8300" s="1" t="n">
        <v>22</v>
      </c>
      <c r="D8300" s="1" t="s">
        <v>3920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3925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7" t="n">
        <v>46216</v>
      </c>
      <c r="C8301" s="1" t="n">
        <v>22</v>
      </c>
      <c r="D8301" s="1" t="s">
        <v>3920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3926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7" t="n">
        <v>46216</v>
      </c>
      <c r="C8302" s="1" t="n">
        <v>22</v>
      </c>
      <c r="D8302" s="1" t="s">
        <v>3920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3927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7" t="n">
        <v>46216</v>
      </c>
      <c r="C8303" s="1" t="n">
        <v>22</v>
      </c>
      <c r="D8303" s="1" t="s">
        <v>3920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3928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7" t="n">
        <v>46216</v>
      </c>
      <c r="C8304" s="1" t="n">
        <v>22</v>
      </c>
      <c r="D8304" s="1" t="s">
        <v>3920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3929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7" t="n">
        <v>46216</v>
      </c>
      <c r="C8305" s="1" t="n">
        <v>22</v>
      </c>
      <c r="D8305" s="1" t="s">
        <v>3920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3930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7" t="n">
        <v>46216</v>
      </c>
      <c r="C8306" s="1" t="n">
        <v>22</v>
      </c>
      <c r="D8306" s="1" t="s">
        <v>3920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3931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7" t="n">
        <v>46216</v>
      </c>
      <c r="C8307" s="1" t="n">
        <v>22</v>
      </c>
      <c r="D8307" s="1" t="s">
        <v>3920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3932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7" t="n">
        <v>46216</v>
      </c>
      <c r="C8308" s="1" t="n">
        <v>22</v>
      </c>
      <c r="D8308" s="1" t="s">
        <v>3920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3933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7" t="n">
        <v>46216</v>
      </c>
      <c r="C8309" s="1" t="n">
        <v>22</v>
      </c>
      <c r="D8309" s="1" t="s">
        <v>3920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3934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7" t="n">
        <v>46216</v>
      </c>
      <c r="C8310" s="1" t="n">
        <v>22</v>
      </c>
      <c r="D8310" s="1" t="s">
        <v>3920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3936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7" t="n">
        <v>46216</v>
      </c>
      <c r="C8311" s="1" t="n">
        <v>22</v>
      </c>
      <c r="D8311" s="1" t="s">
        <v>3920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3937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7" t="n">
        <v>46216</v>
      </c>
      <c r="C8312" s="1" t="n">
        <v>22</v>
      </c>
      <c r="D8312" s="1" t="s">
        <v>3920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3938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7" t="n">
        <v>46216</v>
      </c>
      <c r="C8313" s="1" t="n">
        <v>22</v>
      </c>
      <c r="D8313" s="1" t="s">
        <v>3920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3939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7" t="n">
        <v>46216</v>
      </c>
      <c r="C8314" s="1" t="n">
        <v>22</v>
      </c>
      <c r="D8314" s="1" t="s">
        <v>3920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3940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7" t="n">
        <v>46216</v>
      </c>
      <c r="C8315" s="1" t="n">
        <v>22</v>
      </c>
      <c r="D8315" s="1" t="s">
        <v>3920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3921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7" t="n">
        <v>46216</v>
      </c>
      <c r="C8316" s="1" t="n">
        <v>22</v>
      </c>
      <c r="D8316" s="1" t="s">
        <v>3920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4208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7" t="n">
        <v>46216</v>
      </c>
      <c r="C8317" s="1" t="n">
        <v>22</v>
      </c>
      <c r="D8317" s="1" t="s">
        <v>3920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3942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7" t="n">
        <v>46216</v>
      </c>
      <c r="C8318" s="1" t="n">
        <v>22</v>
      </c>
      <c r="D8318" s="1" t="s">
        <v>3920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3943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7" t="n">
        <v>46216</v>
      </c>
      <c r="C8319" s="1" t="n">
        <v>22</v>
      </c>
      <c r="D8319" s="1" t="s">
        <v>3920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3922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7" t="n">
        <v>46216</v>
      </c>
      <c r="C8320" s="1" t="n">
        <v>22</v>
      </c>
      <c r="D8320" s="1" t="s">
        <v>3920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3938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7" t="n">
        <v>46216</v>
      </c>
      <c r="C8321" s="1" t="n">
        <v>22</v>
      </c>
      <c r="D8321" s="1" t="s">
        <v>3920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3940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7" t="n">
        <v>46216</v>
      </c>
      <c r="C8322" s="1" t="n">
        <v>22</v>
      </c>
      <c r="D8322" s="1" t="s">
        <v>3920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3921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7" t="n">
        <v>46216</v>
      </c>
      <c r="C8323" s="1" t="n">
        <v>22</v>
      </c>
      <c r="D8323" s="1" t="s">
        <v>3920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4208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7" t="n">
        <v>46216</v>
      </c>
      <c r="C8324" s="1" t="n">
        <v>22</v>
      </c>
      <c r="D8324" s="1" t="s">
        <v>3920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3942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7" t="n">
        <v>46216</v>
      </c>
      <c r="C8325" s="1" t="n">
        <v>22</v>
      </c>
      <c r="D8325" s="1" t="s">
        <v>3920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3943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7" t="n">
        <v>46216</v>
      </c>
      <c r="C8326" s="1" t="n">
        <v>22</v>
      </c>
      <c r="D8326" s="1" t="s">
        <v>3920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3922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7" t="n">
        <v>46216</v>
      </c>
      <c r="C8327" s="1" t="n">
        <v>22</v>
      </c>
      <c r="D8327" s="1" t="s">
        <v>3920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3938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7" t="n">
        <v>46216</v>
      </c>
      <c r="C8328" s="1" t="n">
        <v>22</v>
      </c>
      <c r="D8328" s="1" t="s">
        <v>3920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3940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7" t="n">
        <v>46216</v>
      </c>
      <c r="C8329" s="1" t="n">
        <v>39</v>
      </c>
      <c r="D8329" s="1" t="s">
        <v>3945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4404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7" t="n">
        <v>46216</v>
      </c>
      <c r="C8330" s="1" t="n">
        <v>39</v>
      </c>
      <c r="D8330" s="1" t="s">
        <v>3945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4929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7" t="n">
        <v>46216</v>
      </c>
      <c r="C8331" s="1" t="n">
        <v>39</v>
      </c>
      <c r="D8331" s="1" t="s">
        <v>3945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6232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7" t="n">
        <v>46216</v>
      </c>
      <c r="C8332" s="1" t="n">
        <v>100</v>
      </c>
      <c r="D8332" s="1" t="s">
        <v>3947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3921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7" t="n">
        <v>46216</v>
      </c>
      <c r="C8333" s="1" t="n">
        <v>100</v>
      </c>
      <c r="D8333" s="1" t="s">
        <v>3947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3923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7" t="n">
        <v>46216</v>
      </c>
      <c r="C8334" s="1" t="n">
        <v>100</v>
      </c>
      <c r="D8334" s="1" t="s">
        <v>3947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3924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7" t="n">
        <v>46216</v>
      </c>
      <c r="C8335" s="1" t="n">
        <v>100</v>
      </c>
      <c r="D8335" s="1" t="s">
        <v>3947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3925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7" t="n">
        <v>46216</v>
      </c>
      <c r="C8336" s="1" t="n">
        <v>100</v>
      </c>
      <c r="D8336" s="1" t="s">
        <v>3947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3926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7" t="n">
        <v>46216</v>
      </c>
      <c r="C8337" s="1" t="n">
        <v>100</v>
      </c>
      <c r="D8337" s="1" t="s">
        <v>3947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3927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7" t="n">
        <v>46216</v>
      </c>
      <c r="C8338" s="1" t="n">
        <v>100</v>
      </c>
      <c r="D8338" s="1" t="s">
        <v>3947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3928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7" t="n">
        <v>46216</v>
      </c>
      <c r="C8339" s="1" t="n">
        <v>100</v>
      </c>
      <c r="D8339" s="1" t="s">
        <v>3947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3929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7" t="n">
        <v>46216</v>
      </c>
      <c r="C8340" s="1" t="n">
        <v>100</v>
      </c>
      <c r="D8340" s="1" t="s">
        <v>3947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3930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7" t="n">
        <v>46216</v>
      </c>
      <c r="C8341" s="1" t="n">
        <v>100</v>
      </c>
      <c r="D8341" s="1" t="s">
        <v>3947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3931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7" t="n">
        <v>46216</v>
      </c>
      <c r="C8342" s="1" t="n">
        <v>100</v>
      </c>
      <c r="D8342" s="1" t="s">
        <v>3947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3932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7" t="n">
        <v>46216</v>
      </c>
      <c r="C8343" s="1" t="n">
        <v>100</v>
      </c>
      <c r="D8343" s="1" t="s">
        <v>3947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3933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7" t="n">
        <v>46216</v>
      </c>
      <c r="C8344" s="1" t="n">
        <v>100</v>
      </c>
      <c r="D8344" s="1" t="s">
        <v>3947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3934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7" t="n">
        <v>46216</v>
      </c>
      <c r="C8345" s="1" t="n">
        <v>100</v>
      </c>
      <c r="D8345" s="1" t="s">
        <v>3947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3936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7" t="n">
        <v>46216</v>
      </c>
      <c r="C8346" s="1" t="n">
        <v>100</v>
      </c>
      <c r="D8346" s="1" t="s">
        <v>3947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3937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7" t="n">
        <v>46216</v>
      </c>
      <c r="C8347" s="1" t="n">
        <v>100</v>
      </c>
      <c r="D8347" s="1" t="s">
        <v>3947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3938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7" t="n">
        <v>46216</v>
      </c>
      <c r="C8348" s="1" t="n">
        <v>100</v>
      </c>
      <c r="D8348" s="1" t="s">
        <v>3947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3939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7" t="n">
        <v>46216</v>
      </c>
      <c r="C8349" s="1" t="n">
        <v>100</v>
      </c>
      <c r="D8349" s="1" t="s">
        <v>3947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3940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7" t="n">
        <v>46216</v>
      </c>
      <c r="C8350" s="1" t="n">
        <v>100</v>
      </c>
      <c r="D8350" s="1" t="s">
        <v>3947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3921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7" t="n">
        <v>46216</v>
      </c>
      <c r="C8351" s="1" t="n">
        <v>100</v>
      </c>
      <c r="D8351" s="1" t="s">
        <v>3947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3923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7" t="n">
        <v>46216</v>
      </c>
      <c r="C8352" s="1" t="n">
        <v>100</v>
      </c>
      <c r="D8352" s="1" t="s">
        <v>3947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3924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7" t="n">
        <v>46216</v>
      </c>
      <c r="C8353" s="1" t="n">
        <v>100</v>
      </c>
      <c r="D8353" s="1" t="s">
        <v>3947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3925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7" t="n">
        <v>46216</v>
      </c>
      <c r="C8354" s="1" t="n">
        <v>100</v>
      </c>
      <c r="D8354" s="1" t="s">
        <v>3947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3926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7" t="n">
        <v>46216</v>
      </c>
      <c r="C8355" s="1" t="n">
        <v>100</v>
      </c>
      <c r="D8355" s="1" t="s">
        <v>3947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3927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7" t="n">
        <v>46216</v>
      </c>
      <c r="C8356" s="1" t="n">
        <v>100</v>
      </c>
      <c r="D8356" s="1" t="s">
        <v>3947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3928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7" t="n">
        <v>46216</v>
      </c>
      <c r="C8357" s="1" t="n">
        <v>100</v>
      </c>
      <c r="D8357" s="1" t="s">
        <v>3947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3929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7" t="n">
        <v>46216</v>
      </c>
      <c r="C8358" s="1" t="n">
        <v>100</v>
      </c>
      <c r="D8358" s="1" t="s">
        <v>3947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3930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7" t="n">
        <v>46216</v>
      </c>
      <c r="C8359" s="1" t="n">
        <v>100</v>
      </c>
      <c r="D8359" s="1" t="s">
        <v>3947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3931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7" t="n">
        <v>46216</v>
      </c>
      <c r="C8360" s="1" t="n">
        <v>100</v>
      </c>
      <c r="D8360" s="1" t="s">
        <v>3947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3932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7" t="n">
        <v>46216</v>
      </c>
      <c r="C8361" s="1" t="n">
        <v>100</v>
      </c>
      <c r="D8361" s="1" t="s">
        <v>3947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3933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7" t="n">
        <v>46216</v>
      </c>
      <c r="C8362" s="1" t="n">
        <v>100</v>
      </c>
      <c r="D8362" s="1" t="s">
        <v>3947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3934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7" t="n">
        <v>46216</v>
      </c>
      <c r="C8363" s="1" t="n">
        <v>100</v>
      </c>
      <c r="D8363" s="1" t="s">
        <v>3947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3936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7" t="n">
        <v>46216</v>
      </c>
      <c r="C8364" s="1" t="n">
        <v>100</v>
      </c>
      <c r="D8364" s="1" t="s">
        <v>3947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3937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7" t="n">
        <v>46216</v>
      </c>
      <c r="C8365" s="1" t="n">
        <v>100</v>
      </c>
      <c r="D8365" s="1" t="s">
        <v>3947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3938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7" t="n">
        <v>46216</v>
      </c>
      <c r="C8366" s="1" t="n">
        <v>100</v>
      </c>
      <c r="D8366" s="1" t="s">
        <v>3947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3939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7" t="n">
        <v>46216</v>
      </c>
      <c r="C8367" s="1" t="n">
        <v>100</v>
      </c>
      <c r="D8367" s="1" t="s">
        <v>3947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3940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7" t="n">
        <v>46216</v>
      </c>
      <c r="C8368" s="1" t="n">
        <v>100</v>
      </c>
      <c r="D8368" s="1" t="s">
        <v>3947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3921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7" t="n">
        <v>46216</v>
      </c>
      <c r="C8369" s="1" t="n">
        <v>100</v>
      </c>
      <c r="D8369" s="1" t="s">
        <v>3947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3923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7" t="n">
        <v>46216</v>
      </c>
      <c r="C8370" s="1" t="n">
        <v>100</v>
      </c>
      <c r="D8370" s="1" t="s">
        <v>3947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3924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7" t="n">
        <v>46216</v>
      </c>
      <c r="C8371" s="1" t="n">
        <v>100</v>
      </c>
      <c r="D8371" s="1" t="s">
        <v>3947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3925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7" t="n">
        <v>46216</v>
      </c>
      <c r="C8372" s="1" t="n">
        <v>100</v>
      </c>
      <c r="D8372" s="1" t="s">
        <v>3947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3926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7" t="n">
        <v>46216</v>
      </c>
      <c r="C8373" s="1" t="n">
        <v>100</v>
      </c>
      <c r="D8373" s="1" t="s">
        <v>3947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3927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7" t="n">
        <v>46216</v>
      </c>
      <c r="C8374" s="1" t="n">
        <v>100</v>
      </c>
      <c r="D8374" s="1" t="s">
        <v>3947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3928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7" t="n">
        <v>46216</v>
      </c>
      <c r="C8375" s="1" t="n">
        <v>100</v>
      </c>
      <c r="D8375" s="1" t="s">
        <v>3947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3929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7" t="n">
        <v>46216</v>
      </c>
      <c r="C8376" s="1" t="n">
        <v>100</v>
      </c>
      <c r="D8376" s="1" t="s">
        <v>3947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3930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7" t="n">
        <v>46216</v>
      </c>
      <c r="C8377" s="1" t="n">
        <v>100</v>
      </c>
      <c r="D8377" s="1" t="s">
        <v>3947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3931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7" t="n">
        <v>46216</v>
      </c>
      <c r="C8378" s="1" t="n">
        <v>100</v>
      </c>
      <c r="D8378" s="1" t="s">
        <v>3947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3932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7" t="n">
        <v>46216</v>
      </c>
      <c r="C8379" s="1" t="n">
        <v>100</v>
      </c>
      <c r="D8379" s="1" t="s">
        <v>3947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3933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7" t="n">
        <v>46216</v>
      </c>
      <c r="C8380" s="1" t="n">
        <v>100</v>
      </c>
      <c r="D8380" s="1" t="s">
        <v>3947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3934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7" t="n">
        <v>46216</v>
      </c>
      <c r="C8381" s="1" t="n">
        <v>100</v>
      </c>
      <c r="D8381" s="1" t="s">
        <v>3947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3936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7" t="n">
        <v>46216</v>
      </c>
      <c r="C8382" s="1" t="n">
        <v>100</v>
      </c>
      <c r="D8382" s="1" t="s">
        <v>3947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3937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7" t="n">
        <v>46216</v>
      </c>
      <c r="C8383" s="1" t="n">
        <v>100</v>
      </c>
      <c r="D8383" s="1" t="s">
        <v>3947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3938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7" t="n">
        <v>46216</v>
      </c>
      <c r="C8384" s="1" t="n">
        <v>100</v>
      </c>
      <c r="D8384" s="1" t="s">
        <v>3947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3939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7" t="n">
        <v>46216</v>
      </c>
      <c r="C8385" s="1" t="n">
        <v>100</v>
      </c>
      <c r="D8385" s="1" t="s">
        <v>3947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3940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7" t="n">
        <v>46216</v>
      </c>
      <c r="C8386" s="1" t="n">
        <v>100</v>
      </c>
      <c r="D8386" s="1" t="s">
        <v>3947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3921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7" t="n">
        <v>46216</v>
      </c>
      <c r="C8387" s="1" t="n">
        <v>100</v>
      </c>
      <c r="D8387" s="1" t="s">
        <v>3947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4208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7" t="n">
        <v>46216</v>
      </c>
      <c r="C8388" s="1" t="n">
        <v>100</v>
      </c>
      <c r="D8388" s="1" t="s">
        <v>3947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3942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7" t="n">
        <v>46216</v>
      </c>
      <c r="C8389" s="1" t="n">
        <v>100</v>
      </c>
      <c r="D8389" s="1" t="s">
        <v>3947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3943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7" t="n">
        <v>46216</v>
      </c>
      <c r="C8390" s="1" t="n">
        <v>100</v>
      </c>
      <c r="D8390" s="1" t="s">
        <v>3947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3922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7" t="n">
        <v>46216</v>
      </c>
      <c r="C8391" s="1" t="n">
        <v>100</v>
      </c>
      <c r="D8391" s="1" t="s">
        <v>3947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3938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7" t="n">
        <v>46216</v>
      </c>
      <c r="C8392" s="1" t="n">
        <v>100</v>
      </c>
      <c r="D8392" s="1" t="s">
        <v>3947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3940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7" t="n">
        <v>46216</v>
      </c>
      <c r="C8393" s="1" t="n">
        <v>100</v>
      </c>
      <c r="D8393" s="1" t="s">
        <v>3947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3921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7" t="n">
        <v>46216</v>
      </c>
      <c r="C8394" s="1" t="n">
        <v>100</v>
      </c>
      <c r="D8394" s="1" t="s">
        <v>3947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4208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7" t="n">
        <v>46216</v>
      </c>
      <c r="C8395" s="1" t="n">
        <v>100</v>
      </c>
      <c r="D8395" s="1" t="s">
        <v>3947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3942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7" t="n">
        <v>46216</v>
      </c>
      <c r="C8396" s="1" t="n">
        <v>100</v>
      </c>
      <c r="D8396" s="1" t="s">
        <v>3947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3943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7" t="n">
        <v>46216</v>
      </c>
      <c r="C8397" s="1" t="n">
        <v>100</v>
      </c>
      <c r="D8397" s="1" t="s">
        <v>3947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3922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7" t="n">
        <v>46216</v>
      </c>
      <c r="C8398" s="1" t="n">
        <v>100</v>
      </c>
      <c r="D8398" s="1" t="s">
        <v>3947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3938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7" t="n">
        <v>46216</v>
      </c>
      <c r="C8399" s="1" t="n">
        <v>100</v>
      </c>
      <c r="D8399" s="1" t="s">
        <v>3947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3940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7" t="n">
        <v>46217</v>
      </c>
      <c r="C8400" s="1" t="n">
        <v>1</v>
      </c>
      <c r="D8400" s="1" t="s">
        <v>3851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3852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7" t="n">
        <v>46217</v>
      </c>
      <c r="C8401" s="1" t="n">
        <v>1</v>
      </c>
      <c r="D8401" s="1" t="s">
        <v>3851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3854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7" t="n">
        <v>46217</v>
      </c>
      <c r="C8402" s="1" t="n">
        <v>1</v>
      </c>
      <c r="D8402" s="1" t="s">
        <v>3851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4224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7" t="n">
        <v>46217</v>
      </c>
      <c r="C8403" s="1" t="n">
        <v>1</v>
      </c>
      <c r="D8403" s="1" t="s">
        <v>3851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4894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7" t="n">
        <v>46217</v>
      </c>
      <c r="C8404" s="1" t="n">
        <v>1</v>
      </c>
      <c r="D8404" s="1" t="s">
        <v>3851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3894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7" t="n">
        <v>46217</v>
      </c>
      <c r="C8405" s="1" t="n">
        <v>1</v>
      </c>
      <c r="D8405" s="1" t="s">
        <v>3851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4894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7" t="n">
        <v>46217</v>
      </c>
      <c r="C8406" s="1" t="n">
        <v>1</v>
      </c>
      <c r="D8406" s="1" t="s">
        <v>3851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3894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7" t="n">
        <v>46217</v>
      </c>
      <c r="C8407" s="1" t="n">
        <v>6</v>
      </c>
      <c r="D8407" s="1" t="s">
        <v>3914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4187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7" t="n">
        <v>46217</v>
      </c>
      <c r="C8408" s="1" t="n">
        <v>6</v>
      </c>
      <c r="D8408" s="1" t="s">
        <v>3914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4265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7" t="n">
        <v>46217</v>
      </c>
      <c r="C8409" s="1" t="n">
        <v>6</v>
      </c>
      <c r="D8409" s="1" t="s">
        <v>3914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4188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7" t="n">
        <v>46217</v>
      </c>
      <c r="C8410" s="1" t="n">
        <v>6</v>
      </c>
      <c r="D8410" s="1" t="s">
        <v>3914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6160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7" t="n">
        <v>46217</v>
      </c>
      <c r="C8411" s="1" t="n">
        <v>6</v>
      </c>
      <c r="D8411" s="1" t="s">
        <v>3914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4190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7" t="n">
        <v>46217</v>
      </c>
      <c r="C8412" s="1" t="n">
        <v>6</v>
      </c>
      <c r="D8412" s="1" t="s">
        <v>3914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4191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7" t="n">
        <v>46217</v>
      </c>
      <c r="C8413" s="1" t="n">
        <v>6</v>
      </c>
      <c r="D8413" s="1" t="s">
        <v>3914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4192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7" t="n">
        <v>46217</v>
      </c>
      <c r="C8414" s="1" t="n">
        <v>6</v>
      </c>
      <c r="D8414" s="1" t="s">
        <v>3914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4194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7" t="n">
        <v>46217</v>
      </c>
      <c r="C8415" s="1" t="n">
        <v>6</v>
      </c>
      <c r="D8415" s="1" t="s">
        <v>3914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4266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7" t="n">
        <v>46217</v>
      </c>
      <c r="C8416" s="1" t="n">
        <v>6</v>
      </c>
      <c r="D8416" s="1" t="s">
        <v>3914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4195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7" t="n">
        <v>46217</v>
      </c>
      <c r="C8417" s="1" t="n">
        <v>6</v>
      </c>
      <c r="D8417" s="1" t="s">
        <v>3914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4197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7" t="n">
        <v>46217</v>
      </c>
      <c r="C8418" s="1" t="n">
        <v>6</v>
      </c>
      <c r="D8418" s="1" t="s">
        <v>3914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4267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7" t="n">
        <v>46217</v>
      </c>
      <c r="C8419" s="1" t="n">
        <v>6</v>
      </c>
      <c r="D8419" s="1" t="s">
        <v>3914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4199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7" t="n">
        <v>46217</v>
      </c>
      <c r="C8420" s="1" t="n">
        <v>6</v>
      </c>
      <c r="D8420" s="1" t="s">
        <v>3914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7" t="n">
        <v>46217</v>
      </c>
      <c r="C8421" s="1" t="n">
        <v>6</v>
      </c>
      <c r="D8421" s="1" t="s">
        <v>3914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7" t="n">
        <v>46217</v>
      </c>
      <c r="C8422" s="1" t="n">
        <v>6</v>
      </c>
      <c r="D8422" s="1" t="s">
        <v>3914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4174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7" t="n">
        <v>46217</v>
      </c>
      <c r="C8423" s="1" t="n">
        <v>6</v>
      </c>
      <c r="D8423" s="1" t="s">
        <v>3914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4175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7" t="n">
        <v>46217</v>
      </c>
      <c r="C8424" s="1" t="n">
        <v>6</v>
      </c>
      <c r="D8424" s="1" t="s">
        <v>3914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4176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7" t="n">
        <v>46217</v>
      </c>
      <c r="C8425" s="1" t="n">
        <v>6</v>
      </c>
      <c r="D8425" s="1" t="s">
        <v>3914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4177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7" t="n">
        <v>46217</v>
      </c>
      <c r="C8426" s="1" t="n">
        <v>6</v>
      </c>
      <c r="D8426" s="1" t="s">
        <v>3914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4178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7" t="n">
        <v>46217</v>
      </c>
      <c r="C8427" s="1" t="n">
        <v>6</v>
      </c>
      <c r="D8427" s="1" t="s">
        <v>3914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6719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7" t="n">
        <v>46217</v>
      </c>
      <c r="C8428" s="1" t="n">
        <v>6</v>
      </c>
      <c r="D8428" s="1" t="s">
        <v>3914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4179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7" t="n">
        <v>46217</v>
      </c>
      <c r="C8429" s="1" t="n">
        <v>6</v>
      </c>
      <c r="D8429" s="1" t="s">
        <v>3914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4180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7" t="n">
        <v>46217</v>
      </c>
      <c r="C8430" s="1" t="n">
        <v>6</v>
      </c>
      <c r="D8430" s="1" t="s">
        <v>3914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4181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7" t="n">
        <v>46217</v>
      </c>
      <c r="C8431" s="1" t="n">
        <v>6</v>
      </c>
      <c r="D8431" s="1" t="s">
        <v>3914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4182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7" t="n">
        <v>46217</v>
      </c>
      <c r="C8432" s="1" t="n">
        <v>6</v>
      </c>
      <c r="D8432" s="1" t="s">
        <v>3914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4183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7" t="n">
        <v>46217</v>
      </c>
      <c r="C8433" s="1" t="n">
        <v>6</v>
      </c>
      <c r="D8433" s="1" t="s">
        <v>3914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4184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7" t="n">
        <v>46217</v>
      </c>
      <c r="C8434" s="1" t="n">
        <v>6</v>
      </c>
      <c r="D8434" s="1" t="s">
        <v>3914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4185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7" t="n">
        <v>46217</v>
      </c>
      <c r="C8435" s="1" t="n">
        <v>6</v>
      </c>
      <c r="D8435" s="1" t="s">
        <v>3914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6823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7" t="n">
        <v>46217</v>
      </c>
      <c r="C8436" s="1" t="n">
        <v>6</v>
      </c>
      <c r="D8436" s="1" t="s">
        <v>3914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4186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7" t="n">
        <v>46217</v>
      </c>
      <c r="C8437" s="1" t="n">
        <v>11</v>
      </c>
      <c r="D8437" s="1" t="s">
        <v>3915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6824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7" t="n">
        <v>46217</v>
      </c>
      <c r="C8438" s="1" t="n">
        <v>11</v>
      </c>
      <c r="D8438" s="1" t="s">
        <v>3915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3951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7" t="n">
        <v>46217</v>
      </c>
      <c r="C8439" s="1" t="n">
        <v>11</v>
      </c>
      <c r="D8439" s="1" t="s">
        <v>3915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4219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7" t="n">
        <v>46217</v>
      </c>
      <c r="C8440" s="1" t="n">
        <v>11</v>
      </c>
      <c r="D8440" s="1" t="s">
        <v>3915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3954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7" t="n">
        <v>46217</v>
      </c>
      <c r="C8441" s="1" t="n">
        <v>11</v>
      </c>
      <c r="D8441" s="1" t="s">
        <v>3915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4217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7" t="n">
        <v>46217</v>
      </c>
      <c r="C8442" s="1" t="n">
        <v>11</v>
      </c>
      <c r="D8442" s="1" t="s">
        <v>3915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4218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7" t="n">
        <v>46217</v>
      </c>
      <c r="C8443" s="1" t="n">
        <v>11</v>
      </c>
      <c r="D8443" s="1" t="s">
        <v>3915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6825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7" t="n">
        <v>46217</v>
      </c>
      <c r="C8444" s="1" t="n">
        <v>11</v>
      </c>
      <c r="D8444" s="1" t="s">
        <v>3915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6826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7" t="n">
        <v>46217</v>
      </c>
      <c r="C8445" s="1" t="n">
        <v>11</v>
      </c>
      <c r="D8445" s="1" t="s">
        <v>3915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6827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7" t="n">
        <v>46217</v>
      </c>
      <c r="C8446" s="1" t="n">
        <v>11</v>
      </c>
      <c r="D8446" s="1" t="s">
        <v>3915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4647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7" t="n">
        <v>46217</v>
      </c>
      <c r="C8447" s="1" t="n">
        <v>11</v>
      </c>
      <c r="D8447" s="1" t="s">
        <v>3915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4648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7" t="n">
        <v>46217</v>
      </c>
      <c r="C8448" s="1" t="n">
        <v>11</v>
      </c>
      <c r="D8448" s="1" t="s">
        <v>3915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6828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7" t="n">
        <v>46217</v>
      </c>
      <c r="C8449" s="1" t="n">
        <v>11</v>
      </c>
      <c r="D8449" s="1" t="s">
        <v>3915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4649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7" t="n">
        <v>46217</v>
      </c>
      <c r="C8450" s="1" t="n">
        <v>11</v>
      </c>
      <c r="D8450" s="1" t="s">
        <v>3915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4278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7" t="n">
        <v>46217</v>
      </c>
      <c r="C8451" s="1" t="n">
        <v>11</v>
      </c>
      <c r="D8451" s="1" t="s">
        <v>3915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3958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7" t="n">
        <v>46217</v>
      </c>
      <c r="C8452" s="1" t="n">
        <v>11</v>
      </c>
      <c r="D8452" s="1" t="s">
        <v>3915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3959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7" t="n">
        <v>46217</v>
      </c>
      <c r="C8453" s="1" t="n">
        <v>11</v>
      </c>
      <c r="D8453" s="1" t="s">
        <v>3915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3961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7" t="n">
        <v>46217</v>
      </c>
      <c r="C8454" s="1" t="n">
        <v>11</v>
      </c>
      <c r="D8454" s="1" t="s">
        <v>3915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3962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7" t="n">
        <v>46217</v>
      </c>
      <c r="C8455" s="1" t="n">
        <v>11</v>
      </c>
      <c r="D8455" s="1" t="s">
        <v>3915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6380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7" t="n">
        <v>46217</v>
      </c>
      <c r="C8456" s="1" t="n">
        <v>11</v>
      </c>
      <c r="D8456" s="1" t="s">
        <v>3915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6193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7" t="n">
        <v>46217</v>
      </c>
      <c r="C8457" s="1" t="n">
        <v>11</v>
      </c>
      <c r="D8457" s="1" t="s">
        <v>3915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3990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7" t="n">
        <v>46217</v>
      </c>
      <c r="C8458" s="1" t="n">
        <v>11</v>
      </c>
      <c r="D8458" s="1" t="s">
        <v>3915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3991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7" t="n">
        <v>46217</v>
      </c>
      <c r="C8459" s="1" t="n">
        <v>11</v>
      </c>
      <c r="D8459" s="1" t="s">
        <v>3915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3992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7" t="n">
        <v>46217</v>
      </c>
      <c r="C8460" s="1" t="n">
        <v>11</v>
      </c>
      <c r="D8460" s="1" t="s">
        <v>3915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3993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7" t="n">
        <v>46217</v>
      </c>
      <c r="C8461" s="1" t="n">
        <v>11</v>
      </c>
      <c r="D8461" s="1" t="s">
        <v>3915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4467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7" t="n">
        <v>46217</v>
      </c>
      <c r="C8462" s="1" t="n">
        <v>11</v>
      </c>
      <c r="D8462" s="1" t="s">
        <v>3915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3955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7" t="n">
        <v>46217</v>
      </c>
      <c r="C8463" s="1" t="n">
        <v>11</v>
      </c>
      <c r="D8463" s="1" t="s">
        <v>3915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3994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7" t="n">
        <v>46217</v>
      </c>
      <c r="C8464" s="1" t="n">
        <v>11</v>
      </c>
      <c r="D8464" s="1" t="s">
        <v>3915</v>
      </c>
      <c r="E8464" s="1" t="n">
        <v>1458</v>
      </c>
      <c r="F8464" s="1" t="s">
        <v>2225</v>
      </c>
      <c r="I8464" s="1" t="n">
        <v>10861</v>
      </c>
      <c r="J8464" s="1" t="n">
        <v>37982</v>
      </c>
      <c r="K8464" s="1" t="n">
        <v>7896219183107</v>
      </c>
      <c r="L8464" s="1" t="s">
        <v>6327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7" t="n">
        <v>46217</v>
      </c>
      <c r="C8465" s="1" t="n">
        <v>11</v>
      </c>
      <c r="D8465" s="1" t="s">
        <v>3915</v>
      </c>
      <c r="E8465" s="1" t="n">
        <v>1458</v>
      </c>
      <c r="F8465" s="1" t="s">
        <v>2225</v>
      </c>
      <c r="I8465" s="1" t="n">
        <v>10861</v>
      </c>
      <c r="J8465" s="1" t="n">
        <v>39102</v>
      </c>
      <c r="K8465" s="1" t="n">
        <v>7896219181226</v>
      </c>
      <c r="L8465" s="1" t="s">
        <v>6829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7" t="n">
        <v>46217</v>
      </c>
      <c r="C8466" s="1" t="n">
        <v>11</v>
      </c>
      <c r="D8466" s="1" t="s">
        <v>3915</v>
      </c>
      <c r="E8466" s="1" t="n">
        <v>1458</v>
      </c>
      <c r="F8466" s="1" t="s">
        <v>2225</v>
      </c>
      <c r="I8466" s="1" t="n">
        <v>10861</v>
      </c>
      <c r="J8466" s="1" t="n">
        <v>76664</v>
      </c>
      <c r="K8466" s="1" t="n">
        <v>7896219184227</v>
      </c>
      <c r="L8466" s="1" t="s">
        <v>6830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7" t="n">
        <v>46217</v>
      </c>
      <c r="C8467" s="1" t="n">
        <v>11</v>
      </c>
      <c r="D8467" s="1" t="s">
        <v>3915</v>
      </c>
      <c r="E8467" s="1" t="n">
        <v>1458</v>
      </c>
      <c r="F8467" s="1" t="s">
        <v>2225</v>
      </c>
      <c r="I8467" s="1" t="n">
        <v>10861</v>
      </c>
      <c r="J8467" s="1" t="n">
        <v>76994</v>
      </c>
      <c r="K8467" s="1" t="n">
        <v>7896219184944</v>
      </c>
      <c r="L8467" s="1" t="s">
        <v>6831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7" t="n">
        <v>46217</v>
      </c>
      <c r="C8468" s="1" t="n">
        <v>11</v>
      </c>
      <c r="D8468" s="1" t="s">
        <v>3915</v>
      </c>
      <c r="E8468" s="1" t="n">
        <v>1458</v>
      </c>
      <c r="F8468" s="1" t="s">
        <v>2225</v>
      </c>
      <c r="I8468" s="1" t="n">
        <v>10861</v>
      </c>
      <c r="J8468" s="1" t="n">
        <v>76995</v>
      </c>
      <c r="K8468" s="1" t="n">
        <v>7896219184920</v>
      </c>
      <c r="L8468" s="1" t="s">
        <v>6832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7" t="n">
        <v>46217</v>
      </c>
      <c r="C8469" s="1" t="n">
        <v>11</v>
      </c>
      <c r="D8469" s="1" t="s">
        <v>3915</v>
      </c>
      <c r="E8469" s="1" t="n">
        <v>1458</v>
      </c>
      <c r="F8469" s="1" t="s">
        <v>2225</v>
      </c>
      <c r="I8469" s="1" t="n">
        <v>10861</v>
      </c>
      <c r="J8469" s="1" t="n">
        <v>76996</v>
      </c>
      <c r="K8469" s="1" t="n">
        <v>7896219184937</v>
      </c>
      <c r="L8469" s="1" t="s">
        <v>6833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7" t="n">
        <v>46217</v>
      </c>
      <c r="C8470" s="1" t="n">
        <v>11</v>
      </c>
      <c r="D8470" s="1" t="s">
        <v>3915</v>
      </c>
      <c r="E8470" s="1" t="n">
        <v>1458</v>
      </c>
      <c r="F8470" s="1" t="s">
        <v>2225</v>
      </c>
      <c r="I8470" s="1" t="n">
        <v>10861</v>
      </c>
      <c r="J8470" s="1" t="n">
        <v>76997</v>
      </c>
      <c r="K8470" s="1" t="n">
        <v>7896219184951</v>
      </c>
      <c r="L8470" s="1" t="s">
        <v>6834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7" t="n">
        <v>46217</v>
      </c>
      <c r="C8471" s="1" t="n">
        <v>11</v>
      </c>
      <c r="D8471" s="1" t="s">
        <v>3915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4291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7" t="n">
        <v>46217</v>
      </c>
      <c r="C8472" s="1" t="n">
        <v>11</v>
      </c>
      <c r="D8472" s="1" t="s">
        <v>3915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4292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7" t="n">
        <v>46217</v>
      </c>
      <c r="C8473" s="1" t="n">
        <v>11</v>
      </c>
      <c r="D8473" s="1" t="s">
        <v>3915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4294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7" t="n">
        <v>46217</v>
      </c>
      <c r="C8474" s="1" t="n">
        <v>11</v>
      </c>
      <c r="D8474" s="1" t="s">
        <v>3915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4295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7" t="n">
        <v>46217</v>
      </c>
      <c r="C8475" s="1" t="n">
        <v>11</v>
      </c>
      <c r="D8475" s="1" t="s">
        <v>3915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4296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7" t="n">
        <v>46217</v>
      </c>
      <c r="C8476" s="1" t="n">
        <v>11</v>
      </c>
      <c r="D8476" s="1" t="s">
        <v>3915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4297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7" t="n">
        <v>46217</v>
      </c>
      <c r="C8477" s="1" t="n">
        <v>11</v>
      </c>
      <c r="D8477" s="1" t="s">
        <v>3915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4298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7" t="n">
        <v>46217</v>
      </c>
      <c r="C8478" s="1" t="n">
        <v>11</v>
      </c>
      <c r="D8478" s="1" t="s">
        <v>3915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4299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7" t="n">
        <v>46217</v>
      </c>
      <c r="C8479" s="1" t="n">
        <v>11</v>
      </c>
      <c r="D8479" s="1" t="s">
        <v>3915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4300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7" t="n">
        <v>46217</v>
      </c>
      <c r="C8480" s="1" t="n">
        <v>11</v>
      </c>
      <c r="D8480" s="1" t="s">
        <v>3915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4303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7" t="n">
        <v>46217</v>
      </c>
      <c r="C8481" s="1" t="n">
        <v>11</v>
      </c>
      <c r="D8481" s="1" t="s">
        <v>3915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4304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7" t="n">
        <v>46217</v>
      </c>
      <c r="C8482" s="1" t="n">
        <v>11</v>
      </c>
      <c r="D8482" s="1" t="s">
        <v>3915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4309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7" t="n">
        <v>46217</v>
      </c>
      <c r="C8483" s="1" t="n">
        <v>11</v>
      </c>
      <c r="D8483" s="1" t="s">
        <v>3915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4310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7" t="n">
        <v>46217</v>
      </c>
      <c r="C8484" s="1" t="n">
        <v>11</v>
      </c>
      <c r="D8484" s="1" t="s">
        <v>3915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4311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7" t="n">
        <v>46217</v>
      </c>
      <c r="C8485" s="1" t="n">
        <v>11</v>
      </c>
      <c r="D8485" s="1" t="s">
        <v>3915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4312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7" t="n">
        <v>46217</v>
      </c>
      <c r="C8486" s="1" t="n">
        <v>11</v>
      </c>
      <c r="D8486" s="1" t="s">
        <v>3915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6835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7" t="n">
        <v>46217</v>
      </c>
      <c r="C8487" s="1" t="n">
        <v>11</v>
      </c>
      <c r="D8487" s="1" t="s">
        <v>3915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4474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7" t="n">
        <v>46217</v>
      </c>
      <c r="C8488" s="1" t="n">
        <v>11</v>
      </c>
      <c r="D8488" s="1" t="s">
        <v>3915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6836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7" t="n">
        <v>46217</v>
      </c>
      <c r="C8489" s="1" t="n">
        <v>11</v>
      </c>
      <c r="D8489" s="1" t="s">
        <v>3915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4321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7" t="n">
        <v>46217</v>
      </c>
      <c r="C8490" s="1" t="n">
        <v>11</v>
      </c>
      <c r="D8490" s="1" t="s">
        <v>3915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4322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7" t="n">
        <v>46217</v>
      </c>
      <c r="C8491" s="1" t="n">
        <v>11</v>
      </c>
      <c r="D8491" s="1" t="s">
        <v>3915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4323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7" t="n">
        <v>46217</v>
      </c>
      <c r="C8492" s="1" t="n">
        <v>11</v>
      </c>
      <c r="D8492" s="1" t="s">
        <v>3915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4324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7" t="n">
        <v>46217</v>
      </c>
      <c r="C8493" s="1" t="n">
        <v>11</v>
      </c>
      <c r="D8493" s="1" t="s">
        <v>3915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4626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7" t="n">
        <v>46217</v>
      </c>
      <c r="C8494" s="1" t="n">
        <v>11</v>
      </c>
      <c r="D8494" s="1" t="s">
        <v>3915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4475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7" t="n">
        <v>46217</v>
      </c>
      <c r="C8495" s="1" t="n">
        <v>11</v>
      </c>
      <c r="D8495" s="1" t="s">
        <v>3915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4222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7" t="n">
        <v>46217</v>
      </c>
      <c r="C8496" s="1" t="n">
        <v>11</v>
      </c>
      <c r="D8496" s="1" t="s">
        <v>3915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3888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7" t="n">
        <v>46217</v>
      </c>
      <c r="C8497" s="1" t="n">
        <v>11</v>
      </c>
      <c r="D8497" s="1" t="s">
        <v>3915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3889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7" t="n">
        <v>46217</v>
      </c>
      <c r="C8498" s="1" t="n">
        <v>11</v>
      </c>
      <c r="D8498" s="1" t="s">
        <v>3915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6117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7" t="n">
        <v>46217</v>
      </c>
      <c r="C8499" s="1" t="n">
        <v>11</v>
      </c>
      <c r="D8499" s="1" t="s">
        <v>3915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6137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7" t="n">
        <v>46217</v>
      </c>
      <c r="C8500" s="1" t="n">
        <v>11</v>
      </c>
      <c r="D8500" s="1" t="s">
        <v>3915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4234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7" t="n">
        <v>46217</v>
      </c>
      <c r="C8501" s="1" t="n">
        <v>11</v>
      </c>
      <c r="D8501" s="1" t="s">
        <v>3915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4235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7" t="n">
        <v>46217</v>
      </c>
      <c r="C8502" s="1" t="n">
        <v>11</v>
      </c>
      <c r="D8502" s="1" t="s">
        <v>3915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4236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7" t="n">
        <v>46217</v>
      </c>
      <c r="C8503" s="1" t="n">
        <v>11</v>
      </c>
      <c r="D8503" s="1" t="s">
        <v>3915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4237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7" t="n">
        <v>46217</v>
      </c>
      <c r="C8504" s="1" t="n">
        <v>11</v>
      </c>
      <c r="D8504" s="1" t="s">
        <v>3915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4238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7" t="n">
        <v>46217</v>
      </c>
      <c r="C8505" s="1" t="n">
        <v>11</v>
      </c>
      <c r="D8505" s="1" t="s">
        <v>3915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4239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7" t="n">
        <v>46217</v>
      </c>
      <c r="C8506" s="1" t="n">
        <v>11</v>
      </c>
      <c r="D8506" s="1" t="s">
        <v>3915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6741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7" t="n">
        <v>46217</v>
      </c>
      <c r="C8507" s="1" t="n">
        <v>22</v>
      </c>
      <c r="D8507" s="1" t="s">
        <v>3920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3921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7" t="n">
        <v>46217</v>
      </c>
      <c r="C8508" s="1" t="n">
        <v>22</v>
      </c>
      <c r="D8508" s="1" t="s">
        <v>3920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4208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7" t="n">
        <v>46217</v>
      </c>
      <c r="C8509" s="1" t="n">
        <v>22</v>
      </c>
      <c r="D8509" s="1" t="s">
        <v>3920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3942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7" t="n">
        <v>46217</v>
      </c>
      <c r="C8510" s="1" t="n">
        <v>22</v>
      </c>
      <c r="D8510" s="1" t="s">
        <v>3920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3943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7" t="n">
        <v>46217</v>
      </c>
      <c r="C8511" s="1" t="n">
        <v>22</v>
      </c>
      <c r="D8511" s="1" t="s">
        <v>3920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3922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7" t="n">
        <v>46217</v>
      </c>
      <c r="C8512" s="1" t="n">
        <v>22</v>
      </c>
      <c r="D8512" s="1" t="s">
        <v>3920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3938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7" t="n">
        <v>46217</v>
      </c>
      <c r="C8513" s="1" t="n">
        <v>22</v>
      </c>
      <c r="D8513" s="1" t="s">
        <v>3920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3921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7" t="n">
        <v>46217</v>
      </c>
      <c r="C8514" s="1" t="n">
        <v>22</v>
      </c>
      <c r="D8514" s="1" t="s">
        <v>3920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3923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7" t="n">
        <v>46217</v>
      </c>
      <c r="C8515" s="1" t="n">
        <v>22</v>
      </c>
      <c r="D8515" s="1" t="s">
        <v>3920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3924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7" t="n">
        <v>46217</v>
      </c>
      <c r="C8516" s="1" t="n">
        <v>22</v>
      </c>
      <c r="D8516" s="1" t="s">
        <v>3920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3925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7" t="n">
        <v>46217</v>
      </c>
      <c r="C8517" s="1" t="n">
        <v>22</v>
      </c>
      <c r="D8517" s="1" t="s">
        <v>3920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3926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7" t="n">
        <v>46217</v>
      </c>
      <c r="C8518" s="1" t="n">
        <v>22</v>
      </c>
      <c r="D8518" s="1" t="s">
        <v>3920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3927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7" t="n">
        <v>46217</v>
      </c>
      <c r="C8519" s="1" t="n">
        <v>22</v>
      </c>
      <c r="D8519" s="1" t="s">
        <v>3920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3928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7" t="n">
        <v>46217</v>
      </c>
      <c r="C8520" s="1" t="n">
        <v>22</v>
      </c>
      <c r="D8520" s="1" t="s">
        <v>3920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3929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7" t="n">
        <v>46217</v>
      </c>
      <c r="C8521" s="1" t="n">
        <v>22</v>
      </c>
      <c r="D8521" s="1" t="s">
        <v>3920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3930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7" t="n">
        <v>46217</v>
      </c>
      <c r="C8522" s="1" t="n">
        <v>22</v>
      </c>
      <c r="D8522" s="1" t="s">
        <v>3920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3931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7" t="n">
        <v>46217</v>
      </c>
      <c r="C8523" s="1" t="n">
        <v>22</v>
      </c>
      <c r="D8523" s="1" t="s">
        <v>3920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3932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7" t="n">
        <v>46217</v>
      </c>
      <c r="C8524" s="1" t="n">
        <v>22</v>
      </c>
      <c r="D8524" s="1" t="s">
        <v>3920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3933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7" t="n">
        <v>46217</v>
      </c>
      <c r="C8525" s="1" t="n">
        <v>22</v>
      </c>
      <c r="D8525" s="1" t="s">
        <v>3920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3934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7" t="n">
        <v>46217</v>
      </c>
      <c r="C8526" s="1" t="n">
        <v>22</v>
      </c>
      <c r="D8526" s="1" t="s">
        <v>3920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3936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7" t="n">
        <v>46217</v>
      </c>
      <c r="C8527" s="1" t="n">
        <v>22</v>
      </c>
      <c r="D8527" s="1" t="s">
        <v>3920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3937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7" t="n">
        <v>46217</v>
      </c>
      <c r="C8528" s="1" t="n">
        <v>22</v>
      </c>
      <c r="D8528" s="1" t="s">
        <v>3920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3938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7" t="n">
        <v>46217</v>
      </c>
      <c r="C8529" s="1" t="n">
        <v>22</v>
      </c>
      <c r="D8529" s="1" t="s">
        <v>3920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3939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7" t="n">
        <v>46217</v>
      </c>
      <c r="C8530" s="1" t="n">
        <v>22</v>
      </c>
      <c r="D8530" s="1" t="s">
        <v>3920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3940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7" t="n">
        <v>46217</v>
      </c>
      <c r="C8531" s="1" t="n">
        <v>22</v>
      </c>
      <c r="D8531" s="1" t="s">
        <v>3920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6162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7" t="n">
        <v>46217</v>
      </c>
      <c r="C8532" s="1" t="n">
        <v>22</v>
      </c>
      <c r="D8532" s="1" t="s">
        <v>3920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6163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7" t="n">
        <v>46217</v>
      </c>
      <c r="C8533" s="1" t="n">
        <v>22</v>
      </c>
      <c r="D8533" s="1" t="s">
        <v>3920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5007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7" t="n">
        <v>46217</v>
      </c>
      <c r="C8534" s="1" t="n">
        <v>35</v>
      </c>
      <c r="D8534" s="1" t="s">
        <v>6456</v>
      </c>
      <c r="E8534" s="1" t="n">
        <v>1914</v>
      </c>
      <c r="F8534" s="1" t="s">
        <v>2393</v>
      </c>
      <c r="I8534" s="1" t="n">
        <v>28968</v>
      </c>
      <c r="J8534" s="1" t="n">
        <v>81726</v>
      </c>
      <c r="K8534" s="1" t="n">
        <v>817271</v>
      </c>
      <c r="L8534" s="1" t="s">
        <v>6837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7" t="n">
        <v>46217</v>
      </c>
      <c r="C8535" s="1" t="n">
        <v>100</v>
      </c>
      <c r="D8535" s="1" t="s">
        <v>3947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3921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7" t="n">
        <v>46217</v>
      </c>
      <c r="C8536" s="1" t="n">
        <v>100</v>
      </c>
      <c r="D8536" s="1" t="s">
        <v>3947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4208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7" t="n">
        <v>46217</v>
      </c>
      <c r="C8537" s="1" t="n">
        <v>100</v>
      </c>
      <c r="D8537" s="1" t="s">
        <v>3947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3942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7" t="n">
        <v>46217</v>
      </c>
      <c r="C8538" s="1" t="n">
        <v>100</v>
      </c>
      <c r="D8538" s="1" t="s">
        <v>3947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3943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7" t="n">
        <v>46217</v>
      </c>
      <c r="C8539" s="1" t="n">
        <v>100</v>
      </c>
      <c r="D8539" s="1" t="s">
        <v>3947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3922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7" t="n">
        <v>46217</v>
      </c>
      <c r="C8540" s="1" t="n">
        <v>100</v>
      </c>
      <c r="D8540" s="1" t="s">
        <v>3947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3938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7" t="n">
        <v>46217</v>
      </c>
      <c r="C8541" s="1" t="n">
        <v>100</v>
      </c>
      <c r="D8541" s="1" t="s">
        <v>3947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3921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7" t="n">
        <v>46217</v>
      </c>
      <c r="C8542" s="1" t="n">
        <v>100</v>
      </c>
      <c r="D8542" s="1" t="s">
        <v>3947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3923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7" t="n">
        <v>46217</v>
      </c>
      <c r="C8543" s="1" t="n">
        <v>100</v>
      </c>
      <c r="D8543" s="1" t="s">
        <v>3947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3924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7" t="n">
        <v>46217</v>
      </c>
      <c r="C8544" s="1" t="n">
        <v>100</v>
      </c>
      <c r="D8544" s="1" t="s">
        <v>3947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3925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7" t="n">
        <v>46217</v>
      </c>
      <c r="C8545" s="1" t="n">
        <v>100</v>
      </c>
      <c r="D8545" s="1" t="s">
        <v>3947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3926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7" t="n">
        <v>46217</v>
      </c>
      <c r="C8546" s="1" t="n">
        <v>100</v>
      </c>
      <c r="D8546" s="1" t="s">
        <v>3947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3927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7" t="n">
        <v>46217</v>
      </c>
      <c r="C8547" s="1" t="n">
        <v>100</v>
      </c>
      <c r="D8547" s="1" t="s">
        <v>3947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3928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7" t="n">
        <v>46217</v>
      </c>
      <c r="C8548" s="1" t="n">
        <v>100</v>
      </c>
      <c r="D8548" s="1" t="s">
        <v>3947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3929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7" t="n">
        <v>46217</v>
      </c>
      <c r="C8549" s="1" t="n">
        <v>100</v>
      </c>
      <c r="D8549" s="1" t="s">
        <v>3947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3930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7" t="n">
        <v>46217</v>
      </c>
      <c r="C8550" s="1" t="n">
        <v>100</v>
      </c>
      <c r="D8550" s="1" t="s">
        <v>3947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3931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7" t="n">
        <v>46217</v>
      </c>
      <c r="C8551" s="1" t="n">
        <v>100</v>
      </c>
      <c r="D8551" s="1" t="s">
        <v>3947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3932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7" t="n">
        <v>46217</v>
      </c>
      <c r="C8552" s="1" t="n">
        <v>100</v>
      </c>
      <c r="D8552" s="1" t="s">
        <v>3947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3933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7" t="n">
        <v>46217</v>
      </c>
      <c r="C8553" s="1" t="n">
        <v>100</v>
      </c>
      <c r="D8553" s="1" t="s">
        <v>3947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3934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7" t="n">
        <v>46217</v>
      </c>
      <c r="C8554" s="1" t="n">
        <v>100</v>
      </c>
      <c r="D8554" s="1" t="s">
        <v>3947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3936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7" t="n">
        <v>46217</v>
      </c>
      <c r="C8555" s="1" t="n">
        <v>100</v>
      </c>
      <c r="D8555" s="1" t="s">
        <v>3947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3937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7" t="n">
        <v>46217</v>
      </c>
      <c r="C8556" s="1" t="n">
        <v>100</v>
      </c>
      <c r="D8556" s="1" t="s">
        <v>3947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3938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7" t="n">
        <v>46217</v>
      </c>
      <c r="C8557" s="1" t="n">
        <v>100</v>
      </c>
      <c r="D8557" s="1" t="s">
        <v>3947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3939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7" t="n">
        <v>46217</v>
      </c>
      <c r="C8558" s="1" t="n">
        <v>100</v>
      </c>
      <c r="D8558" s="1" t="s">
        <v>3947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3940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7" t="n">
        <v>46217</v>
      </c>
      <c r="C8559" s="1" t="n">
        <v>100</v>
      </c>
      <c r="D8559" s="1" t="s">
        <v>3947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6162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7" t="n">
        <v>46217</v>
      </c>
      <c r="C8560" s="1" t="n">
        <v>100</v>
      </c>
      <c r="D8560" s="1" t="s">
        <v>3947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6163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7" t="n">
        <v>46217</v>
      </c>
      <c r="C8561" s="1" t="n">
        <v>100</v>
      </c>
      <c r="D8561" s="1" t="s">
        <v>3947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5007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7" t="n">
        <v>46217</v>
      </c>
      <c r="C8562" s="1" t="n">
        <v>171</v>
      </c>
      <c r="D8562" s="1" t="s">
        <v>3948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6838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7" t="n">
        <v>46218</v>
      </c>
      <c r="C8563" s="1" t="n">
        <v>1</v>
      </c>
      <c r="D8563" s="1" t="s">
        <v>3851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4894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7" t="n">
        <v>46218</v>
      </c>
      <c r="C8564" s="1" t="n">
        <v>1</v>
      </c>
      <c r="D8564" s="1" t="s">
        <v>3851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3894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7" t="n">
        <v>46218</v>
      </c>
      <c r="C8565" s="1" t="n">
        <v>11</v>
      </c>
      <c r="D8565" s="1" t="s">
        <v>3915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6839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7" t="n">
        <v>46218</v>
      </c>
      <c r="C8566" s="1" t="n">
        <v>11</v>
      </c>
      <c r="D8566" s="1" t="s">
        <v>3915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6840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7" t="n">
        <v>46218</v>
      </c>
      <c r="C8567" s="1" t="n">
        <v>11</v>
      </c>
      <c r="D8567" s="1" t="s">
        <v>3915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6841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7" t="n">
        <v>46218</v>
      </c>
      <c r="C8568" s="1" t="n">
        <v>11</v>
      </c>
      <c r="D8568" s="1" t="s">
        <v>3915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6842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7" t="n">
        <v>46218</v>
      </c>
      <c r="C8569" s="1" t="n">
        <v>11</v>
      </c>
      <c r="D8569" s="1" t="s">
        <v>3915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6843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7" t="n">
        <v>46218</v>
      </c>
      <c r="C8570" s="1" t="n">
        <v>11</v>
      </c>
      <c r="D8570" s="1" t="s">
        <v>3915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6844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7" t="n">
        <v>46218</v>
      </c>
      <c r="C8571" s="1" t="n">
        <v>11</v>
      </c>
      <c r="D8571" s="1" t="s">
        <v>3915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6845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7" t="n">
        <v>46218</v>
      </c>
      <c r="C8572" s="1" t="n">
        <v>11</v>
      </c>
      <c r="D8572" s="1" t="s">
        <v>3915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4661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7" t="n">
        <v>46218</v>
      </c>
      <c r="C8573" s="1" t="n">
        <v>11</v>
      </c>
      <c r="D8573" s="1" t="s">
        <v>3915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4662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7" t="n">
        <v>46218</v>
      </c>
      <c r="C8574" s="1" t="n">
        <v>11</v>
      </c>
      <c r="D8574" s="1" t="s">
        <v>3915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6846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7" t="n">
        <v>46218</v>
      </c>
      <c r="C8575" s="1" t="n">
        <v>11</v>
      </c>
      <c r="D8575" s="1" t="s">
        <v>3915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4663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7" t="n">
        <v>46218</v>
      </c>
      <c r="C8576" s="1" t="n">
        <v>11</v>
      </c>
      <c r="D8576" s="1" t="s">
        <v>3915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6847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7" t="n">
        <v>46218</v>
      </c>
      <c r="C8577" s="1" t="n">
        <v>11</v>
      </c>
      <c r="D8577" s="1" t="s">
        <v>3915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4665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7" t="n">
        <v>46218</v>
      </c>
      <c r="C8578" s="1" t="n">
        <v>11</v>
      </c>
      <c r="D8578" s="1" t="s">
        <v>3915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6848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7" t="n">
        <v>46218</v>
      </c>
      <c r="C8579" s="1" t="n">
        <v>11</v>
      </c>
      <c r="D8579" s="1" t="s">
        <v>3915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6849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7" t="n">
        <v>46218</v>
      </c>
      <c r="C8580" s="1" t="n">
        <v>11</v>
      </c>
      <c r="D8580" s="1" t="s">
        <v>3915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6850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7" t="n">
        <v>46218</v>
      </c>
      <c r="C8581" s="1" t="n">
        <v>11</v>
      </c>
      <c r="D8581" s="1" t="s">
        <v>3915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6851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7" t="n">
        <v>46218</v>
      </c>
      <c r="C8582" s="1" t="n">
        <v>11</v>
      </c>
      <c r="D8582" s="1" t="s">
        <v>3915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6852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7" t="n">
        <v>46218</v>
      </c>
      <c r="C8583" s="1" t="n">
        <v>11</v>
      </c>
      <c r="D8583" s="1" t="s">
        <v>3915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6853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7" t="n">
        <v>46218</v>
      </c>
      <c r="C8584" s="1" t="n">
        <v>11</v>
      </c>
      <c r="D8584" s="1" t="s">
        <v>3915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6854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7" t="n">
        <v>46218</v>
      </c>
      <c r="C8585" s="1" t="n">
        <v>11</v>
      </c>
      <c r="D8585" s="1" t="s">
        <v>3915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5555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7" t="n">
        <v>46218</v>
      </c>
      <c r="C8586" s="1" t="n">
        <v>11</v>
      </c>
      <c r="D8586" s="1" t="s">
        <v>3915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6855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7" t="n">
        <v>46218</v>
      </c>
      <c r="C8587" s="1" t="n">
        <v>11</v>
      </c>
      <c r="D8587" s="1" t="s">
        <v>3915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6856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7" t="n">
        <v>46218</v>
      </c>
      <c r="C8588" s="1" t="n">
        <v>11</v>
      </c>
      <c r="D8588" s="1" t="s">
        <v>3915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5558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7" t="n">
        <v>46218</v>
      </c>
      <c r="C8589" s="1" t="n">
        <v>11</v>
      </c>
      <c r="D8589" s="1" t="s">
        <v>3915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6857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7" t="n">
        <v>46218</v>
      </c>
      <c r="C8590" s="1" t="n">
        <v>11</v>
      </c>
      <c r="D8590" s="1" t="s">
        <v>3915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5572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7" t="n">
        <v>46218</v>
      </c>
      <c r="C8591" s="1" t="n">
        <v>11</v>
      </c>
      <c r="D8591" s="1" t="s">
        <v>3915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5573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7" t="n">
        <v>46218</v>
      </c>
      <c r="C8592" s="1" t="n">
        <v>11</v>
      </c>
      <c r="D8592" s="1" t="s">
        <v>3915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5573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7" t="n">
        <v>46218</v>
      </c>
      <c r="C8593" s="1" t="n">
        <v>11</v>
      </c>
      <c r="D8593" s="1" t="s">
        <v>3915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5572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7" t="n">
        <v>46218</v>
      </c>
      <c r="C8594" s="1" t="n">
        <v>11</v>
      </c>
      <c r="D8594" s="1" t="s">
        <v>3915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5572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7" t="n">
        <v>46218</v>
      </c>
      <c r="C8595" s="1" t="n">
        <v>11</v>
      </c>
      <c r="D8595" s="1" t="s">
        <v>3915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5506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7" t="n">
        <v>46218</v>
      </c>
      <c r="C8596" s="1" t="n">
        <v>11</v>
      </c>
      <c r="D8596" s="1" t="s">
        <v>3915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5507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7" t="n">
        <v>46218</v>
      </c>
      <c r="C8597" s="1" t="n">
        <v>11</v>
      </c>
      <c r="D8597" s="1" t="s">
        <v>3915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6858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7" t="n">
        <v>46218</v>
      </c>
      <c r="C8598" s="1" t="n">
        <v>11</v>
      </c>
      <c r="D8598" s="1" t="s">
        <v>3915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6859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7" t="n">
        <v>46218</v>
      </c>
      <c r="C8599" s="1" t="n">
        <v>11</v>
      </c>
      <c r="D8599" s="1" t="s">
        <v>3915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5509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7" t="n">
        <v>46218</v>
      </c>
      <c r="C8600" s="1" t="n">
        <v>11</v>
      </c>
      <c r="D8600" s="1" t="s">
        <v>3915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5510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7" t="n">
        <v>46218</v>
      </c>
      <c r="C8601" s="1" t="n">
        <v>11</v>
      </c>
      <c r="D8601" s="1" t="s">
        <v>3915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5511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7" t="n">
        <v>46218</v>
      </c>
      <c r="C8602" s="1" t="n">
        <v>11</v>
      </c>
      <c r="D8602" s="1" t="s">
        <v>3915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5514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7" t="n">
        <v>46218</v>
      </c>
      <c r="C8603" s="1" t="n">
        <v>11</v>
      </c>
      <c r="D8603" s="1" t="s">
        <v>3915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6860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7" t="n">
        <v>46218</v>
      </c>
      <c r="C8604" s="1" t="n">
        <v>11</v>
      </c>
      <c r="D8604" s="1" t="s">
        <v>3915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5517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7" t="n">
        <v>46218</v>
      </c>
      <c r="C8605" s="1" t="n">
        <v>11</v>
      </c>
      <c r="D8605" s="1" t="s">
        <v>3915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6861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7" t="n">
        <v>46218</v>
      </c>
      <c r="C8606" s="1" t="n">
        <v>11</v>
      </c>
      <c r="D8606" s="1" t="s">
        <v>3915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6862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7" t="n">
        <v>46218</v>
      </c>
      <c r="C8607" s="1" t="n">
        <v>11</v>
      </c>
      <c r="D8607" s="1" t="s">
        <v>3915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6863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7" t="n">
        <v>46218</v>
      </c>
      <c r="C8608" s="1" t="n">
        <v>11</v>
      </c>
      <c r="D8608" s="1" t="s">
        <v>3915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5518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7" t="n">
        <v>46218</v>
      </c>
      <c r="C8609" s="1" t="n">
        <v>11</v>
      </c>
      <c r="D8609" s="1" t="s">
        <v>3915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6864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7" t="n">
        <v>46218</v>
      </c>
      <c r="C8610" s="1" t="n">
        <v>11</v>
      </c>
      <c r="D8610" s="1" t="s">
        <v>3915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6865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7" t="n">
        <v>46218</v>
      </c>
      <c r="C8611" s="1" t="n">
        <v>11</v>
      </c>
      <c r="D8611" s="1" t="s">
        <v>3915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6866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7" t="n">
        <v>46218</v>
      </c>
      <c r="C8612" s="1" t="n">
        <v>11</v>
      </c>
      <c r="D8612" s="1" t="s">
        <v>3915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6867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7" t="n">
        <v>46218</v>
      </c>
      <c r="C8613" s="1" t="n">
        <v>11</v>
      </c>
      <c r="D8613" s="1" t="s">
        <v>3915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5521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7" t="n">
        <v>46218</v>
      </c>
      <c r="C8614" s="1" t="n">
        <v>11</v>
      </c>
      <c r="D8614" s="1" t="s">
        <v>3915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5522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7" t="n">
        <v>46218</v>
      </c>
      <c r="C8615" s="1" t="n">
        <v>11</v>
      </c>
      <c r="D8615" s="1" t="s">
        <v>3915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5523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7" t="n">
        <v>46218</v>
      </c>
      <c r="C8616" s="1" t="n">
        <v>11</v>
      </c>
      <c r="D8616" s="1" t="s">
        <v>3915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5524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7" t="n">
        <v>46218</v>
      </c>
      <c r="C8617" s="1" t="n">
        <v>11</v>
      </c>
      <c r="D8617" s="1" t="s">
        <v>3915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5525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7" t="n">
        <v>46218</v>
      </c>
      <c r="C8618" s="1" t="n">
        <v>11</v>
      </c>
      <c r="D8618" s="1" t="s">
        <v>3915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5526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7" t="n">
        <v>46218</v>
      </c>
      <c r="C8619" s="1" t="n">
        <v>11</v>
      </c>
      <c r="D8619" s="1" t="s">
        <v>3915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6868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7" t="n">
        <v>46218</v>
      </c>
      <c r="C8620" s="1" t="n">
        <v>11</v>
      </c>
      <c r="D8620" s="1" t="s">
        <v>3915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5527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7" t="n">
        <v>46218</v>
      </c>
      <c r="C8621" s="1" t="n">
        <v>11</v>
      </c>
      <c r="D8621" s="1" t="s">
        <v>3915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6869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7" t="n">
        <v>46218</v>
      </c>
      <c r="C8622" s="1" t="n">
        <v>11</v>
      </c>
      <c r="D8622" s="1" t="s">
        <v>3915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6870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7" t="n">
        <v>46218</v>
      </c>
      <c r="C8623" s="1" t="n">
        <v>11</v>
      </c>
      <c r="D8623" s="1" t="s">
        <v>3915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6871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7" t="n">
        <v>46218</v>
      </c>
      <c r="C8624" s="1" t="n">
        <v>11</v>
      </c>
      <c r="D8624" s="1" t="s">
        <v>3915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6872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7" t="n">
        <v>46218</v>
      </c>
      <c r="C8625" s="1" t="n">
        <v>11</v>
      </c>
      <c r="D8625" s="1" t="s">
        <v>3915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6873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7" t="n">
        <v>46218</v>
      </c>
      <c r="C8626" s="1" t="n">
        <v>11</v>
      </c>
      <c r="D8626" s="1" t="s">
        <v>3915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5529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7" t="n">
        <v>46218</v>
      </c>
      <c r="C8627" s="1" t="n">
        <v>11</v>
      </c>
      <c r="D8627" s="1" t="s">
        <v>3915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5531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7" t="n">
        <v>46218</v>
      </c>
      <c r="C8628" s="1" t="n">
        <v>11</v>
      </c>
      <c r="D8628" s="1" t="s">
        <v>3915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6874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7" t="n">
        <v>46218</v>
      </c>
      <c r="C8629" s="1" t="n">
        <v>11</v>
      </c>
      <c r="D8629" s="1" t="s">
        <v>3915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4432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7" t="n">
        <v>46218</v>
      </c>
      <c r="C8630" s="1" t="n">
        <v>11</v>
      </c>
      <c r="D8630" s="1" t="s">
        <v>3915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6875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7" t="n">
        <v>46218</v>
      </c>
      <c r="C8631" s="1" t="n">
        <v>11</v>
      </c>
      <c r="D8631" s="1" t="s">
        <v>3915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6876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7" t="n">
        <v>46218</v>
      </c>
      <c r="C8632" s="1" t="n">
        <v>11</v>
      </c>
      <c r="D8632" s="1" t="s">
        <v>3915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5257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7" t="n">
        <v>46218</v>
      </c>
      <c r="C8633" s="1" t="n">
        <v>11</v>
      </c>
      <c r="D8633" s="1" t="s">
        <v>3915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6877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7" t="n">
        <v>46218</v>
      </c>
      <c r="C8634" s="1" t="n">
        <v>11</v>
      </c>
      <c r="D8634" s="1" t="s">
        <v>3915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6878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7" t="n">
        <v>46218</v>
      </c>
      <c r="C8635" s="1" t="n">
        <v>11</v>
      </c>
      <c r="D8635" s="1" t="s">
        <v>3915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4433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7" t="n">
        <v>46218</v>
      </c>
      <c r="C8636" s="1" t="n">
        <v>11</v>
      </c>
      <c r="D8636" s="1" t="s">
        <v>3915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4434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7" t="n">
        <v>46218</v>
      </c>
      <c r="C8637" s="1" t="n">
        <v>11</v>
      </c>
      <c r="D8637" s="1" t="s">
        <v>3915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4912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7" t="n">
        <v>46218</v>
      </c>
      <c r="C8638" s="1" t="n">
        <v>11</v>
      </c>
      <c r="D8638" s="1" t="s">
        <v>3915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6402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7" t="n">
        <v>46218</v>
      </c>
      <c r="C8639" s="1" t="n">
        <v>11</v>
      </c>
      <c r="D8639" s="1" t="s">
        <v>3915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5225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7" t="n">
        <v>46218</v>
      </c>
      <c r="C8640" s="1" t="n">
        <v>11</v>
      </c>
      <c r="D8640" s="1" t="s">
        <v>3915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6879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7" t="n">
        <v>46218</v>
      </c>
      <c r="C8641" s="1" t="n">
        <v>11</v>
      </c>
      <c r="D8641" s="1" t="s">
        <v>3915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6880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7" t="n">
        <v>46218</v>
      </c>
      <c r="C8642" s="1" t="n">
        <v>11</v>
      </c>
      <c r="D8642" s="1" t="s">
        <v>3915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6881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7" t="n">
        <v>46218</v>
      </c>
      <c r="C8643" s="1" t="n">
        <v>11</v>
      </c>
      <c r="D8643" s="1" t="s">
        <v>3915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4203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7" t="n">
        <v>46218</v>
      </c>
      <c r="C8644" s="1" t="n">
        <v>11</v>
      </c>
      <c r="D8644" s="1" t="s">
        <v>3915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6882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7" t="n">
        <v>46218</v>
      </c>
      <c r="C8645" s="1" t="n">
        <v>11</v>
      </c>
      <c r="D8645" s="1" t="s">
        <v>3915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6883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7" t="n">
        <v>46218</v>
      </c>
      <c r="C8646" s="1" t="n">
        <v>11</v>
      </c>
      <c r="D8646" s="1" t="s">
        <v>3915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6884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7" t="n">
        <v>46218</v>
      </c>
      <c r="C8647" s="1" t="n">
        <v>11</v>
      </c>
      <c r="D8647" s="1" t="s">
        <v>3915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4206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7" t="n">
        <v>46218</v>
      </c>
      <c r="C8648" s="1" t="n">
        <v>11</v>
      </c>
      <c r="D8648" s="1" t="s">
        <v>3915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6885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7" t="n">
        <v>46218</v>
      </c>
      <c r="C8649" s="1" t="n">
        <v>11</v>
      </c>
      <c r="D8649" s="1" t="s">
        <v>3915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6886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7" t="n">
        <v>46218</v>
      </c>
      <c r="C8650" s="1" t="n">
        <v>11</v>
      </c>
      <c r="D8650" s="1" t="s">
        <v>3915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6887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7" t="n">
        <v>46218</v>
      </c>
      <c r="C8651" s="1" t="n">
        <v>11</v>
      </c>
      <c r="D8651" s="1" t="s">
        <v>3915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4742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7" t="n">
        <v>46218</v>
      </c>
      <c r="C8652" s="1" t="n">
        <v>11</v>
      </c>
      <c r="D8652" s="1" t="s">
        <v>3915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6888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7" t="n">
        <v>46218</v>
      </c>
      <c r="C8653" s="1" t="n">
        <v>11</v>
      </c>
      <c r="D8653" s="1" t="s">
        <v>3915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6889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7" t="n">
        <v>46218</v>
      </c>
      <c r="C8654" s="1" t="n">
        <v>11</v>
      </c>
      <c r="D8654" s="1" t="s">
        <v>3915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6890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7" t="n">
        <v>46218</v>
      </c>
      <c r="C8655" s="1" t="n">
        <v>11</v>
      </c>
      <c r="D8655" s="1" t="s">
        <v>3915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4752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7" t="n">
        <v>46218</v>
      </c>
      <c r="C8656" s="1" t="n">
        <v>11</v>
      </c>
      <c r="D8656" s="1" t="s">
        <v>3915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6891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7" t="n">
        <v>46218</v>
      </c>
      <c r="C8657" s="1" t="n">
        <v>11</v>
      </c>
      <c r="D8657" s="1" t="s">
        <v>3915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6892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7" t="n">
        <v>46218</v>
      </c>
      <c r="C8658" s="1" t="n">
        <v>11</v>
      </c>
      <c r="D8658" s="1" t="s">
        <v>3915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6893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7" t="n">
        <v>46218</v>
      </c>
      <c r="C8659" s="1" t="n">
        <v>11</v>
      </c>
      <c r="D8659" s="1" t="s">
        <v>3915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6894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7" t="n">
        <v>46218</v>
      </c>
      <c r="C8660" s="1" t="n">
        <v>11</v>
      </c>
      <c r="D8660" s="1" t="s">
        <v>3915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6895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7" t="n">
        <v>46218</v>
      </c>
      <c r="C8661" s="1" t="n">
        <v>11</v>
      </c>
      <c r="D8661" s="1" t="s">
        <v>3915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6896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7" t="n">
        <v>46218</v>
      </c>
      <c r="C8662" s="1" t="n">
        <v>11</v>
      </c>
      <c r="D8662" s="1" t="s">
        <v>3915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6897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7" t="n">
        <v>46218</v>
      </c>
      <c r="C8663" s="1" t="n">
        <v>11</v>
      </c>
      <c r="D8663" s="1" t="s">
        <v>3915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4754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7" t="n">
        <v>46218</v>
      </c>
      <c r="C8664" s="1" t="n">
        <v>11</v>
      </c>
      <c r="D8664" s="1" t="s">
        <v>3915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6898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7" t="n">
        <v>46218</v>
      </c>
      <c r="C8665" s="1" t="n">
        <v>11</v>
      </c>
      <c r="D8665" s="1" t="s">
        <v>3915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4756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7" t="n">
        <v>46218</v>
      </c>
      <c r="C8666" s="1" t="n">
        <v>11</v>
      </c>
      <c r="D8666" s="1" t="s">
        <v>3915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6899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7" t="n">
        <v>46218</v>
      </c>
      <c r="C8667" s="1" t="n">
        <v>11</v>
      </c>
      <c r="D8667" s="1" t="s">
        <v>3915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4740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7" t="n">
        <v>46218</v>
      </c>
      <c r="C8668" s="1" t="n">
        <v>11</v>
      </c>
      <c r="D8668" s="1" t="s">
        <v>3915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6900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7" t="n">
        <v>46218</v>
      </c>
      <c r="C8669" s="1" t="n">
        <v>11</v>
      </c>
      <c r="D8669" s="1" t="s">
        <v>3915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6901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7" t="n">
        <v>46218</v>
      </c>
      <c r="C8670" s="1" t="n">
        <v>11</v>
      </c>
      <c r="D8670" s="1" t="s">
        <v>3915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6902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7" t="n">
        <v>46218</v>
      </c>
      <c r="C8671" s="1" t="n">
        <v>11</v>
      </c>
      <c r="D8671" s="1" t="s">
        <v>3915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6903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7" t="n">
        <v>46218</v>
      </c>
      <c r="C8672" s="1" t="n">
        <v>11</v>
      </c>
      <c r="D8672" s="1" t="s">
        <v>3915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6904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7" t="n">
        <v>46218</v>
      </c>
      <c r="C8673" s="1" t="n">
        <v>11</v>
      </c>
      <c r="D8673" s="1" t="s">
        <v>3915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6905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7" t="n">
        <v>46218</v>
      </c>
      <c r="C8674" s="1" t="n">
        <v>11</v>
      </c>
      <c r="D8674" s="1" t="s">
        <v>3915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6906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17" t="n">
        <v>46218</v>
      </c>
      <c r="C8675" s="1" t="n">
        <v>11</v>
      </c>
      <c r="D8675" s="1" t="s">
        <v>3915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6907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17" t="n">
        <v>46218</v>
      </c>
      <c r="C8676" s="1" t="n">
        <v>11</v>
      </c>
      <c r="D8676" s="1" t="s">
        <v>3915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6908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17" t="n">
        <v>46218</v>
      </c>
      <c r="C8677" s="1" t="n">
        <v>11</v>
      </c>
      <c r="D8677" s="1" t="s">
        <v>3915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6909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7" t="n">
        <v>46218</v>
      </c>
      <c r="C8678" s="1" t="n">
        <v>11</v>
      </c>
      <c r="D8678" s="1" t="s">
        <v>3915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6910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7" t="n">
        <v>46218</v>
      </c>
      <c r="C8679" s="1" t="n">
        <v>171</v>
      </c>
      <c r="D8679" s="1" t="s">
        <v>3948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4745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7" t="n">
        <v>46218</v>
      </c>
      <c r="C8680" s="1" t="n">
        <v>171</v>
      </c>
      <c r="D8680" s="1" t="s">
        <v>3948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6894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7" t="n">
        <v>46219</v>
      </c>
      <c r="C8681" s="1" t="n">
        <v>1</v>
      </c>
      <c r="D8681" s="1" t="s">
        <v>3851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3885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7" t="n">
        <v>46219</v>
      </c>
      <c r="C8682" s="1" t="n">
        <v>11</v>
      </c>
      <c r="D8682" s="1" t="s">
        <v>3915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4278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7" t="n">
        <v>46219</v>
      </c>
      <c r="C8683" s="1" t="n">
        <v>11</v>
      </c>
      <c r="D8683" s="1" t="s">
        <v>3915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3959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7" t="n">
        <v>46219</v>
      </c>
      <c r="C8684" s="1" t="n">
        <v>11</v>
      </c>
      <c r="D8684" s="1" t="s">
        <v>3915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3961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7" t="n">
        <v>46219</v>
      </c>
      <c r="C8685" s="1" t="n">
        <v>11</v>
      </c>
      <c r="D8685" s="1" t="s">
        <v>3915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4624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7" t="n">
        <v>46219</v>
      </c>
      <c r="C8686" s="1" t="n">
        <v>11</v>
      </c>
      <c r="D8686" s="1" t="s">
        <v>3915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3962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7" t="n">
        <v>46219</v>
      </c>
      <c r="C8687" s="1" t="n">
        <v>11</v>
      </c>
      <c r="D8687" s="1" t="s">
        <v>3915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4222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7" t="n">
        <v>46219</v>
      </c>
      <c r="C8688" s="1" t="n">
        <v>11</v>
      </c>
      <c r="D8688" s="1" t="s">
        <v>3915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4097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7" t="n">
        <v>46219</v>
      </c>
      <c r="C8689" s="1" t="n">
        <v>11</v>
      </c>
      <c r="D8689" s="1" t="s">
        <v>3915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4098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7" t="n">
        <v>46219</v>
      </c>
      <c r="C8690" s="1" t="n">
        <v>11</v>
      </c>
      <c r="D8690" s="1" t="s">
        <v>3915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4773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7" t="n">
        <v>46219</v>
      </c>
      <c r="C8691" s="1" t="n">
        <v>11</v>
      </c>
      <c r="D8691" s="1" t="s">
        <v>3915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6911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7" t="n">
        <v>46219</v>
      </c>
      <c r="C8692" s="1" t="n">
        <v>11</v>
      </c>
      <c r="D8692" s="1" t="s">
        <v>3915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4407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7" t="n">
        <v>46219</v>
      </c>
      <c r="C8693" s="1" t="n">
        <v>11</v>
      </c>
      <c r="D8693" s="1" t="s">
        <v>3915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4102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7" t="n">
        <v>46219</v>
      </c>
      <c r="C8694" s="1" t="n">
        <v>11</v>
      </c>
      <c r="D8694" s="1" t="s">
        <v>3915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4103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7" t="n">
        <v>46219</v>
      </c>
      <c r="C8695" s="1" t="n">
        <v>11</v>
      </c>
      <c r="D8695" s="1" t="s">
        <v>3915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4410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7" t="n">
        <v>46219</v>
      </c>
      <c r="C8696" s="1" t="n">
        <v>11</v>
      </c>
      <c r="D8696" s="1" t="s">
        <v>3915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4104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7" t="n">
        <v>46219</v>
      </c>
      <c r="C8697" s="1" t="n">
        <v>11</v>
      </c>
      <c r="D8697" s="1" t="s">
        <v>3915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4411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7" t="n">
        <v>46219</v>
      </c>
      <c r="C8698" s="1" t="n">
        <v>11</v>
      </c>
      <c r="D8698" s="1" t="s">
        <v>3915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4105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7" t="n">
        <v>46219</v>
      </c>
      <c r="C8699" s="1" t="n">
        <v>11</v>
      </c>
      <c r="D8699" s="1" t="s">
        <v>3915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6194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7" t="n">
        <v>46219</v>
      </c>
      <c r="C8700" s="1" t="n">
        <v>11</v>
      </c>
      <c r="D8700" s="1" t="s">
        <v>3915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4106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7" t="n">
        <v>46219</v>
      </c>
      <c r="C8701" s="1" t="n">
        <v>11</v>
      </c>
      <c r="D8701" s="1" t="s">
        <v>3915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4412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7" t="n">
        <v>46219</v>
      </c>
      <c r="C8702" s="1" t="n">
        <v>11</v>
      </c>
      <c r="D8702" s="1" t="s">
        <v>3915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4789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7" t="n">
        <v>46219</v>
      </c>
      <c r="C8703" s="1" t="n">
        <v>11</v>
      </c>
      <c r="D8703" s="1" t="s">
        <v>3915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4108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7" t="n">
        <v>46219</v>
      </c>
      <c r="C8704" s="1" t="n">
        <v>11</v>
      </c>
      <c r="D8704" s="1" t="s">
        <v>3915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4109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7" t="n">
        <v>46219</v>
      </c>
      <c r="C8705" s="1" t="n">
        <v>11</v>
      </c>
      <c r="D8705" s="1" t="s">
        <v>3915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6196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7" t="n">
        <v>46219</v>
      </c>
      <c r="C8706" s="1" t="n">
        <v>11</v>
      </c>
      <c r="D8706" s="1" t="s">
        <v>3915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6462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7" t="n">
        <v>46219</v>
      </c>
      <c r="C8707" s="1" t="n">
        <v>11</v>
      </c>
      <c r="D8707" s="1" t="s">
        <v>3915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6464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7" t="n">
        <v>46219</v>
      </c>
      <c r="C8708" s="1" t="n">
        <v>11</v>
      </c>
      <c r="D8708" s="1" t="s">
        <v>3915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4414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7" t="n">
        <v>46219</v>
      </c>
      <c r="C8709" s="1" t="n">
        <v>11</v>
      </c>
      <c r="D8709" s="1" t="s">
        <v>3915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5500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7" t="n">
        <v>46219</v>
      </c>
      <c r="C8710" s="1" t="n">
        <v>11</v>
      </c>
      <c r="D8710" s="1" t="s">
        <v>3915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5501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7" t="n">
        <v>46219</v>
      </c>
      <c r="C8711" s="1" t="n">
        <v>11</v>
      </c>
      <c r="D8711" s="1" t="s">
        <v>3915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5502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7" t="n">
        <v>46219</v>
      </c>
      <c r="C8712" s="1" t="n">
        <v>11</v>
      </c>
      <c r="D8712" s="1" t="s">
        <v>3915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5503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7" t="n">
        <v>46219</v>
      </c>
      <c r="C8713" s="1" t="n">
        <v>11</v>
      </c>
      <c r="D8713" s="1" t="s">
        <v>3915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6912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7" t="n">
        <v>46219</v>
      </c>
      <c r="C8714" s="1" t="n">
        <v>11</v>
      </c>
      <c r="D8714" s="1" t="s">
        <v>3915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5944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7" t="n">
        <v>46219</v>
      </c>
      <c r="C8715" s="1" t="n">
        <v>11</v>
      </c>
      <c r="D8715" s="1" t="s">
        <v>3915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6913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7" t="n">
        <v>46219</v>
      </c>
      <c r="C8716" s="1" t="n">
        <v>11</v>
      </c>
      <c r="D8716" s="1" t="s">
        <v>3915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5944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7" t="n">
        <v>46219</v>
      </c>
      <c r="C8717" s="1" t="n">
        <v>11</v>
      </c>
      <c r="D8717" s="1" t="s">
        <v>3915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5944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7" t="n">
        <v>46219</v>
      </c>
      <c r="C8718" s="1" t="n">
        <v>11</v>
      </c>
      <c r="D8718" s="1" t="s">
        <v>3915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3888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7" t="n">
        <v>46219</v>
      </c>
      <c r="C8719" s="1" t="n">
        <v>11</v>
      </c>
      <c r="D8719" s="1" t="s">
        <v>3915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3889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7" t="n">
        <v>46219</v>
      </c>
      <c r="C8720" s="1" t="n">
        <v>11</v>
      </c>
      <c r="D8720" s="1" t="s">
        <v>3915</v>
      </c>
      <c r="E8720" s="1" t="n">
        <v>1605</v>
      </c>
      <c r="F8720" s="1" t="s">
        <v>2264</v>
      </c>
      <c r="I8720" s="1" t="n">
        <v>218815</v>
      </c>
      <c r="J8720" s="1" t="n">
        <v>103330</v>
      </c>
      <c r="K8720" s="1" t="n">
        <v>7898080640239</v>
      </c>
      <c r="L8720" s="1" t="s">
        <v>6914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7" t="n">
        <v>46219</v>
      </c>
      <c r="C8721" s="1" t="n">
        <v>11</v>
      </c>
      <c r="D8721" s="1" t="s">
        <v>3915</v>
      </c>
      <c r="E8721" s="1" t="n">
        <v>1605</v>
      </c>
      <c r="F8721" s="1" t="s">
        <v>2264</v>
      </c>
      <c r="I8721" s="1" t="n">
        <v>218815</v>
      </c>
      <c r="J8721" s="1" t="n">
        <v>10811</v>
      </c>
      <c r="K8721" s="1" t="n">
        <v>7891999941879</v>
      </c>
      <c r="L8721" s="1" t="s">
        <v>6915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7" t="n">
        <v>46219</v>
      </c>
      <c r="C8722" s="1" t="n">
        <v>11</v>
      </c>
      <c r="D8722" s="1" t="s">
        <v>3915</v>
      </c>
      <c r="E8722" s="1" t="n">
        <v>1605</v>
      </c>
      <c r="F8722" s="1" t="s">
        <v>2264</v>
      </c>
      <c r="I8722" s="1" t="n">
        <v>218815</v>
      </c>
      <c r="J8722" s="1" t="n">
        <v>10812</v>
      </c>
      <c r="K8722" s="1" t="n">
        <v>7891999100047</v>
      </c>
      <c r="L8722" s="1" t="s">
        <v>6916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7" t="n">
        <v>46219</v>
      </c>
      <c r="C8723" s="1" t="n">
        <v>11</v>
      </c>
      <c r="D8723" s="1" t="s">
        <v>3915</v>
      </c>
      <c r="E8723" s="1" t="n">
        <v>1605</v>
      </c>
      <c r="F8723" s="1" t="s">
        <v>2264</v>
      </c>
      <c r="I8723" s="1" t="n">
        <v>218815</v>
      </c>
      <c r="J8723" s="1" t="n">
        <v>11158</v>
      </c>
      <c r="K8723" s="1" t="n">
        <v>7891999340108</v>
      </c>
      <c r="L8723" s="1" t="s">
        <v>6917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7" t="n">
        <v>46219</v>
      </c>
      <c r="C8724" s="1" t="n">
        <v>11</v>
      </c>
      <c r="D8724" s="1" t="s">
        <v>3915</v>
      </c>
      <c r="E8724" s="1" t="n">
        <v>1605</v>
      </c>
      <c r="F8724" s="1" t="s">
        <v>2264</v>
      </c>
      <c r="I8724" s="1" t="n">
        <v>218815</v>
      </c>
      <c r="J8724" s="1" t="n">
        <v>14222</v>
      </c>
      <c r="K8724" s="1" t="n">
        <v>7898080640536</v>
      </c>
      <c r="L8724" s="1" t="s">
        <v>6918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7" t="n">
        <v>46219</v>
      </c>
      <c r="C8725" s="1" t="n">
        <v>11</v>
      </c>
      <c r="D8725" s="1" t="s">
        <v>3915</v>
      </c>
      <c r="E8725" s="1" t="n">
        <v>1605</v>
      </c>
      <c r="F8725" s="1" t="s">
        <v>2264</v>
      </c>
      <c r="I8725" s="1" t="n">
        <v>218815</v>
      </c>
      <c r="J8725" s="1" t="n">
        <v>15645</v>
      </c>
      <c r="K8725" s="1" t="n">
        <v>7891999948908</v>
      </c>
      <c r="L8725" s="1" t="s">
        <v>6919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7" t="n">
        <v>46219</v>
      </c>
      <c r="C8726" s="1" t="n">
        <v>11</v>
      </c>
      <c r="D8726" s="1" t="s">
        <v>3915</v>
      </c>
      <c r="E8726" s="1" t="n">
        <v>1605</v>
      </c>
      <c r="F8726" s="1" t="s">
        <v>2264</v>
      </c>
      <c r="I8726" s="1" t="n">
        <v>218815</v>
      </c>
      <c r="J8726" s="1" t="n">
        <v>22022</v>
      </c>
      <c r="K8726" s="1" t="n">
        <v>7891999100023</v>
      </c>
      <c r="L8726" s="1" t="s">
        <v>6920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7" t="n">
        <v>46219</v>
      </c>
      <c r="C8727" s="1" t="n">
        <v>11</v>
      </c>
      <c r="D8727" s="1" t="s">
        <v>3915</v>
      </c>
      <c r="E8727" s="1" t="n">
        <v>1605</v>
      </c>
      <c r="F8727" s="1" t="s">
        <v>2264</v>
      </c>
      <c r="I8727" s="1" t="n">
        <v>218815</v>
      </c>
      <c r="J8727" s="1" t="n">
        <v>22026</v>
      </c>
      <c r="K8727" s="1" t="n">
        <v>7891999144485</v>
      </c>
      <c r="L8727" s="1" t="s">
        <v>6921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7" t="n">
        <v>46219</v>
      </c>
      <c r="C8728" s="1" t="n">
        <v>11</v>
      </c>
      <c r="D8728" s="1" t="s">
        <v>3915</v>
      </c>
      <c r="E8728" s="1" t="n">
        <v>1605</v>
      </c>
      <c r="F8728" s="1" t="s">
        <v>2264</v>
      </c>
      <c r="I8728" s="1" t="n">
        <v>218815</v>
      </c>
      <c r="J8728" s="1" t="n">
        <v>32179</v>
      </c>
      <c r="K8728" s="1" t="n">
        <v>7891999011008</v>
      </c>
      <c r="L8728" s="1" t="s">
        <v>6922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7" t="n">
        <v>46219</v>
      </c>
      <c r="C8729" s="1" t="n">
        <v>11</v>
      </c>
      <c r="D8729" s="1" t="s">
        <v>3915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4917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7" t="n">
        <v>46219</v>
      </c>
      <c r="C8730" s="1" t="n">
        <v>11</v>
      </c>
      <c r="D8730" s="1" t="s">
        <v>3915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6923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7" t="n">
        <v>46219</v>
      </c>
      <c r="C8731" s="1" t="n">
        <v>11</v>
      </c>
      <c r="D8731" s="1" t="s">
        <v>3915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6924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7" t="n">
        <v>46219</v>
      </c>
      <c r="C8732" s="1" t="n">
        <v>11</v>
      </c>
      <c r="D8732" s="1" t="s">
        <v>3915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6925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7" t="n">
        <v>46219</v>
      </c>
      <c r="C8733" s="1" t="n">
        <v>11</v>
      </c>
      <c r="D8733" s="1" t="s">
        <v>3915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6926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7" t="n">
        <v>46219</v>
      </c>
      <c r="C8734" s="1" t="n">
        <v>11</v>
      </c>
      <c r="D8734" s="1" t="s">
        <v>3915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6927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7" t="n">
        <v>46219</v>
      </c>
      <c r="C8735" s="1" t="n">
        <v>11</v>
      </c>
      <c r="D8735" s="1" t="s">
        <v>3915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4702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7" t="n">
        <v>46219</v>
      </c>
      <c r="C8736" s="1" t="n">
        <v>11</v>
      </c>
      <c r="D8736" s="1" t="s">
        <v>3915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6928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7" t="n">
        <v>46219</v>
      </c>
      <c r="C8737" s="1" t="n">
        <v>11</v>
      </c>
      <c r="D8737" s="1" t="s">
        <v>3915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6929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7" t="n">
        <v>46219</v>
      </c>
      <c r="C8738" s="1" t="n">
        <v>11</v>
      </c>
      <c r="D8738" s="1" t="s">
        <v>3915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6930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7" t="n">
        <v>46219</v>
      </c>
      <c r="C8739" s="1" t="n">
        <v>11</v>
      </c>
      <c r="D8739" s="1" t="s">
        <v>3915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6931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7" t="n">
        <v>46219</v>
      </c>
      <c r="C8740" s="1" t="n">
        <v>11</v>
      </c>
      <c r="D8740" s="1" t="s">
        <v>3915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6932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7" t="n">
        <v>46219</v>
      </c>
      <c r="C8741" s="1" t="n">
        <v>11</v>
      </c>
      <c r="D8741" s="1" t="s">
        <v>3915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6933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7" t="n">
        <v>46219</v>
      </c>
      <c r="C8742" s="1" t="n">
        <v>11</v>
      </c>
      <c r="D8742" s="1" t="s">
        <v>3915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6934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7" t="n">
        <v>46219</v>
      </c>
      <c r="C8743" s="1" t="n">
        <v>11</v>
      </c>
      <c r="D8743" s="1" t="s">
        <v>3915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5360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7" t="n">
        <v>46219</v>
      </c>
      <c r="C8744" s="1" t="n">
        <v>11</v>
      </c>
      <c r="D8744" s="1" t="s">
        <v>3915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6935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7" t="n">
        <v>46219</v>
      </c>
      <c r="C8745" s="1" t="n">
        <v>11</v>
      </c>
      <c r="D8745" s="1" t="s">
        <v>3915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5361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7" t="n">
        <v>46219</v>
      </c>
      <c r="C8746" s="1" t="n">
        <v>11</v>
      </c>
      <c r="D8746" s="1" t="s">
        <v>3915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5363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7" t="n">
        <v>46219</v>
      </c>
      <c r="C8747" s="1" t="n">
        <v>11</v>
      </c>
      <c r="D8747" s="1" t="s">
        <v>3915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4921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7" t="n">
        <v>46219</v>
      </c>
      <c r="C8748" s="1" t="n">
        <v>11</v>
      </c>
      <c r="D8748" s="1" t="s">
        <v>3915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6936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7" t="n">
        <v>46219</v>
      </c>
      <c r="C8749" s="1" t="n">
        <v>11</v>
      </c>
      <c r="D8749" s="1" t="s">
        <v>3915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6937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7" t="n">
        <v>46219</v>
      </c>
      <c r="C8750" s="1" t="n">
        <v>11</v>
      </c>
      <c r="D8750" s="1" t="s">
        <v>3915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6938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7" t="n">
        <v>46219</v>
      </c>
      <c r="C8751" s="1" t="n">
        <v>11</v>
      </c>
      <c r="D8751" s="1" t="s">
        <v>3915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6939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7" t="n">
        <v>46219</v>
      </c>
      <c r="C8752" s="1" t="n">
        <v>11</v>
      </c>
      <c r="D8752" s="1" t="s">
        <v>3915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5368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7" t="n">
        <v>46219</v>
      </c>
      <c r="C8753" s="1" t="n">
        <v>11</v>
      </c>
      <c r="D8753" s="1" t="s">
        <v>3915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5369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7" t="n">
        <v>46219</v>
      </c>
      <c r="C8754" s="1" t="n">
        <v>11</v>
      </c>
      <c r="D8754" s="1" t="s">
        <v>3915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6940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7" t="n">
        <v>46219</v>
      </c>
      <c r="C8755" s="1" t="n">
        <v>11</v>
      </c>
      <c r="D8755" s="1" t="s">
        <v>3915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6941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7" t="n">
        <v>46219</v>
      </c>
      <c r="C8756" s="1" t="n">
        <v>11</v>
      </c>
      <c r="D8756" s="1" t="s">
        <v>3915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5370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7" t="n">
        <v>46219</v>
      </c>
      <c r="C8757" s="1" t="n">
        <v>11</v>
      </c>
      <c r="D8757" s="1" t="s">
        <v>3915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5373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7" t="n">
        <v>46219</v>
      </c>
      <c r="C8758" s="1" t="n">
        <v>11</v>
      </c>
      <c r="D8758" s="1" t="s">
        <v>3915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6942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7" t="n">
        <v>46219</v>
      </c>
      <c r="C8759" s="1" t="n">
        <v>11</v>
      </c>
      <c r="D8759" s="1" t="s">
        <v>3915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6943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7" t="n">
        <v>46219</v>
      </c>
      <c r="C8760" s="1" t="n">
        <v>11</v>
      </c>
      <c r="D8760" s="1" t="s">
        <v>3915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5377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7" t="n">
        <v>46219</v>
      </c>
      <c r="C8761" s="1" t="n">
        <v>11</v>
      </c>
      <c r="D8761" s="1" t="s">
        <v>3915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6944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7" t="n">
        <v>46219</v>
      </c>
      <c r="C8762" s="1" t="n">
        <v>11</v>
      </c>
      <c r="D8762" s="1" t="s">
        <v>3915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6945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7" t="n">
        <v>46219</v>
      </c>
      <c r="C8763" s="1" t="n">
        <v>11</v>
      </c>
      <c r="D8763" s="1" t="s">
        <v>3915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6946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7" t="n">
        <v>46219</v>
      </c>
      <c r="C8764" s="1" t="n">
        <v>11</v>
      </c>
      <c r="D8764" s="1" t="s">
        <v>3915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6947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7" t="n">
        <v>46219</v>
      </c>
      <c r="C8765" s="1" t="n">
        <v>11</v>
      </c>
      <c r="D8765" s="1" t="s">
        <v>3915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6948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7" t="n">
        <v>46219</v>
      </c>
      <c r="C8766" s="1" t="n">
        <v>11</v>
      </c>
      <c r="D8766" s="1" t="s">
        <v>3915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5382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7" t="n">
        <v>46219</v>
      </c>
      <c r="C8767" s="1" t="n">
        <v>11</v>
      </c>
      <c r="D8767" s="1" t="s">
        <v>3915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5383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7" t="n">
        <v>46219</v>
      </c>
      <c r="C8768" s="1" t="n">
        <v>11</v>
      </c>
      <c r="D8768" s="1" t="s">
        <v>3915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6949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7" t="n">
        <v>46219</v>
      </c>
      <c r="C8769" s="1" t="n">
        <v>11</v>
      </c>
      <c r="D8769" s="1" t="s">
        <v>3915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6950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7" t="n">
        <v>46219</v>
      </c>
      <c r="C8770" s="1" t="n">
        <v>11</v>
      </c>
      <c r="D8770" s="1" t="s">
        <v>3915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5384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7" t="n">
        <v>46219</v>
      </c>
      <c r="C8771" s="1" t="n">
        <v>11</v>
      </c>
      <c r="D8771" s="1" t="s">
        <v>3915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5388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7" t="n">
        <v>46219</v>
      </c>
      <c r="C8772" s="1" t="n">
        <v>11</v>
      </c>
      <c r="D8772" s="1" t="s">
        <v>3915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5600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7" t="n">
        <v>46219</v>
      </c>
      <c r="C8773" s="1" t="n">
        <v>11</v>
      </c>
      <c r="D8773" s="1" t="s">
        <v>3915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5848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7" t="n">
        <v>46219</v>
      </c>
      <c r="C8774" s="1" t="n">
        <v>11</v>
      </c>
      <c r="D8774" s="1" t="s">
        <v>3915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4554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7" t="n">
        <v>46219</v>
      </c>
      <c r="C8775" s="1" t="n">
        <v>11</v>
      </c>
      <c r="D8775" s="1" t="s">
        <v>3915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4587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7" t="n">
        <v>46219</v>
      </c>
      <c r="C8776" s="1" t="n">
        <v>11</v>
      </c>
      <c r="D8776" s="1" t="s">
        <v>3915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5850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7" t="n">
        <v>46219</v>
      </c>
      <c r="C8777" s="1" t="n">
        <v>11</v>
      </c>
      <c r="D8777" s="1" t="s">
        <v>3915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6951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7" t="n">
        <v>46219</v>
      </c>
      <c r="C8778" s="1" t="n">
        <v>11</v>
      </c>
      <c r="D8778" s="1" t="s">
        <v>3915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4557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7" t="n">
        <v>46219</v>
      </c>
      <c r="C8779" s="1" t="n">
        <v>11</v>
      </c>
      <c r="D8779" s="1" t="s">
        <v>3915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3949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7" t="n">
        <v>46219</v>
      </c>
      <c r="C8780" s="1" t="n">
        <v>11</v>
      </c>
      <c r="D8780" s="1" t="s">
        <v>3915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4567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7" t="n">
        <v>46219</v>
      </c>
      <c r="C8781" s="1" t="n">
        <v>11</v>
      </c>
      <c r="D8781" s="1" t="s">
        <v>3915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4568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7" t="n">
        <v>46219</v>
      </c>
      <c r="C8782" s="1" t="n">
        <v>11</v>
      </c>
      <c r="D8782" s="1" t="s">
        <v>3915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6367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7" t="n">
        <v>46219</v>
      </c>
      <c r="C8783" s="1" t="n">
        <v>11</v>
      </c>
      <c r="D8783" s="1" t="s">
        <v>3915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4570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7" t="n">
        <v>46219</v>
      </c>
      <c r="C8784" s="1" t="n">
        <v>11</v>
      </c>
      <c r="D8784" s="1" t="s">
        <v>3915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6952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7" t="n">
        <v>46219</v>
      </c>
      <c r="C8785" s="1" t="n">
        <v>11</v>
      </c>
      <c r="D8785" s="1" t="s">
        <v>3915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6953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7" t="n">
        <v>46219</v>
      </c>
      <c r="C8786" s="1" t="n">
        <v>11</v>
      </c>
      <c r="D8786" s="1" t="s">
        <v>3915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6953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7" t="n">
        <v>46219</v>
      </c>
      <c r="C8787" s="1" t="n">
        <v>11</v>
      </c>
      <c r="D8787" s="1" t="s">
        <v>3915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6953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7" t="n">
        <v>46219</v>
      </c>
      <c r="C8788" s="1" t="n">
        <v>11</v>
      </c>
      <c r="D8788" s="1" t="s">
        <v>3915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4582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7" t="n">
        <v>46219</v>
      </c>
      <c r="C8789" s="1" t="n">
        <v>11</v>
      </c>
      <c r="D8789" s="1" t="s">
        <v>3915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4583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7" t="n">
        <v>46219</v>
      </c>
      <c r="C8790" s="1" t="n">
        <v>11</v>
      </c>
      <c r="D8790" s="1" t="s">
        <v>3915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4583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7" t="n">
        <v>46219</v>
      </c>
      <c r="C8791" s="1" t="n">
        <v>11</v>
      </c>
      <c r="D8791" s="1" t="s">
        <v>3915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4572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7" t="n">
        <v>46219</v>
      </c>
      <c r="C8792" s="1" t="n">
        <v>11</v>
      </c>
      <c r="D8792" s="1" t="s">
        <v>3915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4597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7" t="n">
        <v>46219</v>
      </c>
      <c r="C8793" s="1" t="n">
        <v>11</v>
      </c>
      <c r="D8793" s="1" t="s">
        <v>3915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4575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7" t="n">
        <v>46219</v>
      </c>
      <c r="C8794" s="1" t="n">
        <v>11</v>
      </c>
      <c r="D8794" s="1" t="s">
        <v>3915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4577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7" t="n">
        <v>46219</v>
      </c>
      <c r="C8795" s="1" t="n">
        <v>11</v>
      </c>
      <c r="D8795" s="1" t="s">
        <v>3915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6822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7" t="n">
        <v>46219</v>
      </c>
      <c r="C8796" s="1" t="n">
        <v>11</v>
      </c>
      <c r="D8796" s="1" t="s">
        <v>3915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5605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7" t="n">
        <v>46219</v>
      </c>
      <c r="C8797" s="1" t="n">
        <v>11</v>
      </c>
      <c r="D8797" s="1" t="s">
        <v>3915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4585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7" t="n">
        <v>46219</v>
      </c>
      <c r="C8798" s="1" t="n">
        <v>11</v>
      </c>
      <c r="D8798" s="1" t="s">
        <v>3915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4589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7" t="n">
        <v>46219</v>
      </c>
      <c r="C8799" s="1" t="n">
        <v>11</v>
      </c>
      <c r="D8799" s="1" t="s">
        <v>3915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4596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7" t="n">
        <v>46219</v>
      </c>
      <c r="C8800" s="1" t="n">
        <v>11</v>
      </c>
      <c r="D8800" s="1" t="s">
        <v>3915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4597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7" t="n">
        <v>46219</v>
      </c>
      <c r="C8801" s="1" t="n">
        <v>11</v>
      </c>
      <c r="D8801" s="1" t="s">
        <v>3915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4598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7" t="n">
        <v>46219</v>
      </c>
      <c r="C8802" s="1" t="n">
        <v>11</v>
      </c>
      <c r="D8802" s="1" t="s">
        <v>3915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4603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7" t="n">
        <v>46219</v>
      </c>
      <c r="C8803" s="1" t="n">
        <v>11</v>
      </c>
      <c r="D8803" s="1" t="s">
        <v>3915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4604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7" t="n">
        <v>46219</v>
      </c>
      <c r="C8804" s="1" t="n">
        <v>11</v>
      </c>
      <c r="D8804" s="1" t="s">
        <v>3915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4605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7" t="n">
        <v>46219</v>
      </c>
      <c r="C8805" s="1" t="n">
        <v>11</v>
      </c>
      <c r="D8805" s="1" t="s">
        <v>3915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6954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7" t="n">
        <v>46219</v>
      </c>
      <c r="C8806" s="1" t="n">
        <v>11</v>
      </c>
      <c r="D8806" s="1" t="s">
        <v>3915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6156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7" t="n">
        <v>46219</v>
      </c>
      <c r="C8807" s="1" t="n">
        <v>11</v>
      </c>
      <c r="D8807" s="1" t="s">
        <v>3915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4606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7" t="n">
        <v>46219</v>
      </c>
      <c r="C8808" s="1" t="n">
        <v>11</v>
      </c>
      <c r="D8808" s="1" t="s">
        <v>3915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6955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7" t="n">
        <v>46219</v>
      </c>
      <c r="C8809" s="1" t="n">
        <v>11</v>
      </c>
      <c r="D8809" s="1" t="s">
        <v>3915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4608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7" t="n">
        <v>46219</v>
      </c>
      <c r="C8810" s="1" t="n">
        <v>11</v>
      </c>
      <c r="D8810" s="1" t="s">
        <v>3915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6956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7" t="n">
        <v>46219</v>
      </c>
      <c r="C8811" s="1" t="n">
        <v>11</v>
      </c>
      <c r="D8811" s="1" t="s">
        <v>3915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6957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7" t="n">
        <v>46219</v>
      </c>
      <c r="C8812" s="1" t="n">
        <v>11</v>
      </c>
      <c r="D8812" s="1" t="s">
        <v>3915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6958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7" t="n">
        <v>46219</v>
      </c>
      <c r="C8813" s="1" t="n">
        <v>11</v>
      </c>
      <c r="D8813" s="1" t="s">
        <v>3915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6959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7" t="n">
        <v>46219</v>
      </c>
      <c r="C8814" s="1" t="n">
        <v>11</v>
      </c>
      <c r="D8814" s="1" t="s">
        <v>3915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6960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7" t="n">
        <v>46219</v>
      </c>
      <c r="C8815" s="1" t="n">
        <v>11</v>
      </c>
      <c r="D8815" s="1" t="s">
        <v>3915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6961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7" t="n">
        <v>46219</v>
      </c>
      <c r="C8816" s="1" t="n">
        <v>11</v>
      </c>
      <c r="D8816" s="1" t="s">
        <v>3915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4685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7" t="n">
        <v>46219</v>
      </c>
      <c r="C8817" s="1" t="n">
        <v>11</v>
      </c>
      <c r="D8817" s="1" t="s">
        <v>3915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4689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7" t="n">
        <v>46219</v>
      </c>
      <c r="C8818" s="1" t="n">
        <v>11</v>
      </c>
      <c r="D8818" s="1" t="s">
        <v>3915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6962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7" t="n">
        <v>46219</v>
      </c>
      <c r="C8819" s="1" t="n">
        <v>11</v>
      </c>
      <c r="D8819" s="1" t="s">
        <v>3915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5718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7" t="n">
        <v>46219</v>
      </c>
      <c r="C8820" s="1" t="n">
        <v>11</v>
      </c>
      <c r="D8820" s="1" t="s">
        <v>3915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6963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7" t="n">
        <v>46219</v>
      </c>
      <c r="C8821" s="1" t="n">
        <v>11</v>
      </c>
      <c r="D8821" s="1" t="s">
        <v>3915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5720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7" t="n">
        <v>46219</v>
      </c>
      <c r="C8822" s="1" t="n">
        <v>11</v>
      </c>
      <c r="D8822" s="1" t="s">
        <v>3915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6964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7" t="n">
        <v>46219</v>
      </c>
      <c r="C8823" s="1" t="n">
        <v>11</v>
      </c>
      <c r="D8823" s="1" t="s">
        <v>3915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6965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7" t="n">
        <v>46219</v>
      </c>
      <c r="C8824" s="1" t="n">
        <v>11</v>
      </c>
      <c r="D8824" s="1" t="s">
        <v>3915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4696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7" t="n">
        <v>46219</v>
      </c>
      <c r="C8825" s="1" t="n">
        <v>11</v>
      </c>
      <c r="D8825" s="1" t="s">
        <v>3915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6966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7" t="n">
        <v>46219</v>
      </c>
      <c r="C8826" s="1" t="n">
        <v>11</v>
      </c>
      <c r="D8826" s="1" t="s">
        <v>3915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6967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7" t="n">
        <v>46219</v>
      </c>
      <c r="C8827" s="1" t="n">
        <v>11</v>
      </c>
      <c r="D8827" s="1" t="s">
        <v>3915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6968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7" t="n">
        <v>46219</v>
      </c>
      <c r="C8828" s="1" t="n">
        <v>22</v>
      </c>
      <c r="D8828" s="1" t="s">
        <v>3920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3921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7" t="n">
        <v>46219</v>
      </c>
      <c r="C8829" s="1" t="n">
        <v>22</v>
      </c>
      <c r="D8829" s="1" t="s">
        <v>3920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4208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7" t="n">
        <v>46219</v>
      </c>
      <c r="C8830" s="1" t="n">
        <v>22</v>
      </c>
      <c r="D8830" s="1" t="s">
        <v>3920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3942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7" t="n">
        <v>46219</v>
      </c>
      <c r="C8831" s="1" t="n">
        <v>22</v>
      </c>
      <c r="D8831" s="1" t="s">
        <v>3920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3943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7" t="n">
        <v>46219</v>
      </c>
      <c r="C8832" s="1" t="n">
        <v>22</v>
      </c>
      <c r="D8832" s="1" t="s">
        <v>3920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3922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7" t="n">
        <v>46219</v>
      </c>
      <c r="C8833" s="1" t="n">
        <v>22</v>
      </c>
      <c r="D8833" s="1" t="s">
        <v>3920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3938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7" t="n">
        <v>46219</v>
      </c>
      <c r="C8834" s="1" t="n">
        <v>22</v>
      </c>
      <c r="D8834" s="1" t="s">
        <v>3920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3940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7" t="n">
        <v>46219</v>
      </c>
      <c r="C8835" s="1" t="n">
        <v>22</v>
      </c>
      <c r="D8835" s="1" t="s">
        <v>3920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3921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7" t="n">
        <v>46219</v>
      </c>
      <c r="C8836" s="1" t="n">
        <v>22</v>
      </c>
      <c r="D8836" s="1" t="s">
        <v>3920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3923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7" t="n">
        <v>46219</v>
      </c>
      <c r="C8837" s="1" t="n">
        <v>22</v>
      </c>
      <c r="D8837" s="1" t="s">
        <v>3920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3924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7" t="n">
        <v>46219</v>
      </c>
      <c r="C8838" s="1" t="n">
        <v>22</v>
      </c>
      <c r="D8838" s="1" t="s">
        <v>3920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3925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7" t="n">
        <v>46219</v>
      </c>
      <c r="C8839" s="1" t="n">
        <v>22</v>
      </c>
      <c r="D8839" s="1" t="s">
        <v>3920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3926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7" t="n">
        <v>46219</v>
      </c>
      <c r="C8840" s="1" t="n">
        <v>22</v>
      </c>
      <c r="D8840" s="1" t="s">
        <v>3920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3927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7" t="n">
        <v>46219</v>
      </c>
      <c r="C8841" s="1" t="n">
        <v>22</v>
      </c>
      <c r="D8841" s="1" t="s">
        <v>3920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3928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7" t="n">
        <v>46219</v>
      </c>
      <c r="C8842" s="1" t="n">
        <v>22</v>
      </c>
      <c r="D8842" s="1" t="s">
        <v>3920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3929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7" t="n">
        <v>46219</v>
      </c>
      <c r="C8843" s="1" t="n">
        <v>22</v>
      </c>
      <c r="D8843" s="1" t="s">
        <v>3920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3930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7" t="n">
        <v>46219</v>
      </c>
      <c r="C8844" s="1" t="n">
        <v>22</v>
      </c>
      <c r="D8844" s="1" t="s">
        <v>3920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3931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7" t="n">
        <v>46219</v>
      </c>
      <c r="C8845" s="1" t="n">
        <v>22</v>
      </c>
      <c r="D8845" s="1" t="s">
        <v>3920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3932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7" t="n">
        <v>46219</v>
      </c>
      <c r="C8846" s="1" t="n">
        <v>22</v>
      </c>
      <c r="D8846" s="1" t="s">
        <v>3920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3933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7" t="n">
        <v>46219</v>
      </c>
      <c r="C8847" s="1" t="n">
        <v>22</v>
      </c>
      <c r="D8847" s="1" t="s">
        <v>3920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3934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7" t="n">
        <v>46219</v>
      </c>
      <c r="C8848" s="1" t="n">
        <v>22</v>
      </c>
      <c r="D8848" s="1" t="s">
        <v>3920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3936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7" t="n">
        <v>46219</v>
      </c>
      <c r="C8849" s="1" t="n">
        <v>22</v>
      </c>
      <c r="D8849" s="1" t="s">
        <v>3920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3937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7" t="n">
        <v>46219</v>
      </c>
      <c r="C8850" s="1" t="n">
        <v>22</v>
      </c>
      <c r="D8850" s="1" t="s">
        <v>3920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3938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7" t="n">
        <v>46219</v>
      </c>
      <c r="C8851" s="1" t="n">
        <v>22</v>
      </c>
      <c r="D8851" s="1" t="s">
        <v>3920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3939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7" t="n">
        <v>46219</v>
      </c>
      <c r="C8852" s="1" t="n">
        <v>22</v>
      </c>
      <c r="D8852" s="1" t="s">
        <v>3920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3940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7" t="n">
        <v>46219</v>
      </c>
      <c r="C8853" s="1" t="n">
        <v>100</v>
      </c>
      <c r="D8853" s="1" t="s">
        <v>3947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3921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7" t="n">
        <v>46219</v>
      </c>
      <c r="C8854" s="1" t="n">
        <v>100</v>
      </c>
      <c r="D8854" s="1" t="s">
        <v>3947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4208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7" t="n">
        <v>46219</v>
      </c>
      <c r="C8855" s="1" t="n">
        <v>100</v>
      </c>
      <c r="D8855" s="1" t="s">
        <v>3947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3942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7" t="n">
        <v>46219</v>
      </c>
      <c r="C8856" s="1" t="n">
        <v>100</v>
      </c>
      <c r="D8856" s="1" t="s">
        <v>3947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3943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7" t="n">
        <v>46219</v>
      </c>
      <c r="C8857" s="1" t="n">
        <v>100</v>
      </c>
      <c r="D8857" s="1" t="s">
        <v>3947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3922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7" t="n">
        <v>46219</v>
      </c>
      <c r="C8858" s="1" t="n">
        <v>100</v>
      </c>
      <c r="D8858" s="1" t="s">
        <v>3947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3938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7" t="n">
        <v>46219</v>
      </c>
      <c r="C8859" s="1" t="n">
        <v>100</v>
      </c>
      <c r="D8859" s="1" t="s">
        <v>3947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3940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7" t="n">
        <v>46219</v>
      </c>
      <c r="C8860" s="1" t="n">
        <v>100</v>
      </c>
      <c r="D8860" s="1" t="s">
        <v>3947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3921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7" t="n">
        <v>46219</v>
      </c>
      <c r="C8861" s="1" t="n">
        <v>100</v>
      </c>
      <c r="D8861" s="1" t="s">
        <v>3947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3923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7" t="n">
        <v>46219</v>
      </c>
      <c r="C8862" s="1" t="n">
        <v>100</v>
      </c>
      <c r="D8862" s="1" t="s">
        <v>3947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3924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7" t="n">
        <v>46219</v>
      </c>
      <c r="C8863" s="1" t="n">
        <v>100</v>
      </c>
      <c r="D8863" s="1" t="s">
        <v>3947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3925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7" t="n">
        <v>46219</v>
      </c>
      <c r="C8864" s="1" t="n">
        <v>100</v>
      </c>
      <c r="D8864" s="1" t="s">
        <v>3947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3926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7" t="n">
        <v>46219</v>
      </c>
      <c r="C8865" s="1" t="n">
        <v>100</v>
      </c>
      <c r="D8865" s="1" t="s">
        <v>3947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3927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7" t="n">
        <v>46219</v>
      </c>
      <c r="C8866" s="1" t="n">
        <v>100</v>
      </c>
      <c r="D8866" s="1" t="s">
        <v>3947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3928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7" t="n">
        <v>46219</v>
      </c>
      <c r="C8867" s="1" t="n">
        <v>100</v>
      </c>
      <c r="D8867" s="1" t="s">
        <v>3947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3929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7" t="n">
        <v>46219</v>
      </c>
      <c r="C8868" s="1" t="n">
        <v>100</v>
      </c>
      <c r="D8868" s="1" t="s">
        <v>3947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3930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7" t="n">
        <v>46219</v>
      </c>
      <c r="C8869" s="1" t="n">
        <v>100</v>
      </c>
      <c r="D8869" s="1" t="s">
        <v>3947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3931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7" t="n">
        <v>46219</v>
      </c>
      <c r="C8870" s="1" t="n">
        <v>100</v>
      </c>
      <c r="D8870" s="1" t="s">
        <v>3947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3932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7" t="n">
        <v>46219</v>
      </c>
      <c r="C8871" s="1" t="n">
        <v>100</v>
      </c>
      <c r="D8871" s="1" t="s">
        <v>3947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3933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7" t="n">
        <v>46219</v>
      </c>
      <c r="C8872" s="1" t="n">
        <v>100</v>
      </c>
      <c r="D8872" s="1" t="s">
        <v>3947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3934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7" t="n">
        <v>46219</v>
      </c>
      <c r="C8873" s="1" t="n">
        <v>100</v>
      </c>
      <c r="D8873" s="1" t="s">
        <v>3947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3936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7" t="n">
        <v>46219</v>
      </c>
      <c r="C8874" s="1" t="n">
        <v>100</v>
      </c>
      <c r="D8874" s="1" t="s">
        <v>3947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3937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7" t="n">
        <v>46219</v>
      </c>
      <c r="C8875" s="1" t="n">
        <v>100</v>
      </c>
      <c r="D8875" s="1" t="s">
        <v>3947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3938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7" t="n">
        <v>46219</v>
      </c>
      <c r="C8876" s="1" t="n">
        <v>100</v>
      </c>
      <c r="D8876" s="1" t="s">
        <v>3947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3939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7" t="n">
        <v>46219</v>
      </c>
      <c r="C8877" s="1" t="n">
        <v>100</v>
      </c>
      <c r="D8877" s="1" t="s">
        <v>3947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3940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7" t="n">
        <v>46219</v>
      </c>
      <c r="C8878" s="1" t="n">
        <v>171</v>
      </c>
      <c r="D8878" s="1" t="s">
        <v>3948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6969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7" t="n">
        <v>46219</v>
      </c>
      <c r="C8879" s="1" t="n">
        <v>171</v>
      </c>
      <c r="D8879" s="1" t="s">
        <v>3948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6969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7" t="n">
        <v>46219</v>
      </c>
      <c r="C8880" s="1" t="n">
        <v>172</v>
      </c>
      <c r="D8880" s="1" t="s">
        <v>5344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4606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7" t="n">
        <v>46220</v>
      </c>
      <c r="C8881" s="1" t="n">
        <v>1</v>
      </c>
      <c r="D8881" s="1" t="s">
        <v>3851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3886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7" t="n">
        <v>46220</v>
      </c>
      <c r="C8882" s="1" t="n">
        <v>1</v>
      </c>
      <c r="D8882" s="1" t="s">
        <v>3851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3887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7" t="n">
        <v>46220</v>
      </c>
      <c r="C8883" s="1" t="n">
        <v>1</v>
      </c>
      <c r="D8883" s="1" t="s">
        <v>3851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3886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7" t="n">
        <v>46220</v>
      </c>
      <c r="C8884" s="1" t="n">
        <v>1</v>
      </c>
      <c r="D8884" s="1" t="s">
        <v>3851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3886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7" t="n">
        <v>46220</v>
      </c>
      <c r="C8885" s="1" t="n">
        <v>1</v>
      </c>
      <c r="D8885" s="1" t="s">
        <v>3851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3887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7" t="n">
        <v>46220</v>
      </c>
      <c r="C8886" s="1" t="n">
        <v>1</v>
      </c>
      <c r="D8886" s="1" t="s">
        <v>3851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3886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7" t="n">
        <v>46220</v>
      </c>
      <c r="C8887" s="1" t="n">
        <v>1</v>
      </c>
      <c r="D8887" s="1" t="s">
        <v>3851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3887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7" t="n">
        <v>46220</v>
      </c>
      <c r="C8888" s="1" t="n">
        <v>1</v>
      </c>
      <c r="D8888" s="1" t="s">
        <v>3851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3886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7" t="n">
        <v>46220</v>
      </c>
      <c r="C8889" s="1" t="n">
        <v>1</v>
      </c>
      <c r="D8889" s="1" t="s">
        <v>3851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3886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7" t="n">
        <v>46220</v>
      </c>
      <c r="C8890" s="1" t="n">
        <v>1</v>
      </c>
      <c r="D8890" s="1" t="s">
        <v>3851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3887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7" t="n">
        <v>46220</v>
      </c>
      <c r="C8891" s="1" t="n">
        <v>1</v>
      </c>
      <c r="D8891" s="1" t="s">
        <v>3851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3886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7" t="n">
        <v>46220</v>
      </c>
      <c r="C8892" s="1" t="n">
        <v>1</v>
      </c>
      <c r="D8892" s="1" t="s">
        <v>3851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3886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7" t="n">
        <v>46220</v>
      </c>
      <c r="C8893" s="1" t="n">
        <v>1</v>
      </c>
      <c r="D8893" s="1" t="s">
        <v>3851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3887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7" t="n">
        <v>46220</v>
      </c>
      <c r="C8894" s="1" t="n">
        <v>1</v>
      </c>
      <c r="D8894" s="1" t="s">
        <v>3851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3886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7" t="n">
        <v>46220</v>
      </c>
      <c r="C8895" s="1" t="n">
        <v>1</v>
      </c>
      <c r="D8895" s="1" t="s">
        <v>3851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3887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7" t="n">
        <v>46220</v>
      </c>
      <c r="C8896" s="1" t="n">
        <v>1</v>
      </c>
      <c r="D8896" s="1" t="s">
        <v>3851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3886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7" t="n">
        <v>46220</v>
      </c>
      <c r="C8897" s="1" t="n">
        <v>1</v>
      </c>
      <c r="D8897" s="1" t="s">
        <v>3851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3887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7" t="n">
        <v>46220</v>
      </c>
      <c r="C8898" s="1" t="n">
        <v>1</v>
      </c>
      <c r="D8898" s="1" t="s">
        <v>3851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3886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7" t="n">
        <v>46220</v>
      </c>
      <c r="C8899" s="1" t="n">
        <v>1</v>
      </c>
      <c r="D8899" s="1" t="s">
        <v>3851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4215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7" t="n">
        <v>46220</v>
      </c>
      <c r="C8900" s="1" t="n">
        <v>1</v>
      </c>
      <c r="D8900" s="1" t="s">
        <v>3851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3852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7" t="n">
        <v>46220</v>
      </c>
      <c r="C8901" s="1" t="n">
        <v>1</v>
      </c>
      <c r="D8901" s="1" t="s">
        <v>3851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3853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7" t="n">
        <v>46220</v>
      </c>
      <c r="C8902" s="1" t="n">
        <v>1</v>
      </c>
      <c r="D8902" s="1" t="s">
        <v>3851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3854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7" t="n">
        <v>46220</v>
      </c>
      <c r="C8903" s="1" t="n">
        <v>1</v>
      </c>
      <c r="D8903" s="1" t="s">
        <v>3851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4223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7" t="n">
        <v>46220</v>
      </c>
      <c r="C8904" s="1" t="n">
        <v>1</v>
      </c>
      <c r="D8904" s="1" t="s">
        <v>3851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4224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7" t="n">
        <v>46220</v>
      </c>
      <c r="C8905" s="1" t="n">
        <v>1</v>
      </c>
      <c r="D8905" s="1" t="s">
        <v>3851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6088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7" t="n">
        <v>46220</v>
      </c>
      <c r="C8906" s="1" t="n">
        <v>1</v>
      </c>
      <c r="D8906" s="1" t="s">
        <v>3851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4225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7" t="n">
        <v>46220</v>
      </c>
      <c r="C8907" s="1" t="n">
        <v>1</v>
      </c>
      <c r="D8907" s="1" t="s">
        <v>3851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4112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7" t="n">
        <v>46220</v>
      </c>
      <c r="C8908" s="1" t="n">
        <v>6</v>
      </c>
      <c r="D8908" s="1" t="s">
        <v>3914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4187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7" t="n">
        <v>46220</v>
      </c>
      <c r="C8909" s="1" t="n">
        <v>6</v>
      </c>
      <c r="D8909" s="1" t="s">
        <v>3914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4265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7" t="n">
        <v>46220</v>
      </c>
      <c r="C8910" s="1" t="n">
        <v>6</v>
      </c>
      <c r="D8910" s="1" t="s">
        <v>3914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4188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7" t="n">
        <v>46220</v>
      </c>
      <c r="C8911" s="1" t="n">
        <v>6</v>
      </c>
      <c r="D8911" s="1" t="s">
        <v>3914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6160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7" t="n">
        <v>46220</v>
      </c>
      <c r="C8912" s="1" t="n">
        <v>6</v>
      </c>
      <c r="D8912" s="1" t="s">
        <v>3914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4189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7" t="n">
        <v>46220</v>
      </c>
      <c r="C8913" s="1" t="n">
        <v>6</v>
      </c>
      <c r="D8913" s="1" t="s">
        <v>3914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4190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7" t="n">
        <v>46220</v>
      </c>
      <c r="C8914" s="1" t="n">
        <v>6</v>
      </c>
      <c r="D8914" s="1" t="s">
        <v>3914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4191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7" t="n">
        <v>46220</v>
      </c>
      <c r="C8915" s="1" t="n">
        <v>6</v>
      </c>
      <c r="D8915" s="1" t="s">
        <v>3914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4192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7" t="n">
        <v>46220</v>
      </c>
      <c r="C8916" s="1" t="n">
        <v>6</v>
      </c>
      <c r="D8916" s="1" t="s">
        <v>3914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4193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7" t="n">
        <v>46220</v>
      </c>
      <c r="C8917" s="1" t="n">
        <v>6</v>
      </c>
      <c r="D8917" s="1" t="s">
        <v>3914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4194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7" t="n">
        <v>46220</v>
      </c>
      <c r="C8918" s="1" t="n">
        <v>6</v>
      </c>
      <c r="D8918" s="1" t="s">
        <v>3914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4266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7" t="n">
        <v>46220</v>
      </c>
      <c r="C8919" s="1" t="n">
        <v>6</v>
      </c>
      <c r="D8919" s="1" t="s">
        <v>3914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4195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7" t="n">
        <v>46220</v>
      </c>
      <c r="C8920" s="1" t="n">
        <v>6</v>
      </c>
      <c r="D8920" s="1" t="s">
        <v>3914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4196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7" t="n">
        <v>46220</v>
      </c>
      <c r="C8921" s="1" t="n">
        <v>6</v>
      </c>
      <c r="D8921" s="1" t="s">
        <v>3914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4197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7" t="n">
        <v>46220</v>
      </c>
      <c r="C8922" s="1" t="n">
        <v>6</v>
      </c>
      <c r="D8922" s="1" t="s">
        <v>3914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4267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7" t="n">
        <v>46220</v>
      </c>
      <c r="C8923" s="1" t="n">
        <v>6</v>
      </c>
      <c r="D8923" s="1" t="s">
        <v>3914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4610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7" t="n">
        <v>46220</v>
      </c>
      <c r="C8924" s="1" t="n">
        <v>6</v>
      </c>
      <c r="D8924" s="1" t="s">
        <v>3914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4199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7" t="n">
        <v>46220</v>
      </c>
      <c r="C8925" s="1" t="n">
        <v>6</v>
      </c>
      <c r="D8925" s="1" t="s">
        <v>3914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4268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7" t="n">
        <v>46220</v>
      </c>
      <c r="C8926" s="1" t="n">
        <v>6</v>
      </c>
      <c r="D8926" s="1" t="s">
        <v>3914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4174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7" t="n">
        <v>46220</v>
      </c>
      <c r="C8927" s="1" t="n">
        <v>6</v>
      </c>
      <c r="D8927" s="1" t="s">
        <v>3914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4177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7" t="n">
        <v>46220</v>
      </c>
      <c r="C8928" s="1" t="n">
        <v>6</v>
      </c>
      <c r="D8928" s="1" t="s">
        <v>3914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4178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7" t="n">
        <v>46220</v>
      </c>
      <c r="C8929" s="1" t="n">
        <v>6</v>
      </c>
      <c r="D8929" s="1" t="s">
        <v>3914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4179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7" t="n">
        <v>46220</v>
      </c>
      <c r="C8930" s="1" t="n">
        <v>6</v>
      </c>
      <c r="D8930" s="1" t="s">
        <v>3914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4180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7" t="n">
        <v>46220</v>
      </c>
      <c r="C8931" s="1" t="n">
        <v>6</v>
      </c>
      <c r="D8931" s="1" t="s">
        <v>3914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4181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7" t="n">
        <v>46220</v>
      </c>
      <c r="C8932" s="1" t="n">
        <v>6</v>
      </c>
      <c r="D8932" s="1" t="s">
        <v>3914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4182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7" t="n">
        <v>46220</v>
      </c>
      <c r="C8933" s="1" t="n">
        <v>6</v>
      </c>
      <c r="D8933" s="1" t="s">
        <v>3914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4184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7" t="n">
        <v>46220</v>
      </c>
      <c r="C8934" s="1" t="n">
        <v>6</v>
      </c>
      <c r="D8934" s="1" t="s">
        <v>3914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4185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7" t="n">
        <v>46220</v>
      </c>
      <c r="C8935" s="1" t="n">
        <v>6</v>
      </c>
      <c r="D8935" s="1" t="s">
        <v>3914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5610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7" t="n">
        <v>46220</v>
      </c>
      <c r="C8936" s="1" t="n">
        <v>11</v>
      </c>
      <c r="D8936" s="1" t="s">
        <v>3915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3950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7" t="n">
        <v>46220</v>
      </c>
      <c r="C8937" s="1" t="n">
        <v>11</v>
      </c>
      <c r="D8937" s="1" t="s">
        <v>3915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4219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7" t="n">
        <v>46220</v>
      </c>
      <c r="C8938" s="1" t="n">
        <v>11</v>
      </c>
      <c r="D8938" s="1" t="s">
        <v>3915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3952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7" t="n">
        <v>46220</v>
      </c>
      <c r="C8939" s="1" t="n">
        <v>11</v>
      </c>
      <c r="D8939" s="1" t="s">
        <v>3915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3953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7" t="n">
        <v>46220</v>
      </c>
      <c r="C8940" s="1" t="n">
        <v>11</v>
      </c>
      <c r="D8940" s="1" t="s">
        <v>3915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3954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7" t="n">
        <v>46220</v>
      </c>
      <c r="C8941" s="1" t="n">
        <v>11</v>
      </c>
      <c r="D8941" s="1" t="s">
        <v>3915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4217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7" t="n">
        <v>46220</v>
      </c>
      <c r="C8942" s="1" t="n">
        <v>11</v>
      </c>
      <c r="D8942" s="1" t="s">
        <v>3915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4218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7" t="n">
        <v>46220</v>
      </c>
      <c r="C8943" s="1" t="n">
        <v>11</v>
      </c>
      <c r="D8943" s="1" t="s">
        <v>3915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6970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7" t="n">
        <v>46220</v>
      </c>
      <c r="C8944" s="1" t="n">
        <v>11</v>
      </c>
      <c r="D8944" s="1" t="s">
        <v>3915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6971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7" t="n">
        <v>46220</v>
      </c>
      <c r="C8945" s="1" t="n">
        <v>11</v>
      </c>
      <c r="D8945" s="1" t="s">
        <v>3915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6972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7" t="n">
        <v>46220</v>
      </c>
      <c r="C8946" s="1" t="n">
        <v>11</v>
      </c>
      <c r="D8946" s="1" t="s">
        <v>3915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6973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7" t="n">
        <v>46220</v>
      </c>
      <c r="C8947" s="1" t="n">
        <v>11</v>
      </c>
      <c r="D8947" s="1" t="s">
        <v>3915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6974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7" t="n">
        <v>46220</v>
      </c>
      <c r="C8948" s="1" t="n">
        <v>11</v>
      </c>
      <c r="D8948" s="1" t="s">
        <v>3915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6974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7" t="n">
        <v>46220</v>
      </c>
      <c r="C8949" s="1" t="n">
        <v>11</v>
      </c>
      <c r="D8949" s="1" t="s">
        <v>3915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6975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7" t="n">
        <v>46220</v>
      </c>
      <c r="C8950" s="1" t="n">
        <v>11</v>
      </c>
      <c r="D8950" s="1" t="s">
        <v>3915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6976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7" t="n">
        <v>46220</v>
      </c>
      <c r="C8951" s="1" t="n">
        <v>11</v>
      </c>
      <c r="D8951" s="1" t="s">
        <v>3915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6976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7" t="n">
        <v>46220</v>
      </c>
      <c r="C8952" s="1" t="n">
        <v>11</v>
      </c>
      <c r="D8952" s="1" t="s">
        <v>3915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6977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7" t="n">
        <v>46220</v>
      </c>
      <c r="C8953" s="1" t="n">
        <v>11</v>
      </c>
      <c r="D8953" s="1" t="s">
        <v>3915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6978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7" t="n">
        <v>46220</v>
      </c>
      <c r="C8954" s="1" t="n">
        <v>11</v>
      </c>
      <c r="D8954" s="1" t="s">
        <v>3915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6979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7" t="n">
        <v>46220</v>
      </c>
      <c r="C8955" s="1" t="n">
        <v>11</v>
      </c>
      <c r="D8955" s="1" t="s">
        <v>3915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6976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7" t="n">
        <v>46220</v>
      </c>
      <c r="C8956" s="1" t="n">
        <v>11</v>
      </c>
      <c r="D8956" s="1" t="s">
        <v>3915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6980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7" t="n">
        <v>46220</v>
      </c>
      <c r="C8957" s="1" t="n">
        <v>11</v>
      </c>
      <c r="D8957" s="1" t="s">
        <v>3915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6981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7" t="n">
        <v>46220</v>
      </c>
      <c r="C8958" s="1" t="n">
        <v>11</v>
      </c>
      <c r="D8958" s="1" t="s">
        <v>3915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6982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7" t="n">
        <v>46220</v>
      </c>
      <c r="C8959" s="1" t="n">
        <v>11</v>
      </c>
      <c r="D8959" s="1" t="s">
        <v>3915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3979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7" t="n">
        <v>46220</v>
      </c>
      <c r="C8960" s="1" t="n">
        <v>11</v>
      </c>
      <c r="D8960" s="1" t="s">
        <v>3915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3985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7" t="n">
        <v>46220</v>
      </c>
      <c r="C8961" s="1" t="n">
        <v>11</v>
      </c>
      <c r="D8961" s="1" t="s">
        <v>3915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6983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7" t="n">
        <v>46220</v>
      </c>
      <c r="C8962" s="1" t="n">
        <v>11</v>
      </c>
      <c r="D8962" s="1" t="s">
        <v>3915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6984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7" t="n">
        <v>46220</v>
      </c>
      <c r="C8963" s="1" t="n">
        <v>11</v>
      </c>
      <c r="D8963" s="1" t="s">
        <v>3915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6985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7" t="n">
        <v>46220</v>
      </c>
      <c r="C8964" s="1" t="n">
        <v>11</v>
      </c>
      <c r="D8964" s="1" t="s">
        <v>3915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6986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7" t="n">
        <v>46220</v>
      </c>
      <c r="C8965" s="1" t="n">
        <v>11</v>
      </c>
      <c r="D8965" s="1" t="s">
        <v>3915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6987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7" t="n">
        <v>46220</v>
      </c>
      <c r="C8966" s="1" t="n">
        <v>11</v>
      </c>
      <c r="D8966" s="1" t="s">
        <v>3915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6988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7" t="n">
        <v>46220</v>
      </c>
      <c r="C8967" s="1" t="n">
        <v>11</v>
      </c>
      <c r="D8967" s="1" t="s">
        <v>3915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6989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7" t="n">
        <v>46220</v>
      </c>
      <c r="C8968" s="1" t="n">
        <v>11</v>
      </c>
      <c r="D8968" s="1" t="s">
        <v>3915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4815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7" t="n">
        <v>46220</v>
      </c>
      <c r="C8969" s="1" t="n">
        <v>11</v>
      </c>
      <c r="D8969" s="1" t="s">
        <v>3915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4816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7" t="n">
        <v>46220</v>
      </c>
      <c r="C8970" s="1" t="n">
        <v>11</v>
      </c>
      <c r="D8970" s="1" t="s">
        <v>3915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6990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7" t="n">
        <v>46220</v>
      </c>
      <c r="C8971" s="1" t="n">
        <v>11</v>
      </c>
      <c r="D8971" s="1" t="s">
        <v>3915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4818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7" t="n">
        <v>46220</v>
      </c>
      <c r="C8972" s="1" t="n">
        <v>11</v>
      </c>
      <c r="D8972" s="1" t="s">
        <v>3915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6991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7" t="n">
        <v>46220</v>
      </c>
      <c r="C8973" s="1" t="n">
        <v>11</v>
      </c>
      <c r="D8973" s="1" t="s">
        <v>3915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4821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7" t="n">
        <v>46220</v>
      </c>
      <c r="C8974" s="1" t="n">
        <v>11</v>
      </c>
      <c r="D8974" s="1" t="s">
        <v>3915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4822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7" t="n">
        <v>46220</v>
      </c>
      <c r="C8975" s="1" t="n">
        <v>11</v>
      </c>
      <c r="D8975" s="1" t="s">
        <v>3915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5005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7" t="n">
        <v>46220</v>
      </c>
      <c r="C8976" s="1" t="n">
        <v>11</v>
      </c>
      <c r="D8976" s="1" t="s">
        <v>3915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5005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7" t="n">
        <v>46220</v>
      </c>
      <c r="C8977" s="1" t="n">
        <v>11</v>
      </c>
      <c r="D8977" s="1" t="s">
        <v>3915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5007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7" t="n">
        <v>46220</v>
      </c>
      <c r="C8978" s="1" t="n">
        <v>11</v>
      </c>
      <c r="D8978" s="1" t="s">
        <v>3915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4430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7" t="n">
        <v>46220</v>
      </c>
      <c r="C8979" s="1" t="n">
        <v>11</v>
      </c>
      <c r="D8979" s="1" t="s">
        <v>3915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5009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7" t="n">
        <v>46220</v>
      </c>
      <c r="C8980" s="1" t="n">
        <v>11</v>
      </c>
      <c r="D8980" s="1" t="s">
        <v>3915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5010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7" t="n">
        <v>46220</v>
      </c>
      <c r="C8981" s="1" t="n">
        <v>11</v>
      </c>
      <c r="D8981" s="1" t="s">
        <v>3915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5011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7" t="n">
        <v>46220</v>
      </c>
      <c r="C8982" s="1" t="n">
        <v>11</v>
      </c>
      <c r="D8982" s="1" t="s">
        <v>3915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5014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7" t="n">
        <v>46220</v>
      </c>
      <c r="C8983" s="1" t="n">
        <v>11</v>
      </c>
      <c r="D8983" s="1" t="s">
        <v>3915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5019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7" t="n">
        <v>46220</v>
      </c>
      <c r="C8984" s="1" t="n">
        <v>11</v>
      </c>
      <c r="D8984" s="1" t="s">
        <v>3915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5023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7" t="n">
        <v>46220</v>
      </c>
      <c r="C8985" s="1" t="n">
        <v>11</v>
      </c>
      <c r="D8985" s="1" t="s">
        <v>3915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5032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7" t="n">
        <v>46220</v>
      </c>
      <c r="C8986" s="1" t="n">
        <v>11</v>
      </c>
      <c r="D8986" s="1" t="s">
        <v>3915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6992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7" t="n">
        <v>46220</v>
      </c>
      <c r="C8987" s="1" t="n">
        <v>11</v>
      </c>
      <c r="D8987" s="1" t="s">
        <v>3915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5041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7" t="n">
        <v>46220</v>
      </c>
      <c r="C8988" s="1" t="n">
        <v>11</v>
      </c>
      <c r="D8988" s="1" t="s">
        <v>3915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5041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7" t="n">
        <v>46220</v>
      </c>
      <c r="C8989" s="1" t="n">
        <v>11</v>
      </c>
      <c r="D8989" s="1" t="s">
        <v>3915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5598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7" t="n">
        <v>46220</v>
      </c>
      <c r="C8990" s="1" t="n">
        <v>11</v>
      </c>
      <c r="D8990" s="1" t="s">
        <v>3915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4131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7" t="n">
        <v>46220</v>
      </c>
      <c r="C8991" s="1" t="n">
        <v>11</v>
      </c>
      <c r="D8991" s="1" t="s">
        <v>3915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5421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7" t="n">
        <v>46220</v>
      </c>
      <c r="C8992" s="1" t="n">
        <v>11</v>
      </c>
      <c r="D8992" s="1" t="s">
        <v>3915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4132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7" t="n">
        <v>46220</v>
      </c>
      <c r="C8993" s="1" t="n">
        <v>11</v>
      </c>
      <c r="D8993" s="1" t="s">
        <v>3915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4134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7" t="n">
        <v>46220</v>
      </c>
      <c r="C8994" s="1" t="n">
        <v>11</v>
      </c>
      <c r="D8994" s="1" t="s">
        <v>3915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4135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7" t="n">
        <v>46220</v>
      </c>
      <c r="C8995" s="1" t="n">
        <v>11</v>
      </c>
      <c r="D8995" s="1" t="s">
        <v>3915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4138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7" t="n">
        <v>46220</v>
      </c>
      <c r="C8996" s="1" t="n">
        <v>11</v>
      </c>
      <c r="D8996" s="1" t="s">
        <v>3915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4139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7" t="n">
        <v>46220</v>
      </c>
      <c r="C8997" s="1" t="n">
        <v>11</v>
      </c>
      <c r="D8997" s="1" t="s">
        <v>3915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4140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7" t="n">
        <v>46220</v>
      </c>
      <c r="C8998" s="1" t="n">
        <v>11</v>
      </c>
      <c r="D8998" s="1" t="s">
        <v>3915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4141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7" t="n">
        <v>46220</v>
      </c>
      <c r="C8999" s="1" t="n">
        <v>11</v>
      </c>
      <c r="D8999" s="1" t="s">
        <v>3915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4142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7" t="n">
        <v>46220</v>
      </c>
      <c r="C9000" s="1" t="n">
        <v>11</v>
      </c>
      <c r="D9000" s="1" t="s">
        <v>3915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4143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7" t="n">
        <v>46220</v>
      </c>
      <c r="C9001" s="1" t="n">
        <v>11</v>
      </c>
      <c r="D9001" s="1" t="s">
        <v>3915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4144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7" t="n">
        <v>46220</v>
      </c>
      <c r="C9002" s="1" t="n">
        <v>11</v>
      </c>
      <c r="D9002" s="1" t="s">
        <v>3915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4456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7" t="n">
        <v>46220</v>
      </c>
      <c r="C9003" s="1" t="n">
        <v>11</v>
      </c>
      <c r="D9003" s="1" t="s">
        <v>3915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4145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7" t="n">
        <v>46220</v>
      </c>
      <c r="C9004" s="1" t="n">
        <v>11</v>
      </c>
      <c r="D9004" s="1" t="s">
        <v>3915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4146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7" t="n">
        <v>46220</v>
      </c>
      <c r="C9005" s="1" t="n">
        <v>11</v>
      </c>
      <c r="D9005" s="1" t="s">
        <v>3915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4147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7" t="n">
        <v>46220</v>
      </c>
      <c r="C9006" s="1" t="n">
        <v>11</v>
      </c>
      <c r="D9006" s="1" t="s">
        <v>3915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4148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7" t="n">
        <v>46220</v>
      </c>
      <c r="C9007" s="1" t="n">
        <v>11</v>
      </c>
      <c r="D9007" s="1" t="s">
        <v>3915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4149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7" t="n">
        <v>46220</v>
      </c>
      <c r="C9008" s="1" t="n">
        <v>11</v>
      </c>
      <c r="D9008" s="1" t="s">
        <v>3915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5424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7" t="n">
        <v>46220</v>
      </c>
      <c r="C9009" s="1" t="n">
        <v>11</v>
      </c>
      <c r="D9009" s="1" t="s">
        <v>3915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4151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7" t="n">
        <v>46220</v>
      </c>
      <c r="C9010" s="1" t="n">
        <v>11</v>
      </c>
      <c r="D9010" s="1" t="s">
        <v>3915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4153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7" t="n">
        <v>46220</v>
      </c>
      <c r="C9011" s="1" t="n">
        <v>11</v>
      </c>
      <c r="D9011" s="1" t="s">
        <v>3915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4154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7" t="n">
        <v>46220</v>
      </c>
      <c r="C9012" s="1" t="n">
        <v>11</v>
      </c>
      <c r="D9012" s="1" t="s">
        <v>3915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4155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7" t="n">
        <v>46220</v>
      </c>
      <c r="C9013" s="1" t="n">
        <v>11</v>
      </c>
      <c r="D9013" s="1" t="s">
        <v>3915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4156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7" t="n">
        <v>46220</v>
      </c>
      <c r="C9014" s="1" t="n">
        <v>11</v>
      </c>
      <c r="D9014" s="1" t="s">
        <v>3915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4157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7" t="n">
        <v>46220</v>
      </c>
      <c r="C9015" s="1" t="n">
        <v>11</v>
      </c>
      <c r="D9015" s="1" t="s">
        <v>3915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5425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7" t="n">
        <v>46220</v>
      </c>
      <c r="C9016" s="1" t="n">
        <v>11</v>
      </c>
      <c r="D9016" s="1" t="s">
        <v>3915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4158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7" t="n">
        <v>46220</v>
      </c>
      <c r="C9017" s="1" t="n">
        <v>11</v>
      </c>
      <c r="D9017" s="1" t="s">
        <v>3915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4159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7" t="n">
        <v>46220</v>
      </c>
      <c r="C9018" s="1" t="n">
        <v>11</v>
      </c>
      <c r="D9018" s="1" t="s">
        <v>3915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4160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7" t="n">
        <v>46220</v>
      </c>
      <c r="C9019" s="1" t="n">
        <v>11</v>
      </c>
      <c r="D9019" s="1" t="s">
        <v>3915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4161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7" t="n">
        <v>46220</v>
      </c>
      <c r="C9020" s="1" t="n">
        <v>11</v>
      </c>
      <c r="D9020" s="1" t="s">
        <v>3915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4162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7" t="n">
        <v>46220</v>
      </c>
      <c r="C9021" s="1" t="n">
        <v>11</v>
      </c>
      <c r="D9021" s="1" t="s">
        <v>3915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4164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7" t="n">
        <v>46220</v>
      </c>
      <c r="C9022" s="1" t="n">
        <v>11</v>
      </c>
      <c r="D9022" s="1" t="s">
        <v>3915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4165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7" t="n">
        <v>46220</v>
      </c>
      <c r="C9023" s="1" t="n">
        <v>11</v>
      </c>
      <c r="D9023" s="1" t="s">
        <v>3915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6993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7" t="n">
        <v>46220</v>
      </c>
      <c r="C9024" s="1" t="n">
        <v>11</v>
      </c>
      <c r="D9024" s="1" t="s">
        <v>3915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4167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7" t="n">
        <v>46220</v>
      </c>
      <c r="C9025" s="1" t="n">
        <v>11</v>
      </c>
      <c r="D9025" s="1" t="s">
        <v>3915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4168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7" t="n">
        <v>46220</v>
      </c>
      <c r="C9026" s="1" t="n">
        <v>11</v>
      </c>
      <c r="D9026" s="1" t="s">
        <v>3915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4169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7" t="n">
        <v>46220</v>
      </c>
      <c r="C9027" s="1" t="n">
        <v>11</v>
      </c>
      <c r="D9027" s="1" t="s">
        <v>3915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4170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7" t="n">
        <v>46220</v>
      </c>
      <c r="C9028" s="1" t="n">
        <v>11</v>
      </c>
      <c r="D9028" s="1" t="s">
        <v>3915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4458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7" t="n">
        <v>46220</v>
      </c>
      <c r="C9029" s="1" t="n">
        <v>11</v>
      </c>
      <c r="D9029" s="1" t="s">
        <v>3915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4459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7" t="n">
        <v>46220</v>
      </c>
      <c r="C9030" s="1" t="n">
        <v>11</v>
      </c>
      <c r="D9030" s="1" t="s">
        <v>3915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5427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7" t="n">
        <v>46220</v>
      </c>
      <c r="C9031" s="1" t="n">
        <v>11</v>
      </c>
      <c r="D9031" s="1" t="s">
        <v>3915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5429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7" t="n">
        <v>46220</v>
      </c>
      <c r="C9032" s="1" t="n">
        <v>11</v>
      </c>
      <c r="D9032" s="1" t="s">
        <v>3915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4173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7" t="n">
        <v>46220</v>
      </c>
      <c r="C9033" s="1" t="n">
        <v>11</v>
      </c>
      <c r="D9033" s="1" t="s">
        <v>3915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5430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7" t="n">
        <v>46220</v>
      </c>
      <c r="C9034" s="1" t="n">
        <v>11</v>
      </c>
      <c r="D9034" s="1" t="s">
        <v>3915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6994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7" t="n">
        <v>46220</v>
      </c>
      <c r="C9035" s="1" t="n">
        <v>11</v>
      </c>
      <c r="D9035" s="1" t="s">
        <v>3915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6995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7" t="n">
        <v>46220</v>
      </c>
      <c r="C9036" s="1" t="n">
        <v>11</v>
      </c>
      <c r="D9036" s="1" t="s">
        <v>3915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6996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7" t="n">
        <v>46220</v>
      </c>
      <c r="C9037" s="1" t="n">
        <v>11</v>
      </c>
      <c r="D9037" s="1" t="s">
        <v>3915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6997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7" t="n">
        <v>46220</v>
      </c>
      <c r="C9038" s="1" t="n">
        <v>11</v>
      </c>
      <c r="D9038" s="1" t="s">
        <v>3915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5057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7" t="n">
        <v>46220</v>
      </c>
      <c r="C9039" s="1" t="n">
        <v>11</v>
      </c>
      <c r="D9039" s="1" t="s">
        <v>3915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6998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7" t="n">
        <v>46220</v>
      </c>
      <c r="C9040" s="1" t="n">
        <v>11</v>
      </c>
      <c r="D9040" s="1" t="s">
        <v>3915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6999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7" t="n">
        <v>46220</v>
      </c>
      <c r="C9041" s="1" t="n">
        <v>11</v>
      </c>
      <c r="D9041" s="1" t="s">
        <v>3915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7000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7" t="n">
        <v>46220</v>
      </c>
      <c r="C9042" s="1" t="n">
        <v>11</v>
      </c>
      <c r="D9042" s="1" t="s">
        <v>3915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7001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7" t="n">
        <v>46220</v>
      </c>
      <c r="C9043" s="1" t="n">
        <v>11</v>
      </c>
      <c r="D9043" s="1" t="s">
        <v>3915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7002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7" t="n">
        <v>46220</v>
      </c>
      <c r="C9044" s="1" t="n">
        <v>11</v>
      </c>
      <c r="D9044" s="1" t="s">
        <v>3915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7003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7" t="n">
        <v>46220</v>
      </c>
      <c r="C9045" s="1" t="n">
        <v>11</v>
      </c>
      <c r="D9045" s="1" t="s">
        <v>3915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7004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7" t="n">
        <v>46220</v>
      </c>
      <c r="C9046" s="1" t="n">
        <v>11</v>
      </c>
      <c r="D9046" s="1" t="s">
        <v>3915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7005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7" t="n">
        <v>46220</v>
      </c>
      <c r="C9047" s="1" t="n">
        <v>11</v>
      </c>
      <c r="D9047" s="1" t="s">
        <v>3915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7006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7" t="n">
        <v>46220</v>
      </c>
      <c r="C9048" s="1" t="n">
        <v>11</v>
      </c>
      <c r="D9048" s="1" t="s">
        <v>3915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7007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7" t="n">
        <v>46220</v>
      </c>
      <c r="C9049" s="1" t="n">
        <v>11</v>
      </c>
      <c r="D9049" s="1" t="s">
        <v>3915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7008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7" t="n">
        <v>46220</v>
      </c>
      <c r="C9050" s="1" t="n">
        <v>11</v>
      </c>
      <c r="D9050" s="1" t="s">
        <v>3915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7009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7" t="n">
        <v>46220</v>
      </c>
      <c r="C9051" s="1" t="n">
        <v>11</v>
      </c>
      <c r="D9051" s="1" t="s">
        <v>3915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5071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7" t="n">
        <v>46220</v>
      </c>
      <c r="C9052" s="1" t="n">
        <v>11</v>
      </c>
      <c r="D9052" s="1" t="s">
        <v>3915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5072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7" t="n">
        <v>46220</v>
      </c>
      <c r="C9053" s="1" t="n">
        <v>11</v>
      </c>
      <c r="D9053" s="1" t="s">
        <v>3915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7010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7" t="n">
        <v>46220</v>
      </c>
      <c r="C9054" s="1" t="n">
        <v>11</v>
      </c>
      <c r="D9054" s="1" t="s">
        <v>3915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7011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7" t="n">
        <v>46220</v>
      </c>
      <c r="C9055" s="1" t="n">
        <v>11</v>
      </c>
      <c r="D9055" s="1" t="s">
        <v>3915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7012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7" t="n">
        <v>46220</v>
      </c>
      <c r="C9056" s="1" t="n">
        <v>11</v>
      </c>
      <c r="D9056" s="1" t="s">
        <v>3915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7013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7" t="n">
        <v>46220</v>
      </c>
      <c r="C9057" s="1" t="n">
        <v>11</v>
      </c>
      <c r="D9057" s="1" t="s">
        <v>3915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7014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7" t="n">
        <v>46220</v>
      </c>
      <c r="C9058" s="1" t="n">
        <v>11</v>
      </c>
      <c r="D9058" s="1" t="s">
        <v>3915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7015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7" t="n">
        <v>46220</v>
      </c>
      <c r="C9059" s="1" t="n">
        <v>11</v>
      </c>
      <c r="D9059" s="1" t="s">
        <v>3915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7016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7" t="n">
        <v>46220</v>
      </c>
      <c r="C9060" s="1" t="n">
        <v>11</v>
      </c>
      <c r="D9060" s="1" t="s">
        <v>3915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7017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7" t="n">
        <v>46220</v>
      </c>
      <c r="C9061" s="1" t="n">
        <v>11</v>
      </c>
      <c r="D9061" s="1" t="s">
        <v>3915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7018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7" t="n">
        <v>46220</v>
      </c>
      <c r="C9062" s="1" t="n">
        <v>11</v>
      </c>
      <c r="D9062" s="1" t="s">
        <v>3915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7019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7" t="n">
        <v>46220</v>
      </c>
      <c r="C9063" s="1" t="n">
        <v>11</v>
      </c>
      <c r="D9063" s="1" t="s">
        <v>3915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7020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7" t="n">
        <v>46220</v>
      </c>
      <c r="C9064" s="1" t="n">
        <v>11</v>
      </c>
      <c r="D9064" s="1" t="s">
        <v>3915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7021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7" t="n">
        <v>46220</v>
      </c>
      <c r="C9065" s="1" t="n">
        <v>11</v>
      </c>
      <c r="D9065" s="1" t="s">
        <v>3915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7022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7" t="n">
        <v>46220</v>
      </c>
      <c r="C9066" s="1" t="n">
        <v>11</v>
      </c>
      <c r="D9066" s="1" t="s">
        <v>3915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7023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7" t="n">
        <v>46220</v>
      </c>
      <c r="C9067" s="1" t="n">
        <v>11</v>
      </c>
      <c r="D9067" s="1" t="s">
        <v>3915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7024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7" t="n">
        <v>46220</v>
      </c>
      <c r="C9068" s="1" t="n">
        <v>11</v>
      </c>
      <c r="D9068" s="1" t="s">
        <v>3915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7025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7" t="n">
        <v>46220</v>
      </c>
      <c r="C9069" s="1" t="n">
        <v>11</v>
      </c>
      <c r="D9069" s="1" t="s">
        <v>3915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7026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7" t="n">
        <v>46220</v>
      </c>
      <c r="C9070" s="1" t="n">
        <v>11</v>
      </c>
      <c r="D9070" s="1" t="s">
        <v>3915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7027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7" t="n">
        <v>46220</v>
      </c>
      <c r="C9071" s="1" t="n">
        <v>11</v>
      </c>
      <c r="D9071" s="1" t="s">
        <v>3915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7028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7" t="n">
        <v>46220</v>
      </c>
      <c r="C9072" s="1" t="n">
        <v>11</v>
      </c>
      <c r="D9072" s="1" t="s">
        <v>3915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7029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7" t="n">
        <v>46220</v>
      </c>
      <c r="C9073" s="1" t="n">
        <v>11</v>
      </c>
      <c r="D9073" s="1" t="s">
        <v>3915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7030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7" t="n">
        <v>46220</v>
      </c>
      <c r="C9074" s="1" t="n">
        <v>11</v>
      </c>
      <c r="D9074" s="1" t="s">
        <v>3915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7030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7" t="n">
        <v>46220</v>
      </c>
      <c r="C9075" s="1" t="n">
        <v>11</v>
      </c>
      <c r="D9075" s="1" t="s">
        <v>3915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7031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7" t="n">
        <v>46220</v>
      </c>
      <c r="C9076" s="1" t="n">
        <v>11</v>
      </c>
      <c r="D9076" s="1" t="s">
        <v>3915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7032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7" t="n">
        <v>46220</v>
      </c>
      <c r="C9077" s="1" t="n">
        <v>11</v>
      </c>
      <c r="D9077" s="1" t="s">
        <v>3915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7033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7" t="n">
        <v>46220</v>
      </c>
      <c r="C9078" s="1" t="n">
        <v>11</v>
      </c>
      <c r="D9078" s="1" t="s">
        <v>3915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7034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7" t="n">
        <v>46220</v>
      </c>
      <c r="C9079" s="1" t="n">
        <v>11</v>
      </c>
      <c r="D9079" s="1" t="s">
        <v>3915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7035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7" t="n">
        <v>46220</v>
      </c>
      <c r="C9080" s="1" t="n">
        <v>11</v>
      </c>
      <c r="D9080" s="1" t="s">
        <v>3915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7036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7" t="n">
        <v>46220</v>
      </c>
      <c r="C9081" s="1" t="n">
        <v>11</v>
      </c>
      <c r="D9081" s="1" t="s">
        <v>3915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7037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7" t="n">
        <v>46220</v>
      </c>
      <c r="C9082" s="1" t="n">
        <v>11</v>
      </c>
      <c r="D9082" s="1" t="s">
        <v>3915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7038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7" t="n">
        <v>46220</v>
      </c>
      <c r="C9083" s="1" t="n">
        <v>11</v>
      </c>
      <c r="D9083" s="1" t="s">
        <v>3915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7039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7" t="n">
        <v>46220</v>
      </c>
      <c r="C9084" s="1" t="n">
        <v>11</v>
      </c>
      <c r="D9084" s="1" t="s">
        <v>3915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7040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7" t="n">
        <v>46220</v>
      </c>
      <c r="C9085" s="1" t="n">
        <v>11</v>
      </c>
      <c r="D9085" s="1" t="s">
        <v>3915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7041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7" t="n">
        <v>46220</v>
      </c>
      <c r="C9086" s="1" t="n">
        <v>11</v>
      </c>
      <c r="D9086" s="1" t="s">
        <v>3915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7042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7" t="n">
        <v>46220</v>
      </c>
      <c r="C9087" s="1" t="n">
        <v>11</v>
      </c>
      <c r="D9087" s="1" t="s">
        <v>3915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7043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7" t="n">
        <v>46220</v>
      </c>
      <c r="C9088" s="1" t="n">
        <v>11</v>
      </c>
      <c r="D9088" s="1" t="s">
        <v>3915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7044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7" t="n">
        <v>46220</v>
      </c>
      <c r="C9089" s="1" t="n">
        <v>11</v>
      </c>
      <c r="D9089" s="1" t="s">
        <v>3915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7045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7" t="n">
        <v>46220</v>
      </c>
      <c r="C9090" s="1" t="n">
        <v>11</v>
      </c>
      <c r="D9090" s="1" t="s">
        <v>3915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7046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7" t="n">
        <v>46220</v>
      </c>
      <c r="C9091" s="1" t="n">
        <v>11</v>
      </c>
      <c r="D9091" s="1" t="s">
        <v>3915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7047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7" t="n">
        <v>46220</v>
      </c>
      <c r="C9092" s="1" t="n">
        <v>11</v>
      </c>
      <c r="D9092" s="1" t="s">
        <v>3915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7048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7" t="n">
        <v>46220</v>
      </c>
      <c r="C9093" s="1" t="n">
        <v>11</v>
      </c>
      <c r="D9093" s="1" t="s">
        <v>3915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5146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7" t="n">
        <v>46220</v>
      </c>
      <c r="C9094" s="1" t="n">
        <v>11</v>
      </c>
      <c r="D9094" s="1" t="s">
        <v>3915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7041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7" t="n">
        <v>46220</v>
      </c>
      <c r="C9095" s="1" t="n">
        <v>11</v>
      </c>
      <c r="D9095" s="1" t="s">
        <v>3915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7049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7" t="n">
        <v>46220</v>
      </c>
      <c r="C9096" s="1" t="n">
        <v>11</v>
      </c>
      <c r="D9096" s="1" t="s">
        <v>3915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7050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7" t="n">
        <v>46220</v>
      </c>
      <c r="C9097" s="1" t="n">
        <v>11</v>
      </c>
      <c r="D9097" s="1" t="s">
        <v>3915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7051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7" t="n">
        <v>46220</v>
      </c>
      <c r="C9098" s="1" t="n">
        <v>11</v>
      </c>
      <c r="D9098" s="1" t="s">
        <v>3915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7052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7" t="n">
        <v>46220</v>
      </c>
      <c r="C9099" s="1" t="n">
        <v>11</v>
      </c>
      <c r="D9099" s="1" t="s">
        <v>3915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7053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7" t="n">
        <v>46220</v>
      </c>
      <c r="C9100" s="1" t="n">
        <v>11</v>
      </c>
      <c r="D9100" s="1" t="s">
        <v>3915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7054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7" t="n">
        <v>46220</v>
      </c>
      <c r="C9101" s="1" t="n">
        <v>11</v>
      </c>
      <c r="D9101" s="1" t="s">
        <v>3915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7055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7" t="n">
        <v>46221</v>
      </c>
      <c r="C9102" s="1" t="n">
        <v>1</v>
      </c>
      <c r="D9102" s="1" t="s">
        <v>3851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3886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7" t="n">
        <v>46221</v>
      </c>
      <c r="C9103" s="1" t="n">
        <v>1</v>
      </c>
      <c r="D9103" s="1" t="s">
        <v>3851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3887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7" t="n">
        <v>46221</v>
      </c>
      <c r="C9104" s="1" t="n">
        <v>1</v>
      </c>
      <c r="D9104" s="1" t="s">
        <v>3851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5492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7" t="n">
        <v>46221</v>
      </c>
      <c r="C9105" s="1" t="n">
        <v>11</v>
      </c>
      <c r="D9105" s="1" t="s">
        <v>3915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3951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7" t="n">
        <v>46221</v>
      </c>
      <c r="C9106" s="1" t="n">
        <v>11</v>
      </c>
      <c r="D9106" s="1" t="s">
        <v>3915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3888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7" t="n">
        <v>46221</v>
      </c>
      <c r="C9107" s="1" t="n">
        <v>11</v>
      </c>
      <c r="D9107" s="1" t="s">
        <v>3915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3888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7" t="n">
        <v>46221</v>
      </c>
      <c r="C9108" s="1" t="n">
        <v>11</v>
      </c>
      <c r="D9108" s="1" t="s">
        <v>3915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3889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7" t="n">
        <v>46221</v>
      </c>
      <c r="C9109" s="1" t="n">
        <v>11</v>
      </c>
      <c r="D9109" s="1" t="s">
        <v>3915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7056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7" t="n">
        <v>46221</v>
      </c>
      <c r="C9110" s="1" t="n">
        <v>11</v>
      </c>
      <c r="D9110" s="1" t="s">
        <v>3915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3888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7" t="n">
        <v>46221</v>
      </c>
      <c r="C9111" s="1" t="n">
        <v>11</v>
      </c>
      <c r="D9111" s="1" t="s">
        <v>3915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3889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7" t="n">
        <v>46221</v>
      </c>
      <c r="C9112" s="1" t="n">
        <v>11</v>
      </c>
      <c r="D9112" s="1" t="s">
        <v>3915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7057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7" t="n">
        <v>46221</v>
      </c>
      <c r="C9113" s="1" t="n">
        <v>11</v>
      </c>
      <c r="D9113" s="1" t="s">
        <v>3915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7058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7" t="n">
        <v>46221</v>
      </c>
      <c r="C9114" s="1" t="n">
        <v>11</v>
      </c>
      <c r="D9114" s="1" t="s">
        <v>3915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4998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7" t="n">
        <v>46221</v>
      </c>
      <c r="C9115" s="1" t="n">
        <v>11</v>
      </c>
      <c r="D9115" s="1" t="s">
        <v>3915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4999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7" t="n">
        <v>46221</v>
      </c>
      <c r="C9116" s="1" t="n">
        <v>11</v>
      </c>
      <c r="D9116" s="1" t="s">
        <v>3915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7059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7" t="n">
        <v>46221</v>
      </c>
      <c r="C9117" s="1" t="n">
        <v>11</v>
      </c>
      <c r="D9117" s="1" t="s">
        <v>3915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7060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7" t="n">
        <v>46221</v>
      </c>
      <c r="C9118" s="1" t="n">
        <v>11</v>
      </c>
      <c r="D9118" s="1" t="s">
        <v>3915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5581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7" t="n">
        <v>46221</v>
      </c>
      <c r="C9119" s="1" t="n">
        <v>11</v>
      </c>
      <c r="D9119" s="1" t="s">
        <v>3915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7061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7" t="n">
        <v>46221</v>
      </c>
      <c r="C9120" s="1" t="n">
        <v>11</v>
      </c>
      <c r="D9120" s="1" t="s">
        <v>3915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7062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7" t="n">
        <v>46221</v>
      </c>
      <c r="C9121" s="1" t="n">
        <v>11</v>
      </c>
      <c r="D9121" s="1" t="s">
        <v>3915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7063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7" t="n">
        <v>46221</v>
      </c>
      <c r="C9122" s="1" t="n">
        <v>11</v>
      </c>
      <c r="D9122" s="1" t="s">
        <v>3915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7064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7" t="n">
        <v>46221</v>
      </c>
      <c r="C9123" s="1" t="n">
        <v>11</v>
      </c>
      <c r="D9123" s="1" t="s">
        <v>3915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7065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7" t="n">
        <v>46221</v>
      </c>
      <c r="C9124" s="1" t="n">
        <v>11</v>
      </c>
      <c r="D9124" s="1" t="s">
        <v>3915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7066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7" t="n">
        <v>46221</v>
      </c>
      <c r="C9125" s="1" t="n">
        <v>11</v>
      </c>
      <c r="D9125" s="1" t="s">
        <v>3915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7067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7" t="n">
        <v>46221</v>
      </c>
      <c r="C9126" s="1" t="n">
        <v>11</v>
      </c>
      <c r="D9126" s="1" t="s">
        <v>3915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7068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7" t="n">
        <v>46221</v>
      </c>
      <c r="C9127" s="1" t="n">
        <v>11</v>
      </c>
      <c r="D9127" s="1" t="s">
        <v>3915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7069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7" t="n">
        <v>46221</v>
      </c>
      <c r="C9128" s="1" t="n">
        <v>11</v>
      </c>
      <c r="D9128" s="1" t="s">
        <v>3915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7070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7" t="n">
        <v>46221</v>
      </c>
      <c r="C9129" s="1" t="n">
        <v>11</v>
      </c>
      <c r="D9129" s="1" t="s">
        <v>3915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7071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7" t="n">
        <v>46221</v>
      </c>
      <c r="C9130" s="1" t="n">
        <v>11</v>
      </c>
      <c r="D9130" s="1" t="s">
        <v>3915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7072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7" t="n">
        <v>46221</v>
      </c>
      <c r="C9131" s="1" t="n">
        <v>11</v>
      </c>
      <c r="D9131" s="1" t="s">
        <v>3915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7073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7" t="n">
        <v>46221</v>
      </c>
      <c r="C9132" s="1" t="n">
        <v>11</v>
      </c>
      <c r="D9132" s="1" t="s">
        <v>3915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7074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7" t="n">
        <v>46221</v>
      </c>
      <c r="C9133" s="1" t="n">
        <v>11</v>
      </c>
      <c r="D9133" s="1" t="s">
        <v>3915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7075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7" t="n">
        <v>46221</v>
      </c>
      <c r="C9134" s="1" t="n">
        <v>11</v>
      </c>
      <c r="D9134" s="1" t="s">
        <v>3915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7076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7" t="n">
        <v>46221</v>
      </c>
      <c r="C9135" s="1" t="n">
        <v>11</v>
      </c>
      <c r="D9135" s="1" t="s">
        <v>3915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7077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7" t="n">
        <v>46221</v>
      </c>
      <c r="C9136" s="1" t="n">
        <v>11</v>
      </c>
      <c r="D9136" s="1" t="s">
        <v>3915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7078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7" t="n">
        <v>46221</v>
      </c>
      <c r="C9137" s="1" t="n">
        <v>11</v>
      </c>
      <c r="D9137" s="1" t="s">
        <v>3915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7079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7" t="n">
        <v>46221</v>
      </c>
      <c r="C9138" s="1" t="n">
        <v>11</v>
      </c>
      <c r="D9138" s="1" t="s">
        <v>3915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5583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7" t="n">
        <v>46221</v>
      </c>
      <c r="C9139" s="1" t="n">
        <v>11</v>
      </c>
      <c r="D9139" s="1" t="s">
        <v>3915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7080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7" t="n">
        <v>46221</v>
      </c>
      <c r="C9140" s="1" t="n">
        <v>11</v>
      </c>
      <c r="D9140" s="1" t="s">
        <v>3915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7081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7" t="n">
        <v>46221</v>
      </c>
      <c r="C9141" s="1" t="n">
        <v>11</v>
      </c>
      <c r="D9141" s="1" t="s">
        <v>3915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7082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7" t="n">
        <v>46221</v>
      </c>
      <c r="C9142" s="1" t="n">
        <v>11</v>
      </c>
      <c r="D9142" s="1" t="s">
        <v>3915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7083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7" t="n">
        <v>46221</v>
      </c>
      <c r="C9143" s="1" t="n">
        <v>11</v>
      </c>
      <c r="D9143" s="1" t="s">
        <v>3915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7084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7" t="n">
        <v>46221</v>
      </c>
      <c r="C9144" s="1" t="n">
        <v>11</v>
      </c>
      <c r="D9144" s="1" t="s">
        <v>3915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7085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7" t="n">
        <v>46221</v>
      </c>
      <c r="C9145" s="1" t="n">
        <v>11</v>
      </c>
      <c r="D9145" s="1" t="s">
        <v>3915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7086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7" t="n">
        <v>46221</v>
      </c>
      <c r="C9146" s="1" t="n">
        <v>11</v>
      </c>
      <c r="D9146" s="1" t="s">
        <v>3915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7087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7" t="n">
        <v>46221</v>
      </c>
      <c r="C9147" s="1" t="n">
        <v>11</v>
      </c>
      <c r="D9147" s="1" t="s">
        <v>3915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7088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7" t="n">
        <v>46221</v>
      </c>
      <c r="C9148" s="1" t="n">
        <v>11</v>
      </c>
      <c r="D9148" s="1" t="s">
        <v>3915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7089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7" t="n">
        <v>46221</v>
      </c>
      <c r="C9149" s="1" t="n">
        <v>11</v>
      </c>
      <c r="D9149" s="1" t="s">
        <v>3915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5451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7" t="n">
        <v>46221</v>
      </c>
      <c r="C9150" s="1" t="n">
        <v>11</v>
      </c>
      <c r="D9150" s="1" t="s">
        <v>3915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5453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7" t="n">
        <v>46221</v>
      </c>
      <c r="C9151" s="1" t="n">
        <v>11</v>
      </c>
      <c r="D9151" s="1" t="s">
        <v>3915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7090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7" t="n">
        <v>46221</v>
      </c>
      <c r="C9152" s="1" t="n">
        <v>11</v>
      </c>
      <c r="D9152" s="1" t="s">
        <v>3915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7091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7" t="n">
        <v>46221</v>
      </c>
      <c r="C9153" s="1" t="n">
        <v>11</v>
      </c>
      <c r="D9153" s="1" t="s">
        <v>3915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7092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7" t="n">
        <v>46221</v>
      </c>
      <c r="C9154" s="1" t="n">
        <v>11</v>
      </c>
      <c r="D9154" s="1" t="s">
        <v>3915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7093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7" t="n">
        <v>46221</v>
      </c>
      <c r="C9155" s="1" t="n">
        <v>11</v>
      </c>
      <c r="D9155" s="1" t="s">
        <v>3915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7094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7" t="n">
        <v>46221</v>
      </c>
      <c r="C9156" s="1" t="n">
        <v>11</v>
      </c>
      <c r="D9156" s="1" t="s">
        <v>3915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7095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7" t="n">
        <v>46221</v>
      </c>
      <c r="C9157" s="1" t="n">
        <v>11</v>
      </c>
      <c r="D9157" s="1" t="s">
        <v>3915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7096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7" t="n">
        <v>46221</v>
      </c>
      <c r="C9158" s="1" t="n">
        <v>11</v>
      </c>
      <c r="D9158" s="1" t="s">
        <v>3915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7097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7" t="n">
        <v>46221</v>
      </c>
      <c r="C9159" s="1" t="n">
        <v>11</v>
      </c>
      <c r="D9159" s="1" t="s">
        <v>3915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7098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7" t="n">
        <v>46221</v>
      </c>
      <c r="C9160" s="1" t="n">
        <v>22</v>
      </c>
      <c r="D9160" s="1" t="s">
        <v>3920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3921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7" t="n">
        <v>46221</v>
      </c>
      <c r="C9161" s="1" t="n">
        <v>22</v>
      </c>
      <c r="D9161" s="1" t="s">
        <v>3920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3922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7" t="n">
        <v>46221</v>
      </c>
      <c r="C9162" s="1" t="n">
        <v>22</v>
      </c>
      <c r="D9162" s="1" t="s">
        <v>3920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3923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7" t="n">
        <v>46221</v>
      </c>
      <c r="C9163" s="1" t="n">
        <v>22</v>
      </c>
      <c r="D9163" s="1" t="s">
        <v>3920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3924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7" t="n">
        <v>46221</v>
      </c>
      <c r="C9164" s="1" t="n">
        <v>22</v>
      </c>
      <c r="D9164" s="1" t="s">
        <v>3920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3925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7" t="n">
        <v>46221</v>
      </c>
      <c r="C9165" s="1" t="n">
        <v>22</v>
      </c>
      <c r="D9165" s="1" t="s">
        <v>3920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3926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7" t="n">
        <v>46221</v>
      </c>
      <c r="C9166" s="1" t="n">
        <v>22</v>
      </c>
      <c r="D9166" s="1" t="s">
        <v>3920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3927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7" t="n">
        <v>46221</v>
      </c>
      <c r="C9167" s="1" t="n">
        <v>22</v>
      </c>
      <c r="D9167" s="1" t="s">
        <v>3920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3928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7" t="n">
        <v>46221</v>
      </c>
      <c r="C9168" s="1" t="n">
        <v>22</v>
      </c>
      <c r="D9168" s="1" t="s">
        <v>3920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3929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7" t="n">
        <v>46221</v>
      </c>
      <c r="C9169" s="1" t="n">
        <v>22</v>
      </c>
      <c r="D9169" s="1" t="s">
        <v>3920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3930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7" t="n">
        <v>46221</v>
      </c>
      <c r="C9170" s="1" t="n">
        <v>22</v>
      </c>
      <c r="D9170" s="1" t="s">
        <v>3920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3931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7" t="n">
        <v>46221</v>
      </c>
      <c r="C9171" s="1" t="n">
        <v>22</v>
      </c>
      <c r="D9171" s="1" t="s">
        <v>3920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3932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7" t="n">
        <v>46221</v>
      </c>
      <c r="C9172" s="1" t="n">
        <v>22</v>
      </c>
      <c r="D9172" s="1" t="s">
        <v>3920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3933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7" t="n">
        <v>46221</v>
      </c>
      <c r="C9173" s="1" t="n">
        <v>22</v>
      </c>
      <c r="D9173" s="1" t="s">
        <v>3920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3934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7" t="n">
        <v>46221</v>
      </c>
      <c r="C9174" s="1" t="n">
        <v>22</v>
      </c>
      <c r="D9174" s="1" t="s">
        <v>3920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3936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7" t="n">
        <v>46221</v>
      </c>
      <c r="C9175" s="1" t="n">
        <v>22</v>
      </c>
      <c r="D9175" s="1" t="s">
        <v>3920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3937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7" t="n">
        <v>46221</v>
      </c>
      <c r="C9176" s="1" t="n">
        <v>22</v>
      </c>
      <c r="D9176" s="1" t="s">
        <v>3920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3938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7" t="n">
        <v>46221</v>
      </c>
      <c r="C9177" s="1" t="n">
        <v>22</v>
      </c>
      <c r="D9177" s="1" t="s">
        <v>3920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3939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7" t="n">
        <v>46221</v>
      </c>
      <c r="C9178" s="1" t="n">
        <v>22</v>
      </c>
      <c r="D9178" s="1" t="s">
        <v>3920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3940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7" t="n">
        <v>46221</v>
      </c>
      <c r="C9179" s="1" t="n">
        <v>22</v>
      </c>
      <c r="D9179" s="1" t="s">
        <v>3920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3921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7" t="n">
        <v>46221</v>
      </c>
      <c r="C9180" s="1" t="n">
        <v>22</v>
      </c>
      <c r="D9180" s="1" t="s">
        <v>3920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4208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7" t="n">
        <v>46221</v>
      </c>
      <c r="C9181" s="1" t="n">
        <v>22</v>
      </c>
      <c r="D9181" s="1" t="s">
        <v>3920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3942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7" t="n">
        <v>46221</v>
      </c>
      <c r="C9182" s="1" t="n">
        <v>22</v>
      </c>
      <c r="D9182" s="1" t="s">
        <v>3920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3943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7" t="n">
        <v>46221</v>
      </c>
      <c r="C9183" s="1" t="n">
        <v>22</v>
      </c>
      <c r="D9183" s="1" t="s">
        <v>3920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3922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7" t="n">
        <v>46221</v>
      </c>
      <c r="C9184" s="1" t="n">
        <v>22</v>
      </c>
      <c r="D9184" s="1" t="s">
        <v>3920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3938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7" t="n">
        <v>46221</v>
      </c>
      <c r="C9185" s="1" t="n">
        <v>22</v>
      </c>
      <c r="D9185" s="1" t="s">
        <v>3920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3940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7" t="n">
        <v>46221</v>
      </c>
      <c r="C9186" s="1" t="n">
        <v>22</v>
      </c>
      <c r="D9186" s="1" t="s">
        <v>3920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3921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7" t="n">
        <v>46221</v>
      </c>
      <c r="C9187" s="1" t="n">
        <v>22</v>
      </c>
      <c r="D9187" s="1" t="s">
        <v>3920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4208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7" t="n">
        <v>46221</v>
      </c>
      <c r="C9188" s="1" t="n">
        <v>22</v>
      </c>
      <c r="D9188" s="1" t="s">
        <v>3920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3942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7" t="n">
        <v>46221</v>
      </c>
      <c r="C9189" s="1" t="n">
        <v>22</v>
      </c>
      <c r="D9189" s="1" t="s">
        <v>3920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3943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7" t="n">
        <v>46221</v>
      </c>
      <c r="C9190" s="1" t="n">
        <v>22</v>
      </c>
      <c r="D9190" s="1" t="s">
        <v>3920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3922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7" t="n">
        <v>46221</v>
      </c>
      <c r="C9191" s="1" t="n">
        <v>22</v>
      </c>
      <c r="D9191" s="1" t="s">
        <v>3920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3938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7" t="n">
        <v>46221</v>
      </c>
      <c r="C9192" s="1" t="n">
        <v>22</v>
      </c>
      <c r="D9192" s="1" t="s">
        <v>3920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3940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7" t="n">
        <v>46221</v>
      </c>
      <c r="C9193" s="1" t="n">
        <v>22</v>
      </c>
      <c r="D9193" s="1" t="s">
        <v>3920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3921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7" t="n">
        <v>46221</v>
      </c>
      <c r="C9194" s="1" t="n">
        <v>22</v>
      </c>
      <c r="D9194" s="1" t="s">
        <v>3920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3923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7" t="n">
        <v>46221</v>
      </c>
      <c r="C9195" s="1" t="n">
        <v>22</v>
      </c>
      <c r="D9195" s="1" t="s">
        <v>3920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3924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7" t="n">
        <v>46221</v>
      </c>
      <c r="C9196" s="1" t="n">
        <v>22</v>
      </c>
      <c r="D9196" s="1" t="s">
        <v>3920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3925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7" t="n">
        <v>46221</v>
      </c>
      <c r="C9197" s="1" t="n">
        <v>22</v>
      </c>
      <c r="D9197" s="1" t="s">
        <v>3920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3926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7" t="n">
        <v>46221</v>
      </c>
      <c r="C9198" s="1" t="n">
        <v>22</v>
      </c>
      <c r="D9198" s="1" t="s">
        <v>3920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3927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7" t="n">
        <v>46221</v>
      </c>
      <c r="C9199" s="1" t="n">
        <v>22</v>
      </c>
      <c r="D9199" s="1" t="s">
        <v>3920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3928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7" t="n">
        <v>46221</v>
      </c>
      <c r="C9200" s="1" t="n">
        <v>22</v>
      </c>
      <c r="D9200" s="1" t="s">
        <v>3920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3929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7" t="n">
        <v>46221</v>
      </c>
      <c r="C9201" s="1" t="n">
        <v>22</v>
      </c>
      <c r="D9201" s="1" t="s">
        <v>3920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3930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7" t="n">
        <v>46221</v>
      </c>
      <c r="C9202" s="1" t="n">
        <v>22</v>
      </c>
      <c r="D9202" s="1" t="s">
        <v>3920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3931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7" t="n">
        <v>46221</v>
      </c>
      <c r="C9203" s="1" t="n">
        <v>22</v>
      </c>
      <c r="D9203" s="1" t="s">
        <v>3920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3932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7" t="n">
        <v>46221</v>
      </c>
      <c r="C9204" s="1" t="n">
        <v>22</v>
      </c>
      <c r="D9204" s="1" t="s">
        <v>3920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3933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7" t="n">
        <v>46221</v>
      </c>
      <c r="C9205" s="1" t="n">
        <v>22</v>
      </c>
      <c r="D9205" s="1" t="s">
        <v>3920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3934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7" t="n">
        <v>46221</v>
      </c>
      <c r="C9206" s="1" t="n">
        <v>22</v>
      </c>
      <c r="D9206" s="1" t="s">
        <v>3920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3936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7" t="n">
        <v>46221</v>
      </c>
      <c r="C9207" s="1" t="n">
        <v>22</v>
      </c>
      <c r="D9207" s="1" t="s">
        <v>3920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3937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7" t="n">
        <v>46221</v>
      </c>
      <c r="C9208" s="1" t="n">
        <v>22</v>
      </c>
      <c r="D9208" s="1" t="s">
        <v>3920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3938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7" t="n">
        <v>46221</v>
      </c>
      <c r="C9209" s="1" t="n">
        <v>22</v>
      </c>
      <c r="D9209" s="1" t="s">
        <v>3920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3939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7" t="n">
        <v>46221</v>
      </c>
      <c r="C9210" s="1" t="n">
        <v>22</v>
      </c>
      <c r="D9210" s="1" t="s">
        <v>3920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3940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7" t="n">
        <v>46221</v>
      </c>
      <c r="C9211" s="1" t="n">
        <v>100</v>
      </c>
      <c r="D9211" s="1" t="s">
        <v>3947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3921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7" t="n">
        <v>46221</v>
      </c>
      <c r="C9212" s="1" t="n">
        <v>100</v>
      </c>
      <c r="D9212" s="1" t="s">
        <v>3947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3922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7" t="n">
        <v>46221</v>
      </c>
      <c r="C9213" s="1" t="n">
        <v>100</v>
      </c>
      <c r="D9213" s="1" t="s">
        <v>3947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3923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7" t="n">
        <v>46221</v>
      </c>
      <c r="C9214" s="1" t="n">
        <v>100</v>
      </c>
      <c r="D9214" s="1" t="s">
        <v>3947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3924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7" t="n">
        <v>46221</v>
      </c>
      <c r="C9215" s="1" t="n">
        <v>100</v>
      </c>
      <c r="D9215" s="1" t="s">
        <v>3947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3925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7" t="n">
        <v>46221</v>
      </c>
      <c r="C9216" s="1" t="n">
        <v>100</v>
      </c>
      <c r="D9216" s="1" t="s">
        <v>3947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3926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7" t="n">
        <v>46221</v>
      </c>
      <c r="C9217" s="1" t="n">
        <v>100</v>
      </c>
      <c r="D9217" s="1" t="s">
        <v>3947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3927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7" t="n">
        <v>46221</v>
      </c>
      <c r="C9218" s="1" t="n">
        <v>100</v>
      </c>
      <c r="D9218" s="1" t="s">
        <v>3947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3928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7" t="n">
        <v>46221</v>
      </c>
      <c r="C9219" s="1" t="n">
        <v>100</v>
      </c>
      <c r="D9219" s="1" t="s">
        <v>3947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3929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7" t="n">
        <v>46221</v>
      </c>
      <c r="C9220" s="1" t="n">
        <v>100</v>
      </c>
      <c r="D9220" s="1" t="s">
        <v>3947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3930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7" t="n">
        <v>46221</v>
      </c>
      <c r="C9221" s="1" t="n">
        <v>100</v>
      </c>
      <c r="D9221" s="1" t="s">
        <v>3947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3931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7" t="n">
        <v>46221</v>
      </c>
      <c r="C9222" s="1" t="n">
        <v>100</v>
      </c>
      <c r="D9222" s="1" t="s">
        <v>3947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3932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7" t="n">
        <v>46221</v>
      </c>
      <c r="C9223" s="1" t="n">
        <v>100</v>
      </c>
      <c r="D9223" s="1" t="s">
        <v>3947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3933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7" t="n">
        <v>46221</v>
      </c>
      <c r="C9224" s="1" t="n">
        <v>100</v>
      </c>
      <c r="D9224" s="1" t="s">
        <v>3947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3937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7" t="n">
        <v>46221</v>
      </c>
      <c r="C9225" s="1" t="n">
        <v>100</v>
      </c>
      <c r="D9225" s="1" t="s">
        <v>3947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3938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7" t="n">
        <v>46221</v>
      </c>
      <c r="C9226" s="1" t="n">
        <v>100</v>
      </c>
      <c r="D9226" s="1" t="s">
        <v>3947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3939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7" t="n">
        <v>46221</v>
      </c>
      <c r="C9227" s="1" t="n">
        <v>100</v>
      </c>
      <c r="D9227" s="1" t="s">
        <v>3947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3940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7" t="n">
        <v>46221</v>
      </c>
      <c r="C9228" s="1" t="n">
        <v>100</v>
      </c>
      <c r="D9228" s="1" t="s">
        <v>3947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3921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7" t="n">
        <v>46221</v>
      </c>
      <c r="C9229" s="1" t="n">
        <v>100</v>
      </c>
      <c r="D9229" s="1" t="s">
        <v>3947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3923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7" t="n">
        <v>46221</v>
      </c>
      <c r="C9230" s="1" t="n">
        <v>100</v>
      </c>
      <c r="D9230" s="1" t="s">
        <v>3947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3924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7" t="n">
        <v>46221</v>
      </c>
      <c r="C9231" s="1" t="n">
        <v>100</v>
      </c>
      <c r="D9231" s="1" t="s">
        <v>3947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3925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7" t="n">
        <v>46221</v>
      </c>
      <c r="C9232" s="1" t="n">
        <v>100</v>
      </c>
      <c r="D9232" s="1" t="s">
        <v>3947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3926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7" t="n">
        <v>46221</v>
      </c>
      <c r="C9233" s="1" t="n">
        <v>100</v>
      </c>
      <c r="D9233" s="1" t="s">
        <v>3947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3927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7" t="n">
        <v>46221</v>
      </c>
      <c r="C9234" s="1" t="n">
        <v>100</v>
      </c>
      <c r="D9234" s="1" t="s">
        <v>3947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3928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7" t="n">
        <v>46221</v>
      </c>
      <c r="C9235" s="1" t="n">
        <v>100</v>
      </c>
      <c r="D9235" s="1" t="s">
        <v>3947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3929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7" t="n">
        <v>46221</v>
      </c>
      <c r="C9236" s="1" t="n">
        <v>100</v>
      </c>
      <c r="D9236" s="1" t="s">
        <v>3947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3930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7" t="n">
        <v>46221</v>
      </c>
      <c r="C9237" s="1" t="n">
        <v>100</v>
      </c>
      <c r="D9237" s="1" t="s">
        <v>3947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3931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7" t="n">
        <v>46221</v>
      </c>
      <c r="C9238" s="1" t="n">
        <v>100</v>
      </c>
      <c r="D9238" s="1" t="s">
        <v>3947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3932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7" t="n">
        <v>46221</v>
      </c>
      <c r="C9239" s="1" t="n">
        <v>100</v>
      </c>
      <c r="D9239" s="1" t="s">
        <v>3947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3933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7" t="n">
        <v>46221</v>
      </c>
      <c r="C9240" s="1" t="n">
        <v>100</v>
      </c>
      <c r="D9240" s="1" t="s">
        <v>3947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3934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7" t="n">
        <v>46221</v>
      </c>
      <c r="C9241" s="1" t="n">
        <v>100</v>
      </c>
      <c r="D9241" s="1" t="s">
        <v>3947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3936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7" t="n">
        <v>46221</v>
      </c>
      <c r="C9242" s="1" t="n">
        <v>100</v>
      </c>
      <c r="D9242" s="1" t="s">
        <v>3947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3937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7" t="n">
        <v>46221</v>
      </c>
      <c r="C9243" s="1" t="n">
        <v>100</v>
      </c>
      <c r="D9243" s="1" t="s">
        <v>3947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3938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7" t="n">
        <v>46221</v>
      </c>
      <c r="C9244" s="1" t="n">
        <v>100</v>
      </c>
      <c r="D9244" s="1" t="s">
        <v>3947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3939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7" t="n">
        <v>46221</v>
      </c>
      <c r="C9245" s="1" t="n">
        <v>100</v>
      </c>
      <c r="D9245" s="1" t="s">
        <v>3947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3940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7" t="n">
        <v>46221</v>
      </c>
      <c r="C9246" s="1" t="n">
        <v>100</v>
      </c>
      <c r="D9246" s="1" t="s">
        <v>3947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3921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7" t="n">
        <v>46221</v>
      </c>
      <c r="C9247" s="1" t="n">
        <v>100</v>
      </c>
      <c r="D9247" s="1" t="s">
        <v>3947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4208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7" t="n">
        <v>46221</v>
      </c>
      <c r="C9248" s="1" t="n">
        <v>100</v>
      </c>
      <c r="D9248" s="1" t="s">
        <v>3947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3942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7" t="n">
        <v>46221</v>
      </c>
      <c r="C9249" s="1" t="n">
        <v>100</v>
      </c>
      <c r="D9249" s="1" t="s">
        <v>3947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3943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7" t="n">
        <v>46221</v>
      </c>
      <c r="C9250" s="1" t="n">
        <v>100</v>
      </c>
      <c r="D9250" s="1" t="s">
        <v>3947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3922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7" t="n">
        <v>46221</v>
      </c>
      <c r="C9251" s="1" t="n">
        <v>100</v>
      </c>
      <c r="D9251" s="1" t="s">
        <v>3947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3938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7" t="n">
        <v>46221</v>
      </c>
      <c r="C9252" s="1" t="n">
        <v>100</v>
      </c>
      <c r="D9252" s="1" t="s">
        <v>3947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3940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7" t="n">
        <v>46221</v>
      </c>
      <c r="C9253" s="1" t="n">
        <v>100</v>
      </c>
      <c r="D9253" s="1" t="s">
        <v>3947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3921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7" t="n">
        <v>46221</v>
      </c>
      <c r="C9254" s="1" t="n">
        <v>100</v>
      </c>
      <c r="D9254" s="1" t="s">
        <v>3947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4208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7" t="n">
        <v>46221</v>
      </c>
      <c r="C9255" s="1" t="n">
        <v>100</v>
      </c>
      <c r="D9255" s="1" t="s">
        <v>3947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3942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7" t="n">
        <v>46221</v>
      </c>
      <c r="C9256" s="1" t="n">
        <v>100</v>
      </c>
      <c r="D9256" s="1" t="s">
        <v>3947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3943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7" t="n">
        <v>46221</v>
      </c>
      <c r="C9257" s="1" t="n">
        <v>100</v>
      </c>
      <c r="D9257" s="1" t="s">
        <v>3947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3922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7" t="n">
        <v>46221</v>
      </c>
      <c r="C9258" s="1" t="n">
        <v>100</v>
      </c>
      <c r="D9258" s="1" t="s">
        <v>3947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3938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7" t="n">
        <v>46221</v>
      </c>
      <c r="C9259" s="1" t="n">
        <v>100</v>
      </c>
      <c r="D9259" s="1" t="s">
        <v>3947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3940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7" t="n">
        <v>46221</v>
      </c>
      <c r="C9260" s="1" t="n">
        <v>100</v>
      </c>
      <c r="D9260" s="1" t="s">
        <v>3947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3921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7" t="n">
        <v>46221</v>
      </c>
      <c r="C9261" s="1" t="n">
        <v>100</v>
      </c>
      <c r="D9261" s="1" t="s">
        <v>3947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3923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7" t="n">
        <v>46221</v>
      </c>
      <c r="C9262" s="1" t="n">
        <v>100</v>
      </c>
      <c r="D9262" s="1" t="s">
        <v>3947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3924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7" t="n">
        <v>46221</v>
      </c>
      <c r="C9263" s="1" t="n">
        <v>100</v>
      </c>
      <c r="D9263" s="1" t="s">
        <v>3947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3925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7" t="n">
        <v>46221</v>
      </c>
      <c r="C9264" s="1" t="n">
        <v>100</v>
      </c>
      <c r="D9264" s="1" t="s">
        <v>3947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3926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7" t="n">
        <v>46221</v>
      </c>
      <c r="C9265" s="1" t="n">
        <v>100</v>
      </c>
      <c r="D9265" s="1" t="s">
        <v>3947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3927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7" t="n">
        <v>46221</v>
      </c>
      <c r="C9266" s="1" t="n">
        <v>100</v>
      </c>
      <c r="D9266" s="1" t="s">
        <v>3947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3928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7" t="n">
        <v>46221</v>
      </c>
      <c r="C9267" s="1" t="n">
        <v>100</v>
      </c>
      <c r="D9267" s="1" t="s">
        <v>3947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3929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7" t="n">
        <v>46221</v>
      </c>
      <c r="C9268" s="1" t="n">
        <v>100</v>
      </c>
      <c r="D9268" s="1" t="s">
        <v>3947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3930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7" t="n">
        <v>46221</v>
      </c>
      <c r="C9269" s="1" t="n">
        <v>100</v>
      </c>
      <c r="D9269" s="1" t="s">
        <v>3947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3931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7" t="n">
        <v>46221</v>
      </c>
      <c r="C9270" s="1" t="n">
        <v>100</v>
      </c>
      <c r="D9270" s="1" t="s">
        <v>3947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3932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7" t="n">
        <v>46221</v>
      </c>
      <c r="C9271" s="1" t="n">
        <v>100</v>
      </c>
      <c r="D9271" s="1" t="s">
        <v>3947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3933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7" t="n">
        <v>46221</v>
      </c>
      <c r="C9272" s="1" t="n">
        <v>100</v>
      </c>
      <c r="D9272" s="1" t="s">
        <v>3947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3934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7" t="n">
        <v>46221</v>
      </c>
      <c r="C9273" s="1" t="n">
        <v>100</v>
      </c>
      <c r="D9273" s="1" t="s">
        <v>3947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3936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7" t="n">
        <v>46221</v>
      </c>
      <c r="C9274" s="1" t="n">
        <v>100</v>
      </c>
      <c r="D9274" s="1" t="s">
        <v>3947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3937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7" t="n">
        <v>46221</v>
      </c>
      <c r="C9275" s="1" t="n">
        <v>100</v>
      </c>
      <c r="D9275" s="1" t="s">
        <v>3947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3938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7" t="n">
        <v>46221</v>
      </c>
      <c r="C9276" s="1" t="n">
        <v>100</v>
      </c>
      <c r="D9276" s="1" t="s">
        <v>3947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3939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7" t="n">
        <v>46221</v>
      </c>
      <c r="C9277" s="1" t="n">
        <v>100</v>
      </c>
      <c r="D9277" s="1" t="s">
        <v>3947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3940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7" t="n">
        <v>46223</v>
      </c>
      <c r="C9278" s="1" t="n">
        <v>1</v>
      </c>
      <c r="D9278" s="1" t="s">
        <v>3851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3852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7" t="n">
        <v>46223</v>
      </c>
      <c r="C9279" s="1" t="n">
        <v>1</v>
      </c>
      <c r="D9279" s="1" t="s">
        <v>3851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3853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7" t="n">
        <v>46223</v>
      </c>
      <c r="C9280" s="1" t="n">
        <v>1</v>
      </c>
      <c r="D9280" s="1" t="s">
        <v>3851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3854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7" t="n">
        <v>46223</v>
      </c>
      <c r="C9281" s="1" t="n">
        <v>1</v>
      </c>
      <c r="D9281" s="1" t="s">
        <v>3851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6545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7" t="n">
        <v>46223</v>
      </c>
      <c r="C9282" s="1" t="n">
        <v>1</v>
      </c>
      <c r="D9282" s="1" t="s">
        <v>3851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6547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7" t="n">
        <v>46223</v>
      </c>
      <c r="C9283" s="1" t="n">
        <v>6</v>
      </c>
      <c r="D9283" s="1" t="s">
        <v>3914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6718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7" t="n">
        <v>46223</v>
      </c>
      <c r="C9284" s="1" t="n">
        <v>6</v>
      </c>
      <c r="D9284" s="1" t="s">
        <v>3914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4271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7" t="n">
        <v>46223</v>
      </c>
      <c r="C9285" s="1" t="n">
        <v>6</v>
      </c>
      <c r="D9285" s="1" t="s">
        <v>3914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7099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7" t="n">
        <v>46223</v>
      </c>
      <c r="C9286" s="1" t="n">
        <v>6</v>
      </c>
      <c r="D9286" s="1" t="s">
        <v>3914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6161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7" t="n">
        <v>46223</v>
      </c>
      <c r="C9287" s="1" t="n">
        <v>6</v>
      </c>
      <c r="D9287" s="1" t="s">
        <v>3914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4777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7" t="n">
        <v>46223</v>
      </c>
      <c r="C9288" s="1" t="n">
        <v>11</v>
      </c>
      <c r="D9288" s="1" t="s">
        <v>3915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3952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7" t="n">
        <v>46223</v>
      </c>
      <c r="C9289" s="1" t="n">
        <v>11</v>
      </c>
      <c r="D9289" s="1" t="s">
        <v>3915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3953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7" t="n">
        <v>46223</v>
      </c>
      <c r="C9290" s="1" t="n">
        <v>11</v>
      </c>
      <c r="D9290" s="1" t="s">
        <v>3915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4274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7" t="n">
        <v>46223</v>
      </c>
      <c r="C9291" s="1" t="n">
        <v>11</v>
      </c>
      <c r="D9291" s="1" t="s">
        <v>3915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3954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7" t="n">
        <v>46223</v>
      </c>
      <c r="C9292" s="1" t="n">
        <v>11</v>
      </c>
      <c r="D9292" s="1" t="s">
        <v>3915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3954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7" t="n">
        <v>46223</v>
      </c>
      <c r="C9293" s="1" t="n">
        <v>11</v>
      </c>
      <c r="D9293" s="1" t="s">
        <v>3915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3955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7" t="n">
        <v>46223</v>
      </c>
      <c r="C9294" s="1" t="n">
        <v>11</v>
      </c>
      <c r="D9294" s="1" t="s">
        <v>3915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3957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7" t="n">
        <v>46223</v>
      </c>
      <c r="C9295" s="1" t="n">
        <v>11</v>
      </c>
      <c r="D9295" s="1" t="s">
        <v>3915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3956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7" t="n">
        <v>46223</v>
      </c>
      <c r="C9296" s="1" t="n">
        <v>11</v>
      </c>
      <c r="D9296" s="1" t="s">
        <v>3915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4405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7" t="n">
        <v>46223</v>
      </c>
      <c r="C9297" s="1" t="n">
        <v>11</v>
      </c>
      <c r="D9297" s="1" t="s">
        <v>3915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4402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7" t="n">
        <v>46223</v>
      </c>
      <c r="C9298" s="1" t="n">
        <v>11</v>
      </c>
      <c r="D9298" s="1" t="s">
        <v>3915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4403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7" t="n">
        <v>46223</v>
      </c>
      <c r="C9299" s="1" t="n">
        <v>11</v>
      </c>
      <c r="D9299" s="1" t="s">
        <v>3915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7100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7" t="n">
        <v>46223</v>
      </c>
      <c r="C9300" s="1" t="n">
        <v>11</v>
      </c>
      <c r="D9300" s="1" t="s">
        <v>3915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7101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7" t="n">
        <v>46223</v>
      </c>
      <c r="C9301" s="1" t="n">
        <v>11</v>
      </c>
      <c r="D9301" s="1" t="s">
        <v>3915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7102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7" t="n">
        <v>46223</v>
      </c>
      <c r="C9302" s="1" t="n">
        <v>11</v>
      </c>
      <c r="D9302" s="1" t="s">
        <v>3915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7103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7" t="n">
        <v>46223</v>
      </c>
      <c r="C9303" s="1" t="n">
        <v>11</v>
      </c>
      <c r="D9303" s="1" t="s">
        <v>3915</v>
      </c>
      <c r="E9303" s="1" t="n">
        <v>1676</v>
      </c>
      <c r="F9303" s="1" t="s">
        <v>231</v>
      </c>
      <c r="I9303" s="1" t="n">
        <v>10857</v>
      </c>
      <c r="J9303" s="1" t="n">
        <v>35912</v>
      </c>
      <c r="K9303" s="1" t="n">
        <v>7891340365439</v>
      </c>
      <c r="L9303" s="1" t="s">
        <v>7104</v>
      </c>
      <c r="N9303" s="1" t="n">
        <v>45</v>
      </c>
      <c r="O9303" s="1" t="n">
        <v>27</v>
      </c>
    </row>
    <row r="9304" customFormat="false" ht="15" hidden="false" customHeight="true" outlineLevel="0" collapsed="false">
      <c r="A9304" s="1" t="n">
        <v>1</v>
      </c>
      <c r="B9304" s="17" t="n">
        <v>46223</v>
      </c>
      <c r="C9304" s="1" t="n">
        <v>11</v>
      </c>
      <c r="D9304" s="1" t="s">
        <v>3915</v>
      </c>
      <c r="E9304" s="1" t="n">
        <v>1676</v>
      </c>
      <c r="F9304" s="1" t="s">
        <v>231</v>
      </c>
      <c r="I9304" s="1" t="n">
        <v>10857</v>
      </c>
      <c r="J9304" s="1" t="n">
        <v>34557</v>
      </c>
      <c r="K9304" s="1" t="n">
        <v>7896025804609</v>
      </c>
      <c r="L9304" s="1" t="s">
        <v>7105</v>
      </c>
      <c r="N9304" s="1" t="n">
        <v>6</v>
      </c>
      <c r="O9304" s="1" t="n">
        <v>55.5</v>
      </c>
    </row>
    <row r="9305" customFormat="false" ht="15" hidden="false" customHeight="true" outlineLevel="0" collapsed="false">
      <c r="A9305" s="1" t="n">
        <v>1</v>
      </c>
      <c r="B9305" s="17" t="n">
        <v>46223</v>
      </c>
      <c r="C9305" s="1" t="n">
        <v>11</v>
      </c>
      <c r="D9305" s="1" t="s">
        <v>3915</v>
      </c>
      <c r="E9305" s="1" t="n">
        <v>1676</v>
      </c>
      <c r="F9305" s="1" t="s">
        <v>231</v>
      </c>
      <c r="I9305" s="1" t="n">
        <v>10857</v>
      </c>
      <c r="J9305" s="1" t="n">
        <v>35911</v>
      </c>
      <c r="K9305" s="1" t="n">
        <v>7891340365446</v>
      </c>
      <c r="L9305" s="1" t="s">
        <v>7106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7" t="n">
        <v>46223</v>
      </c>
      <c r="C9306" s="1" t="n">
        <v>11</v>
      </c>
      <c r="D9306" s="1" t="s">
        <v>3915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7107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7" t="n">
        <v>46223</v>
      </c>
      <c r="C9307" s="1" t="n">
        <v>11</v>
      </c>
      <c r="D9307" s="1" t="s">
        <v>3915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4122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7" t="n">
        <v>46223</v>
      </c>
      <c r="C9308" s="1" t="n">
        <v>11</v>
      </c>
      <c r="D9308" s="1" t="s">
        <v>3915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7108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7" t="n">
        <v>46223</v>
      </c>
      <c r="C9309" s="1" t="n">
        <v>11</v>
      </c>
      <c r="D9309" s="1" t="s">
        <v>3915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7109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7" t="n">
        <v>46223</v>
      </c>
      <c r="C9310" s="1" t="n">
        <v>11</v>
      </c>
      <c r="D9310" s="1" t="s">
        <v>3915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7110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7" t="n">
        <v>46223</v>
      </c>
      <c r="C9311" s="1" t="n">
        <v>11</v>
      </c>
      <c r="D9311" s="1" t="s">
        <v>3915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7111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7" t="n">
        <v>46223</v>
      </c>
      <c r="C9312" s="1" t="n">
        <v>11</v>
      </c>
      <c r="D9312" s="1" t="s">
        <v>3915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7112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7" t="n">
        <v>46223</v>
      </c>
      <c r="C9313" s="1" t="n">
        <v>11</v>
      </c>
      <c r="D9313" s="1" t="s">
        <v>3915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7113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7" t="n">
        <v>46223</v>
      </c>
      <c r="C9314" s="1" t="n">
        <v>11</v>
      </c>
      <c r="D9314" s="1" t="s">
        <v>3915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7114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7" t="n">
        <v>46223</v>
      </c>
      <c r="C9315" s="1" t="n">
        <v>11</v>
      </c>
      <c r="D9315" s="1" t="s">
        <v>3915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7115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7" t="n">
        <v>46223</v>
      </c>
      <c r="C9316" s="1" t="n">
        <v>11</v>
      </c>
      <c r="D9316" s="1" t="s">
        <v>3915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7116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7" t="n">
        <v>46223</v>
      </c>
      <c r="C9317" s="1" t="n">
        <v>11</v>
      </c>
      <c r="D9317" s="1" t="s">
        <v>3915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7117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7" t="n">
        <v>46223</v>
      </c>
      <c r="C9318" s="1" t="n">
        <v>11</v>
      </c>
      <c r="D9318" s="1" t="s">
        <v>3915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7118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7" t="n">
        <v>46223</v>
      </c>
      <c r="C9319" s="1" t="n">
        <v>11</v>
      </c>
      <c r="D9319" s="1" t="s">
        <v>3915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7119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7" t="n">
        <v>46223</v>
      </c>
      <c r="C9320" s="1" t="n">
        <v>11</v>
      </c>
      <c r="D9320" s="1" t="s">
        <v>3915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7120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7" t="n">
        <v>46223</v>
      </c>
      <c r="C9321" s="1" t="n">
        <v>11</v>
      </c>
      <c r="D9321" s="1" t="s">
        <v>3915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7121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7" t="n">
        <v>46223</v>
      </c>
      <c r="C9322" s="1" t="n">
        <v>11</v>
      </c>
      <c r="D9322" s="1" t="s">
        <v>3915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7122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7" t="n">
        <v>46223</v>
      </c>
      <c r="C9323" s="1" t="n">
        <v>11</v>
      </c>
      <c r="D9323" s="1" t="s">
        <v>3915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7123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7" t="n">
        <v>46223</v>
      </c>
      <c r="C9324" s="1" t="n">
        <v>11</v>
      </c>
      <c r="D9324" s="1" t="s">
        <v>3915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7124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7" t="n">
        <v>46223</v>
      </c>
      <c r="C9325" s="1" t="n">
        <v>11</v>
      </c>
      <c r="D9325" s="1" t="s">
        <v>3915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7125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7" t="n">
        <v>46223</v>
      </c>
      <c r="C9326" s="1" t="n">
        <v>11</v>
      </c>
      <c r="D9326" s="1" t="s">
        <v>3915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7126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7" t="n">
        <v>46223</v>
      </c>
      <c r="C9327" s="1" t="n">
        <v>11</v>
      </c>
      <c r="D9327" s="1" t="s">
        <v>3915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7127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7" t="n">
        <v>46223</v>
      </c>
      <c r="C9328" s="1" t="n">
        <v>11</v>
      </c>
      <c r="D9328" s="1" t="s">
        <v>3915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7128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7" t="n">
        <v>46223</v>
      </c>
      <c r="C9329" s="1" t="n">
        <v>11</v>
      </c>
      <c r="D9329" s="1" t="s">
        <v>3915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7129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7" t="n">
        <v>46223</v>
      </c>
      <c r="C9330" s="1" t="n">
        <v>11</v>
      </c>
      <c r="D9330" s="1" t="s">
        <v>3915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7130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7" t="n">
        <v>46223</v>
      </c>
      <c r="C9331" s="1" t="n">
        <v>11</v>
      </c>
      <c r="D9331" s="1" t="s">
        <v>3915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4098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7" t="n">
        <v>46223</v>
      </c>
      <c r="C9332" s="1" t="n">
        <v>11</v>
      </c>
      <c r="D9332" s="1" t="s">
        <v>3915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6086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7" t="n">
        <v>46223</v>
      </c>
      <c r="C9333" s="1" t="n">
        <v>11</v>
      </c>
      <c r="D9333" s="1" t="s">
        <v>3915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6087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7" t="n">
        <v>46223</v>
      </c>
      <c r="C9334" s="1" t="n">
        <v>11</v>
      </c>
      <c r="D9334" s="1" t="s">
        <v>3915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4407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7" t="n">
        <v>46223</v>
      </c>
      <c r="C9335" s="1" t="n">
        <v>11</v>
      </c>
      <c r="D9335" s="1" t="s">
        <v>3915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4102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7" t="n">
        <v>46223</v>
      </c>
      <c r="C9336" s="1" t="n">
        <v>11</v>
      </c>
      <c r="D9336" s="1" t="s">
        <v>3915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4103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7" t="n">
        <v>46223</v>
      </c>
      <c r="C9337" s="1" t="n">
        <v>11</v>
      </c>
      <c r="D9337" s="1" t="s">
        <v>3915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4104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7" t="n">
        <v>46223</v>
      </c>
      <c r="C9338" s="1" t="n">
        <v>11</v>
      </c>
      <c r="D9338" s="1" t="s">
        <v>3915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4411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7" t="n">
        <v>46223</v>
      </c>
      <c r="C9339" s="1" t="n">
        <v>11</v>
      </c>
      <c r="D9339" s="1" t="s">
        <v>3915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4105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7" t="n">
        <v>46223</v>
      </c>
      <c r="C9340" s="1" t="n">
        <v>11</v>
      </c>
      <c r="D9340" s="1" t="s">
        <v>3915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4106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7" t="n">
        <v>46223</v>
      </c>
      <c r="C9341" s="1" t="n">
        <v>11</v>
      </c>
      <c r="D9341" s="1" t="s">
        <v>3915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4789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7" t="n">
        <v>46223</v>
      </c>
      <c r="C9342" s="1" t="n">
        <v>11</v>
      </c>
      <c r="D9342" s="1" t="s">
        <v>3915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4108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7" t="n">
        <v>46223</v>
      </c>
      <c r="C9343" s="1" t="n">
        <v>11</v>
      </c>
      <c r="D9343" s="1" t="s">
        <v>3915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4109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7" t="n">
        <v>46223</v>
      </c>
      <c r="C9344" s="1" t="n">
        <v>11</v>
      </c>
      <c r="D9344" s="1" t="s">
        <v>3915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6196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7" t="n">
        <v>46223</v>
      </c>
      <c r="C9345" s="1" t="n">
        <v>11</v>
      </c>
      <c r="D9345" s="1" t="s">
        <v>3915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6462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7" t="n">
        <v>46223</v>
      </c>
      <c r="C9346" s="1" t="n">
        <v>11</v>
      </c>
      <c r="D9346" s="1" t="s">
        <v>3915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6464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7" t="n">
        <v>46223</v>
      </c>
      <c r="C9347" s="1" t="n">
        <v>11</v>
      </c>
      <c r="D9347" s="1" t="s">
        <v>3915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4110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7" t="n">
        <v>46223</v>
      </c>
      <c r="C9348" s="1" t="n">
        <v>11</v>
      </c>
      <c r="D9348" s="1" t="s">
        <v>3915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5499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7" t="n">
        <v>46223</v>
      </c>
      <c r="C9349" s="1" t="n">
        <v>11</v>
      </c>
      <c r="D9349" s="1" t="s">
        <v>3915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4414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7" t="n">
        <v>46223</v>
      </c>
      <c r="C9350" s="1" t="n">
        <v>11</v>
      </c>
      <c r="D9350" s="1" t="s">
        <v>3915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3888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7" t="n">
        <v>46223</v>
      </c>
      <c r="C9351" s="1" t="n">
        <v>11</v>
      </c>
      <c r="D9351" s="1" t="s">
        <v>3915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3888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7" t="n">
        <v>46223</v>
      </c>
      <c r="C9352" s="1" t="n">
        <v>11</v>
      </c>
      <c r="D9352" s="1" t="s">
        <v>3915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3888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7" t="n">
        <v>46223</v>
      </c>
      <c r="C9353" s="1" t="n">
        <v>11</v>
      </c>
      <c r="D9353" s="1" t="s">
        <v>3915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3889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7" t="n">
        <v>46223</v>
      </c>
      <c r="C9354" s="1" t="n">
        <v>11</v>
      </c>
      <c r="D9354" s="1" t="s">
        <v>3915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3889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7" t="n">
        <v>46223</v>
      </c>
      <c r="C9355" s="1" t="n">
        <v>11</v>
      </c>
      <c r="D9355" s="1" t="s">
        <v>3915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4291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7" t="n">
        <v>46223</v>
      </c>
      <c r="C9356" s="1" t="n">
        <v>11</v>
      </c>
      <c r="D9356" s="1" t="s">
        <v>3915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4292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7" t="n">
        <v>46223</v>
      </c>
      <c r="C9357" s="1" t="n">
        <v>11</v>
      </c>
      <c r="D9357" s="1" t="s">
        <v>3915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4293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7" t="n">
        <v>46223</v>
      </c>
      <c r="C9358" s="1" t="n">
        <v>11</v>
      </c>
      <c r="D9358" s="1" t="s">
        <v>3915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4294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7" t="n">
        <v>46223</v>
      </c>
      <c r="C9359" s="1" t="n">
        <v>11</v>
      </c>
      <c r="D9359" s="1" t="s">
        <v>3915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4295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7" t="n">
        <v>46223</v>
      </c>
      <c r="C9360" s="1" t="n">
        <v>11</v>
      </c>
      <c r="D9360" s="1" t="s">
        <v>3915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4296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7" t="n">
        <v>46223</v>
      </c>
      <c r="C9361" s="1" t="n">
        <v>11</v>
      </c>
      <c r="D9361" s="1" t="s">
        <v>3915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4297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7" t="n">
        <v>46223</v>
      </c>
      <c r="C9362" s="1" t="n">
        <v>11</v>
      </c>
      <c r="D9362" s="1" t="s">
        <v>3915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4298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7" t="n">
        <v>46223</v>
      </c>
      <c r="C9363" s="1" t="n">
        <v>11</v>
      </c>
      <c r="D9363" s="1" t="s">
        <v>3915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4299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7" t="n">
        <v>46223</v>
      </c>
      <c r="C9364" s="1" t="n">
        <v>11</v>
      </c>
      <c r="D9364" s="1" t="s">
        <v>3915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4300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7" t="n">
        <v>46223</v>
      </c>
      <c r="C9365" s="1" t="n">
        <v>11</v>
      </c>
      <c r="D9365" s="1" t="s">
        <v>3915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7131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7" t="n">
        <v>46223</v>
      </c>
      <c r="C9366" s="1" t="n">
        <v>11</v>
      </c>
      <c r="D9366" s="1" t="s">
        <v>3915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7056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7" t="n">
        <v>46223</v>
      </c>
      <c r="C9367" s="1" t="n">
        <v>11</v>
      </c>
      <c r="D9367" s="1" t="s">
        <v>3915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7132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7" t="n">
        <v>46223</v>
      </c>
      <c r="C9368" s="1" t="n">
        <v>11</v>
      </c>
      <c r="D9368" s="1" t="s">
        <v>3915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7133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7" t="n">
        <v>46223</v>
      </c>
      <c r="C9369" s="1" t="n">
        <v>11</v>
      </c>
      <c r="D9369" s="1" t="s">
        <v>3915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6728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7" t="n">
        <v>46223</v>
      </c>
      <c r="C9370" s="1" t="n">
        <v>11</v>
      </c>
      <c r="D9370" s="1" t="s">
        <v>3915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7134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7" t="n">
        <v>46223</v>
      </c>
      <c r="C9371" s="1" t="n">
        <v>11</v>
      </c>
      <c r="D9371" s="1" t="s">
        <v>3915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5269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7" t="n">
        <v>46223</v>
      </c>
      <c r="C9372" s="1" t="n">
        <v>11</v>
      </c>
      <c r="D9372" s="1" t="s">
        <v>3915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7135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7" t="n">
        <v>46223</v>
      </c>
      <c r="C9373" s="1" t="n">
        <v>11</v>
      </c>
      <c r="D9373" s="1" t="s">
        <v>3915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7136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7" t="n">
        <v>46223</v>
      </c>
      <c r="C9374" s="1" t="n">
        <v>11</v>
      </c>
      <c r="D9374" s="1" t="s">
        <v>3915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5793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7" t="n">
        <v>46223</v>
      </c>
      <c r="C9375" s="1" t="n">
        <v>11</v>
      </c>
      <c r="D9375" s="1" t="s">
        <v>3915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5794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7" t="n">
        <v>46223</v>
      </c>
      <c r="C9376" s="1" t="n">
        <v>11</v>
      </c>
      <c r="D9376" s="1" t="s">
        <v>3915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7137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7" t="n">
        <v>46223</v>
      </c>
      <c r="C9377" s="1" t="n">
        <v>11</v>
      </c>
      <c r="D9377" s="1" t="s">
        <v>3915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7138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7" t="n">
        <v>46223</v>
      </c>
      <c r="C9378" s="1" t="n">
        <v>11</v>
      </c>
      <c r="D9378" s="1" t="s">
        <v>3915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5797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7" t="n">
        <v>46223</v>
      </c>
      <c r="C9379" s="1" t="n">
        <v>11</v>
      </c>
      <c r="D9379" s="1" t="s">
        <v>3915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7139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7" t="n">
        <v>46223</v>
      </c>
      <c r="C9380" s="1" t="n">
        <v>11</v>
      </c>
      <c r="D9380" s="1" t="s">
        <v>3915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5798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7" t="n">
        <v>46223</v>
      </c>
      <c r="C9381" s="1" t="n">
        <v>11</v>
      </c>
      <c r="D9381" s="1" t="s">
        <v>3915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5799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7" t="n">
        <v>46223</v>
      </c>
      <c r="C9382" s="1" t="n">
        <v>11</v>
      </c>
      <c r="D9382" s="1" t="s">
        <v>3915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7140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7" t="n">
        <v>46223</v>
      </c>
      <c r="C9383" s="1" t="n">
        <v>11</v>
      </c>
      <c r="D9383" s="1" t="s">
        <v>3915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5801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7" t="n">
        <v>46223</v>
      </c>
      <c r="C9384" s="1" t="n">
        <v>11</v>
      </c>
      <c r="D9384" s="1" t="s">
        <v>3915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5802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7" t="n">
        <v>46223</v>
      </c>
      <c r="C9385" s="1" t="n">
        <v>11</v>
      </c>
      <c r="D9385" s="1" t="s">
        <v>3915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5803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7" t="n">
        <v>46223</v>
      </c>
      <c r="C9386" s="1" t="n">
        <v>11</v>
      </c>
      <c r="D9386" s="1" t="s">
        <v>3915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7141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7" t="n">
        <v>46223</v>
      </c>
      <c r="C9387" s="1" t="n">
        <v>11</v>
      </c>
      <c r="D9387" s="1" t="s">
        <v>3915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5805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7" t="n">
        <v>46223</v>
      </c>
      <c r="C9388" s="1" t="n">
        <v>11</v>
      </c>
      <c r="D9388" s="1" t="s">
        <v>3915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5334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7" t="n">
        <v>46223</v>
      </c>
      <c r="C9389" s="1" t="n">
        <v>11</v>
      </c>
      <c r="D9389" s="1" t="s">
        <v>3915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5334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7" t="n">
        <v>46223</v>
      </c>
      <c r="C9390" s="1" t="n">
        <v>11</v>
      </c>
      <c r="D9390" s="1" t="s">
        <v>3915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5807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7" t="n">
        <v>46223</v>
      </c>
      <c r="C9391" s="1" t="n">
        <v>11</v>
      </c>
      <c r="D9391" s="1" t="s">
        <v>3915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7142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7" t="n">
        <v>46223</v>
      </c>
      <c r="C9392" s="1" t="n">
        <v>11</v>
      </c>
      <c r="D9392" s="1" t="s">
        <v>3915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7143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7" t="n">
        <v>46223</v>
      </c>
      <c r="C9393" s="1" t="n">
        <v>11</v>
      </c>
      <c r="D9393" s="1" t="s">
        <v>3915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5811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7" t="n">
        <v>46223</v>
      </c>
      <c r="C9394" s="1" t="n">
        <v>11</v>
      </c>
      <c r="D9394" s="1" t="s">
        <v>3915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5813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7" t="n">
        <v>46223</v>
      </c>
      <c r="C9395" s="1" t="n">
        <v>11</v>
      </c>
      <c r="D9395" s="1" t="s">
        <v>3915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5814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7" t="n">
        <v>46223</v>
      </c>
      <c r="C9396" s="1" t="n">
        <v>11</v>
      </c>
      <c r="D9396" s="1" t="s">
        <v>3915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5335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7" t="n">
        <v>46223</v>
      </c>
      <c r="C9397" s="1" t="n">
        <v>11</v>
      </c>
      <c r="D9397" s="1" t="s">
        <v>3915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5336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7" t="n">
        <v>46223</v>
      </c>
      <c r="C9398" s="1" t="n">
        <v>11</v>
      </c>
      <c r="D9398" s="1" t="s">
        <v>3915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7144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7" t="n">
        <v>46223</v>
      </c>
      <c r="C9399" s="1" t="n">
        <v>11</v>
      </c>
      <c r="D9399" s="1" t="s">
        <v>3915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5337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7" t="n">
        <v>46223</v>
      </c>
      <c r="C9400" s="1" t="n">
        <v>11</v>
      </c>
      <c r="D9400" s="1" t="s">
        <v>3915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5340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7" t="n">
        <v>46223</v>
      </c>
      <c r="C9401" s="1" t="n">
        <v>11</v>
      </c>
      <c r="D9401" s="1" t="s">
        <v>3915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5338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7" t="n">
        <v>46223</v>
      </c>
      <c r="C9402" s="1" t="n">
        <v>11</v>
      </c>
      <c r="D9402" s="1" t="s">
        <v>3915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5820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7" t="n">
        <v>46223</v>
      </c>
      <c r="C9403" s="1" t="n">
        <v>11</v>
      </c>
      <c r="D9403" s="1" t="s">
        <v>3915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7145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7" t="n">
        <v>46223</v>
      </c>
      <c r="C9404" s="1" t="n">
        <v>11</v>
      </c>
      <c r="D9404" s="1" t="s">
        <v>3915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5339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7" t="n">
        <v>46223</v>
      </c>
      <c r="C9405" s="1" t="n">
        <v>11</v>
      </c>
      <c r="D9405" s="1" t="s">
        <v>3915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7146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7" t="n">
        <v>46223</v>
      </c>
      <c r="C9406" s="1" t="n">
        <v>11</v>
      </c>
      <c r="D9406" s="1" t="s">
        <v>3915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5821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7" t="n">
        <v>46223</v>
      </c>
      <c r="C9407" s="1" t="n">
        <v>11</v>
      </c>
      <c r="D9407" s="1" t="s">
        <v>3915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5823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7" t="n">
        <v>46223</v>
      </c>
      <c r="C9408" s="1" t="n">
        <v>11</v>
      </c>
      <c r="D9408" s="1" t="s">
        <v>3915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7147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7" t="n">
        <v>46223</v>
      </c>
      <c r="C9409" s="1" t="n">
        <v>11</v>
      </c>
      <c r="D9409" s="1" t="s">
        <v>3915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5825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7" t="n">
        <v>46223</v>
      </c>
      <c r="C9410" s="1" t="n">
        <v>11</v>
      </c>
      <c r="D9410" s="1" t="s">
        <v>3915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5826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7" t="n">
        <v>46223</v>
      </c>
      <c r="C9411" s="1" t="n">
        <v>11</v>
      </c>
      <c r="D9411" s="1" t="s">
        <v>3915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7148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7" t="n">
        <v>46223</v>
      </c>
      <c r="C9412" s="1" t="n">
        <v>11</v>
      </c>
      <c r="D9412" s="1" t="s">
        <v>3915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5830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7" t="n">
        <v>46223</v>
      </c>
      <c r="C9413" s="1" t="n">
        <v>11</v>
      </c>
      <c r="D9413" s="1" t="s">
        <v>3915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7149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7" t="n">
        <v>46223</v>
      </c>
      <c r="C9414" s="1" t="n">
        <v>11</v>
      </c>
      <c r="D9414" s="1" t="s">
        <v>3915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5831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7" t="n">
        <v>46223</v>
      </c>
      <c r="C9415" s="1" t="n">
        <v>11</v>
      </c>
      <c r="D9415" s="1" t="s">
        <v>3915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7150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7" t="n">
        <v>46223</v>
      </c>
      <c r="C9416" s="1" t="n">
        <v>11</v>
      </c>
      <c r="D9416" s="1" t="s">
        <v>3915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7151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7" t="n">
        <v>46223</v>
      </c>
      <c r="C9417" s="1" t="n">
        <v>11</v>
      </c>
      <c r="D9417" s="1" t="s">
        <v>3915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7152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7" t="n">
        <v>46223</v>
      </c>
      <c r="C9418" s="1" t="n">
        <v>11</v>
      </c>
      <c r="D9418" s="1" t="s">
        <v>3915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5487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7" t="n">
        <v>46223</v>
      </c>
      <c r="C9419" s="1" t="n">
        <v>11</v>
      </c>
      <c r="D9419" s="1" t="s">
        <v>3915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7153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7" t="n">
        <v>46223</v>
      </c>
      <c r="C9420" s="1" t="n">
        <v>11</v>
      </c>
      <c r="D9420" s="1" t="s">
        <v>3915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5488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7" t="n">
        <v>46223</v>
      </c>
      <c r="C9421" s="1" t="n">
        <v>11</v>
      </c>
      <c r="D9421" s="1" t="s">
        <v>3915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7154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7" t="n">
        <v>46223</v>
      </c>
      <c r="C9422" s="1" t="n">
        <v>11</v>
      </c>
      <c r="D9422" s="1" t="s">
        <v>3915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5489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7" t="n">
        <v>46223</v>
      </c>
      <c r="C9423" s="1" t="n">
        <v>11</v>
      </c>
      <c r="D9423" s="1" t="s">
        <v>3915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7155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7" t="n">
        <v>46223</v>
      </c>
      <c r="C9424" s="1" t="n">
        <v>11</v>
      </c>
      <c r="D9424" s="1" t="s">
        <v>3915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7156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7" t="n">
        <v>46223</v>
      </c>
      <c r="C9425" s="1" t="n">
        <v>11</v>
      </c>
      <c r="D9425" s="1" t="s">
        <v>3915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5490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7" t="n">
        <v>46223</v>
      </c>
      <c r="C9426" s="1" t="n">
        <v>11</v>
      </c>
      <c r="D9426" s="1" t="s">
        <v>3915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5488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7" t="n">
        <v>46223</v>
      </c>
      <c r="C9427" s="1" t="n">
        <v>11</v>
      </c>
      <c r="D9427" s="1" t="s">
        <v>3915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7157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7" t="n">
        <v>46223</v>
      </c>
      <c r="C9428" s="1" t="n">
        <v>11</v>
      </c>
      <c r="D9428" s="1" t="s">
        <v>3915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7158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7" t="n">
        <v>46223</v>
      </c>
      <c r="C9429" s="1" t="n">
        <v>11</v>
      </c>
      <c r="D9429" s="1" t="s">
        <v>3915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7159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7" t="n">
        <v>46223</v>
      </c>
      <c r="C9430" s="1" t="n">
        <v>11</v>
      </c>
      <c r="D9430" s="1" t="s">
        <v>3915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7160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7" t="n">
        <v>46223</v>
      </c>
      <c r="C9431" s="1" t="n">
        <v>11</v>
      </c>
      <c r="D9431" s="1" t="s">
        <v>3915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7161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7" t="n">
        <v>46223</v>
      </c>
      <c r="C9432" s="1" t="n">
        <v>11</v>
      </c>
      <c r="D9432" s="1" t="s">
        <v>3915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7162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7" t="n">
        <v>46223</v>
      </c>
      <c r="C9433" s="1" t="n">
        <v>11</v>
      </c>
      <c r="D9433" s="1" t="s">
        <v>3915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7163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7" t="n">
        <v>46223</v>
      </c>
      <c r="C9434" s="1" t="n">
        <v>11</v>
      </c>
      <c r="D9434" s="1" t="s">
        <v>3915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7164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7" t="n">
        <v>46223</v>
      </c>
      <c r="C9435" s="1" t="n">
        <v>11</v>
      </c>
      <c r="D9435" s="1" t="s">
        <v>3915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7165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7" t="n">
        <v>46223</v>
      </c>
      <c r="C9436" s="1" t="n">
        <v>11</v>
      </c>
      <c r="D9436" s="1" t="s">
        <v>3915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7166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7" t="n">
        <v>46223</v>
      </c>
      <c r="C9437" s="1" t="n">
        <v>11</v>
      </c>
      <c r="D9437" s="1" t="s">
        <v>3915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7167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7" t="n">
        <v>46223</v>
      </c>
      <c r="C9438" s="1" t="n">
        <v>11</v>
      </c>
      <c r="D9438" s="1" t="s">
        <v>3915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7168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7" t="n">
        <v>46223</v>
      </c>
      <c r="C9439" s="1" t="n">
        <v>11</v>
      </c>
      <c r="D9439" s="1" t="s">
        <v>3915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7169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7" t="n">
        <v>46223</v>
      </c>
      <c r="C9440" s="1" t="n">
        <v>11</v>
      </c>
      <c r="D9440" s="1" t="s">
        <v>3915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7170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7" t="n">
        <v>46223</v>
      </c>
      <c r="C9441" s="1" t="n">
        <v>11</v>
      </c>
      <c r="D9441" s="1" t="s">
        <v>3915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7171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7" t="n">
        <v>46223</v>
      </c>
      <c r="C9442" s="1" t="n">
        <v>11</v>
      </c>
      <c r="D9442" s="1" t="s">
        <v>3915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7172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7" t="n">
        <v>46223</v>
      </c>
      <c r="C9443" s="1" t="n">
        <v>11</v>
      </c>
      <c r="D9443" s="1" t="s">
        <v>3915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7173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7" t="n">
        <v>46223</v>
      </c>
      <c r="C9444" s="1" t="n">
        <v>11</v>
      </c>
      <c r="D9444" s="1" t="s">
        <v>3915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5658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7" t="n">
        <v>46223</v>
      </c>
      <c r="C9445" s="1" t="n">
        <v>11</v>
      </c>
      <c r="D9445" s="1" t="s">
        <v>3915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5659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7" t="n">
        <v>46223</v>
      </c>
      <c r="C9446" s="1" t="n">
        <v>11</v>
      </c>
      <c r="D9446" s="1" t="s">
        <v>3915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7174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7" t="n">
        <v>46223</v>
      </c>
      <c r="C9447" s="1" t="n">
        <v>11</v>
      </c>
      <c r="D9447" s="1" t="s">
        <v>3915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5660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7" t="n">
        <v>46223</v>
      </c>
      <c r="C9448" s="1" t="n">
        <v>11</v>
      </c>
      <c r="D9448" s="1" t="s">
        <v>3915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5662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7" t="n">
        <v>46223</v>
      </c>
      <c r="C9449" s="1" t="n">
        <v>11</v>
      </c>
      <c r="D9449" s="1" t="s">
        <v>3915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5663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7" t="n">
        <v>46223</v>
      </c>
      <c r="C9450" s="1" t="n">
        <v>11</v>
      </c>
      <c r="D9450" s="1" t="s">
        <v>3915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7175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7" t="n">
        <v>46223</v>
      </c>
      <c r="C9451" s="1" t="n">
        <v>11</v>
      </c>
      <c r="D9451" s="1" t="s">
        <v>3915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5666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7" t="n">
        <v>46223</v>
      </c>
      <c r="C9452" s="1" t="n">
        <v>11</v>
      </c>
      <c r="D9452" s="1" t="s">
        <v>3915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5670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7" t="n">
        <v>46223</v>
      </c>
      <c r="C9453" s="1" t="n">
        <v>11</v>
      </c>
      <c r="D9453" s="1" t="s">
        <v>3915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4419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7" t="n">
        <v>46223</v>
      </c>
      <c r="C9454" s="1" t="n">
        <v>11</v>
      </c>
      <c r="D9454" s="1" t="s">
        <v>3915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7176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7" t="n">
        <v>46223</v>
      </c>
      <c r="C9455" s="1" t="n">
        <v>11</v>
      </c>
      <c r="D9455" s="1" t="s">
        <v>3915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7177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7" t="n">
        <v>46223</v>
      </c>
      <c r="C9456" s="1" t="n">
        <v>11</v>
      </c>
      <c r="D9456" s="1" t="s">
        <v>3915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5245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7" t="n">
        <v>46223</v>
      </c>
      <c r="C9457" s="1" t="n">
        <v>22</v>
      </c>
      <c r="D9457" s="1" t="s">
        <v>3920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3921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7" t="n">
        <v>46223</v>
      </c>
      <c r="C9458" s="1" t="n">
        <v>22</v>
      </c>
      <c r="D9458" s="1" t="s">
        <v>3920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3923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7" t="n">
        <v>46223</v>
      </c>
      <c r="C9459" s="1" t="n">
        <v>22</v>
      </c>
      <c r="D9459" s="1" t="s">
        <v>3920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3924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7" t="n">
        <v>46223</v>
      </c>
      <c r="C9460" s="1" t="n">
        <v>22</v>
      </c>
      <c r="D9460" s="1" t="s">
        <v>3920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3925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7" t="n">
        <v>46223</v>
      </c>
      <c r="C9461" s="1" t="n">
        <v>22</v>
      </c>
      <c r="D9461" s="1" t="s">
        <v>3920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3926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7" t="n">
        <v>46223</v>
      </c>
      <c r="C9462" s="1" t="n">
        <v>22</v>
      </c>
      <c r="D9462" s="1" t="s">
        <v>3920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3927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7" t="n">
        <v>46223</v>
      </c>
      <c r="C9463" s="1" t="n">
        <v>22</v>
      </c>
      <c r="D9463" s="1" t="s">
        <v>3920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3928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7" t="n">
        <v>46223</v>
      </c>
      <c r="C9464" s="1" t="n">
        <v>22</v>
      </c>
      <c r="D9464" s="1" t="s">
        <v>3920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3929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7" t="n">
        <v>46223</v>
      </c>
      <c r="C9465" s="1" t="n">
        <v>22</v>
      </c>
      <c r="D9465" s="1" t="s">
        <v>3920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3930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7" t="n">
        <v>46223</v>
      </c>
      <c r="C9466" s="1" t="n">
        <v>22</v>
      </c>
      <c r="D9466" s="1" t="s">
        <v>3920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3931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7" t="n">
        <v>46223</v>
      </c>
      <c r="C9467" s="1" t="n">
        <v>22</v>
      </c>
      <c r="D9467" s="1" t="s">
        <v>3920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3932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7" t="n">
        <v>46223</v>
      </c>
      <c r="C9468" s="1" t="n">
        <v>22</v>
      </c>
      <c r="D9468" s="1" t="s">
        <v>3920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3933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7" t="n">
        <v>46223</v>
      </c>
      <c r="C9469" s="1" t="n">
        <v>22</v>
      </c>
      <c r="D9469" s="1" t="s">
        <v>3920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3934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7" t="n">
        <v>46223</v>
      </c>
      <c r="C9470" s="1" t="n">
        <v>22</v>
      </c>
      <c r="D9470" s="1" t="s">
        <v>3920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3936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7" t="n">
        <v>46223</v>
      </c>
      <c r="C9471" s="1" t="n">
        <v>22</v>
      </c>
      <c r="D9471" s="1" t="s">
        <v>3920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3937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7" t="n">
        <v>46223</v>
      </c>
      <c r="C9472" s="1" t="n">
        <v>22</v>
      </c>
      <c r="D9472" s="1" t="s">
        <v>3920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3938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7" t="n">
        <v>46223</v>
      </c>
      <c r="C9473" s="1" t="n">
        <v>22</v>
      </c>
      <c r="D9473" s="1" t="s">
        <v>3920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3939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7" t="n">
        <v>46223</v>
      </c>
      <c r="C9474" s="1" t="n">
        <v>22</v>
      </c>
      <c r="D9474" s="1" t="s">
        <v>3920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3940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7" t="n">
        <v>46223</v>
      </c>
      <c r="C9475" s="1" t="n">
        <v>22</v>
      </c>
      <c r="D9475" s="1" t="s">
        <v>3920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4272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7" t="n">
        <v>46223</v>
      </c>
      <c r="C9476" s="1" t="n">
        <v>22</v>
      </c>
      <c r="D9476" s="1" t="s">
        <v>3920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3921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7" t="n">
        <v>46223</v>
      </c>
      <c r="C9477" s="1" t="n">
        <v>22</v>
      </c>
      <c r="D9477" s="1" t="s">
        <v>3920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4208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7" t="n">
        <v>46223</v>
      </c>
      <c r="C9478" s="1" t="n">
        <v>22</v>
      </c>
      <c r="D9478" s="1" t="s">
        <v>3920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3942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7" t="n">
        <v>46223</v>
      </c>
      <c r="C9479" s="1" t="n">
        <v>22</v>
      </c>
      <c r="D9479" s="1" t="s">
        <v>3920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3943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7" t="n">
        <v>46223</v>
      </c>
      <c r="C9480" s="1" t="n">
        <v>22</v>
      </c>
      <c r="D9480" s="1" t="s">
        <v>3920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3922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7" t="n">
        <v>46223</v>
      </c>
      <c r="C9481" s="1" t="n">
        <v>22</v>
      </c>
      <c r="D9481" s="1" t="s">
        <v>3920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3938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7" t="n">
        <v>46223</v>
      </c>
      <c r="C9482" s="1" t="n">
        <v>22</v>
      </c>
      <c r="D9482" s="1" t="s">
        <v>3920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3940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7" t="n">
        <v>46223</v>
      </c>
      <c r="C9483" s="1" t="n">
        <v>22</v>
      </c>
      <c r="D9483" s="1" t="s">
        <v>3920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3921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7" t="n">
        <v>46223</v>
      </c>
      <c r="C9484" s="1" t="n">
        <v>22</v>
      </c>
      <c r="D9484" s="1" t="s">
        <v>3920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4208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7" t="n">
        <v>46223</v>
      </c>
      <c r="C9485" s="1" t="n">
        <v>22</v>
      </c>
      <c r="D9485" s="1" t="s">
        <v>3920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3942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7" t="n">
        <v>46223</v>
      </c>
      <c r="C9486" s="1" t="n">
        <v>22</v>
      </c>
      <c r="D9486" s="1" t="s">
        <v>3920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3943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7" t="n">
        <v>46223</v>
      </c>
      <c r="C9487" s="1" t="n">
        <v>22</v>
      </c>
      <c r="D9487" s="1" t="s">
        <v>3920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3922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7" t="n">
        <v>46223</v>
      </c>
      <c r="C9488" s="1" t="n">
        <v>22</v>
      </c>
      <c r="D9488" s="1" t="s">
        <v>3920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3938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7" t="n">
        <v>46223</v>
      </c>
      <c r="C9489" s="1" t="n">
        <v>22</v>
      </c>
      <c r="D9489" s="1" t="s">
        <v>3920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3940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7" t="n">
        <v>46223</v>
      </c>
      <c r="C9490" s="1" t="n">
        <v>100</v>
      </c>
      <c r="D9490" s="1" t="s">
        <v>3947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3921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7" t="n">
        <v>46223</v>
      </c>
      <c r="C9491" s="1" t="n">
        <v>100</v>
      </c>
      <c r="D9491" s="1" t="s">
        <v>3947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3923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7" t="n">
        <v>46223</v>
      </c>
      <c r="C9492" s="1" t="n">
        <v>100</v>
      </c>
      <c r="D9492" s="1" t="s">
        <v>3947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3924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7" t="n">
        <v>46223</v>
      </c>
      <c r="C9493" s="1" t="n">
        <v>100</v>
      </c>
      <c r="D9493" s="1" t="s">
        <v>3947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3925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7" t="n">
        <v>46223</v>
      </c>
      <c r="C9494" s="1" t="n">
        <v>100</v>
      </c>
      <c r="D9494" s="1" t="s">
        <v>3947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3926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7" t="n">
        <v>46223</v>
      </c>
      <c r="C9495" s="1" t="n">
        <v>100</v>
      </c>
      <c r="D9495" s="1" t="s">
        <v>3947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3927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7" t="n">
        <v>46223</v>
      </c>
      <c r="C9496" s="1" t="n">
        <v>100</v>
      </c>
      <c r="D9496" s="1" t="s">
        <v>3947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3928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7" t="n">
        <v>46223</v>
      </c>
      <c r="C9497" s="1" t="n">
        <v>100</v>
      </c>
      <c r="D9497" s="1" t="s">
        <v>3947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3929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7" t="n">
        <v>46223</v>
      </c>
      <c r="C9498" s="1" t="n">
        <v>100</v>
      </c>
      <c r="D9498" s="1" t="s">
        <v>3947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3930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7" t="n">
        <v>46223</v>
      </c>
      <c r="C9499" s="1" t="n">
        <v>100</v>
      </c>
      <c r="D9499" s="1" t="s">
        <v>3947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3931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7" t="n">
        <v>46223</v>
      </c>
      <c r="C9500" s="1" t="n">
        <v>100</v>
      </c>
      <c r="D9500" s="1" t="s">
        <v>3947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3932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7" t="n">
        <v>46223</v>
      </c>
      <c r="C9501" s="1" t="n">
        <v>100</v>
      </c>
      <c r="D9501" s="1" t="s">
        <v>3947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3933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7" t="n">
        <v>46223</v>
      </c>
      <c r="C9502" s="1" t="n">
        <v>100</v>
      </c>
      <c r="D9502" s="1" t="s">
        <v>3947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3934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7" t="n">
        <v>46223</v>
      </c>
      <c r="C9503" s="1" t="n">
        <v>100</v>
      </c>
      <c r="D9503" s="1" t="s">
        <v>3947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3936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7" t="n">
        <v>46223</v>
      </c>
      <c r="C9504" s="1" t="n">
        <v>100</v>
      </c>
      <c r="D9504" s="1" t="s">
        <v>3947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3937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7" t="n">
        <v>46223</v>
      </c>
      <c r="C9505" s="1" t="n">
        <v>100</v>
      </c>
      <c r="D9505" s="1" t="s">
        <v>3947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3938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7" t="n">
        <v>46223</v>
      </c>
      <c r="C9506" s="1" t="n">
        <v>100</v>
      </c>
      <c r="D9506" s="1" t="s">
        <v>3947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3939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7" t="n">
        <v>46223</v>
      </c>
      <c r="C9507" s="1" t="n">
        <v>100</v>
      </c>
      <c r="D9507" s="1" t="s">
        <v>3947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3940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7" t="n">
        <v>46223</v>
      </c>
      <c r="C9508" s="1" t="n">
        <v>100</v>
      </c>
      <c r="D9508" s="1" t="s">
        <v>3947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3921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7" t="n">
        <v>46223</v>
      </c>
      <c r="C9509" s="1" t="n">
        <v>100</v>
      </c>
      <c r="D9509" s="1" t="s">
        <v>3947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3923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7" t="n">
        <v>46223</v>
      </c>
      <c r="C9510" s="1" t="n">
        <v>100</v>
      </c>
      <c r="D9510" s="1" t="s">
        <v>3947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3924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7" t="n">
        <v>46223</v>
      </c>
      <c r="C9511" s="1" t="n">
        <v>100</v>
      </c>
      <c r="D9511" s="1" t="s">
        <v>3947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3925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7" t="n">
        <v>46223</v>
      </c>
      <c r="C9512" s="1" t="n">
        <v>100</v>
      </c>
      <c r="D9512" s="1" t="s">
        <v>3947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3926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7" t="n">
        <v>46223</v>
      </c>
      <c r="C9513" s="1" t="n">
        <v>100</v>
      </c>
      <c r="D9513" s="1" t="s">
        <v>3947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3927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7" t="n">
        <v>46223</v>
      </c>
      <c r="C9514" s="1" t="n">
        <v>100</v>
      </c>
      <c r="D9514" s="1" t="s">
        <v>3947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3928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7" t="n">
        <v>46223</v>
      </c>
      <c r="C9515" s="1" t="n">
        <v>100</v>
      </c>
      <c r="D9515" s="1" t="s">
        <v>3947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3929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7" t="n">
        <v>46223</v>
      </c>
      <c r="C9516" s="1" t="n">
        <v>100</v>
      </c>
      <c r="D9516" s="1" t="s">
        <v>3947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3930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7" t="n">
        <v>46223</v>
      </c>
      <c r="C9517" s="1" t="n">
        <v>100</v>
      </c>
      <c r="D9517" s="1" t="s">
        <v>3947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3931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7" t="n">
        <v>46223</v>
      </c>
      <c r="C9518" s="1" t="n">
        <v>100</v>
      </c>
      <c r="D9518" s="1" t="s">
        <v>3947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3932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7" t="n">
        <v>46223</v>
      </c>
      <c r="C9519" s="1" t="n">
        <v>100</v>
      </c>
      <c r="D9519" s="1" t="s">
        <v>3947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3933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7" t="n">
        <v>46223</v>
      </c>
      <c r="C9520" s="1" t="n">
        <v>100</v>
      </c>
      <c r="D9520" s="1" t="s">
        <v>3947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3934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7" t="n">
        <v>46223</v>
      </c>
      <c r="C9521" s="1" t="n">
        <v>100</v>
      </c>
      <c r="D9521" s="1" t="s">
        <v>3947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3936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7" t="n">
        <v>46223</v>
      </c>
      <c r="C9522" s="1" t="n">
        <v>100</v>
      </c>
      <c r="D9522" s="1" t="s">
        <v>3947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3937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7" t="n">
        <v>46223</v>
      </c>
      <c r="C9523" s="1" t="n">
        <v>100</v>
      </c>
      <c r="D9523" s="1" t="s">
        <v>3947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3938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7" t="n">
        <v>46223</v>
      </c>
      <c r="C9524" s="1" t="n">
        <v>100</v>
      </c>
      <c r="D9524" s="1" t="s">
        <v>3947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3939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7" t="n">
        <v>46223</v>
      </c>
      <c r="C9525" s="1" t="n">
        <v>100</v>
      </c>
      <c r="D9525" s="1" t="s">
        <v>3947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3940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7" t="n">
        <v>46223</v>
      </c>
      <c r="C9526" s="1" t="n">
        <v>100</v>
      </c>
      <c r="D9526" s="1" t="s">
        <v>3947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4272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7" t="n">
        <v>46223</v>
      </c>
      <c r="C9527" s="1" t="n">
        <v>100</v>
      </c>
      <c r="D9527" s="1" t="s">
        <v>3947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3921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7" t="n">
        <v>46223</v>
      </c>
      <c r="C9528" s="1" t="n">
        <v>100</v>
      </c>
      <c r="D9528" s="1" t="s">
        <v>3947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3923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7" t="n">
        <v>46223</v>
      </c>
      <c r="C9529" s="1" t="n">
        <v>100</v>
      </c>
      <c r="D9529" s="1" t="s">
        <v>3947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3924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7" t="n">
        <v>46223</v>
      </c>
      <c r="C9530" s="1" t="n">
        <v>100</v>
      </c>
      <c r="D9530" s="1" t="s">
        <v>3947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3925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7" t="n">
        <v>46223</v>
      </c>
      <c r="C9531" s="1" t="n">
        <v>100</v>
      </c>
      <c r="D9531" s="1" t="s">
        <v>3947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3926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7" t="n">
        <v>46223</v>
      </c>
      <c r="C9532" s="1" t="n">
        <v>100</v>
      </c>
      <c r="D9532" s="1" t="s">
        <v>3947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3927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7" t="n">
        <v>46223</v>
      </c>
      <c r="C9533" s="1" t="n">
        <v>100</v>
      </c>
      <c r="D9533" s="1" t="s">
        <v>3947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3928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7" t="n">
        <v>46223</v>
      </c>
      <c r="C9534" s="1" t="n">
        <v>100</v>
      </c>
      <c r="D9534" s="1" t="s">
        <v>3947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3929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7" t="n">
        <v>46223</v>
      </c>
      <c r="C9535" s="1" t="n">
        <v>100</v>
      </c>
      <c r="D9535" s="1" t="s">
        <v>3947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3930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7" t="n">
        <v>46223</v>
      </c>
      <c r="C9536" s="1" t="n">
        <v>100</v>
      </c>
      <c r="D9536" s="1" t="s">
        <v>3947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3931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7" t="n">
        <v>46223</v>
      </c>
      <c r="C9537" s="1" t="n">
        <v>100</v>
      </c>
      <c r="D9537" s="1" t="s">
        <v>3947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3932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7" t="n">
        <v>46223</v>
      </c>
      <c r="C9538" s="1" t="n">
        <v>100</v>
      </c>
      <c r="D9538" s="1" t="s">
        <v>3947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3933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7" t="n">
        <v>46223</v>
      </c>
      <c r="C9539" s="1" t="n">
        <v>100</v>
      </c>
      <c r="D9539" s="1" t="s">
        <v>3947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3934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7" t="n">
        <v>46223</v>
      </c>
      <c r="C9540" s="1" t="n">
        <v>100</v>
      </c>
      <c r="D9540" s="1" t="s">
        <v>3947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3936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7" t="n">
        <v>46223</v>
      </c>
      <c r="C9541" s="1" t="n">
        <v>100</v>
      </c>
      <c r="D9541" s="1" t="s">
        <v>3947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3937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7" t="n">
        <v>46223</v>
      </c>
      <c r="C9542" s="1" t="n">
        <v>100</v>
      </c>
      <c r="D9542" s="1" t="s">
        <v>3947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3938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7" t="n">
        <v>46223</v>
      </c>
      <c r="C9543" s="1" t="n">
        <v>100</v>
      </c>
      <c r="D9543" s="1" t="s">
        <v>3947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3939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7" t="n">
        <v>46223</v>
      </c>
      <c r="C9544" s="1" t="n">
        <v>100</v>
      </c>
      <c r="D9544" s="1" t="s">
        <v>3947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3940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7" t="n">
        <v>46223</v>
      </c>
      <c r="C9545" s="1" t="n">
        <v>100</v>
      </c>
      <c r="D9545" s="1" t="s">
        <v>3947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3921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7" t="n">
        <v>46223</v>
      </c>
      <c r="C9546" s="1" t="n">
        <v>100</v>
      </c>
      <c r="D9546" s="1" t="s">
        <v>3947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4208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7" t="n">
        <v>46223</v>
      </c>
      <c r="C9547" s="1" t="n">
        <v>100</v>
      </c>
      <c r="D9547" s="1" t="s">
        <v>3947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3942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7" t="n">
        <v>46223</v>
      </c>
      <c r="C9548" s="1" t="n">
        <v>100</v>
      </c>
      <c r="D9548" s="1" t="s">
        <v>3947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3943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7" t="n">
        <v>46223</v>
      </c>
      <c r="C9549" s="1" t="n">
        <v>100</v>
      </c>
      <c r="D9549" s="1" t="s">
        <v>3947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3922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7" t="n">
        <v>46223</v>
      </c>
      <c r="C9550" s="1" t="n">
        <v>100</v>
      </c>
      <c r="D9550" s="1" t="s">
        <v>3947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3938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7" t="n">
        <v>46223</v>
      </c>
      <c r="C9551" s="1" t="n">
        <v>100</v>
      </c>
      <c r="D9551" s="1" t="s">
        <v>3947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3940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7" t="n">
        <v>46223</v>
      </c>
      <c r="C9552" s="1" t="n">
        <v>100</v>
      </c>
      <c r="D9552" s="1" t="s">
        <v>3947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3921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7" t="n">
        <v>46223</v>
      </c>
      <c r="C9553" s="1" t="n">
        <v>100</v>
      </c>
      <c r="D9553" s="1" t="s">
        <v>3947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4208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7" t="n">
        <v>46223</v>
      </c>
      <c r="C9554" s="1" t="n">
        <v>100</v>
      </c>
      <c r="D9554" s="1" t="s">
        <v>3947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3942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7" t="n">
        <v>46223</v>
      </c>
      <c r="C9555" s="1" t="n">
        <v>100</v>
      </c>
      <c r="D9555" s="1" t="s">
        <v>3947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3943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7" t="n">
        <v>46223</v>
      </c>
      <c r="C9556" s="1" t="n">
        <v>100</v>
      </c>
      <c r="D9556" s="1" t="s">
        <v>3947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3922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7" t="n">
        <v>46223</v>
      </c>
      <c r="C9557" s="1" t="n">
        <v>100</v>
      </c>
      <c r="D9557" s="1" t="s">
        <v>3947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3938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7" t="n">
        <v>46223</v>
      </c>
      <c r="C9558" s="1" t="n">
        <v>100</v>
      </c>
      <c r="D9558" s="1" t="s">
        <v>3947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3940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7" t="n">
        <v>46224</v>
      </c>
      <c r="C9559" s="1" t="n">
        <v>1</v>
      </c>
      <c r="D9559" s="1" t="s">
        <v>3851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3886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7" t="n">
        <v>46224</v>
      </c>
      <c r="C9560" s="1" t="n">
        <v>1</v>
      </c>
      <c r="D9560" s="1" t="s">
        <v>3851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3887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7" t="n">
        <v>46224</v>
      </c>
      <c r="C9561" s="1" t="n">
        <v>1</v>
      </c>
      <c r="D9561" s="1" t="s">
        <v>3851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4223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7" t="n">
        <v>46224</v>
      </c>
      <c r="C9562" s="1" t="n">
        <v>1</v>
      </c>
      <c r="D9562" s="1" t="s">
        <v>3851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4224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7" t="n">
        <v>46224</v>
      </c>
      <c r="C9563" s="1" t="n">
        <v>1</v>
      </c>
      <c r="D9563" s="1" t="s">
        <v>3851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6088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7" t="n">
        <v>46224</v>
      </c>
      <c r="C9564" s="1" t="n">
        <v>1</v>
      </c>
      <c r="D9564" s="1" t="s">
        <v>3851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4111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7" t="n">
        <v>46224</v>
      </c>
      <c r="C9565" s="1" t="n">
        <v>6</v>
      </c>
      <c r="D9565" s="1" t="s">
        <v>3914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4174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7" t="n">
        <v>46224</v>
      </c>
      <c r="C9566" s="1" t="n">
        <v>6</v>
      </c>
      <c r="D9566" s="1" t="s">
        <v>3914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4175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7" t="n">
        <v>46224</v>
      </c>
      <c r="C9567" s="1" t="n">
        <v>6</v>
      </c>
      <c r="D9567" s="1" t="s">
        <v>3914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4177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7" t="n">
        <v>46224</v>
      </c>
      <c r="C9568" s="1" t="n">
        <v>6</v>
      </c>
      <c r="D9568" s="1" t="s">
        <v>3914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4178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7" t="n">
        <v>46224</v>
      </c>
      <c r="C9569" s="1" t="n">
        <v>6</v>
      </c>
      <c r="D9569" s="1" t="s">
        <v>3914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4179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7" t="n">
        <v>46224</v>
      </c>
      <c r="C9570" s="1" t="n">
        <v>6</v>
      </c>
      <c r="D9570" s="1" t="s">
        <v>3914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4180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7" t="n">
        <v>46224</v>
      </c>
      <c r="C9571" s="1" t="n">
        <v>6</v>
      </c>
      <c r="D9571" s="1" t="s">
        <v>3914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4181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7" t="n">
        <v>46224</v>
      </c>
      <c r="C9572" s="1" t="n">
        <v>6</v>
      </c>
      <c r="D9572" s="1" t="s">
        <v>3914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4182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7" t="n">
        <v>46224</v>
      </c>
      <c r="C9573" s="1" t="n">
        <v>6</v>
      </c>
      <c r="D9573" s="1" t="s">
        <v>3914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4184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7" t="n">
        <v>46224</v>
      </c>
      <c r="C9574" s="1" t="n">
        <v>6</v>
      </c>
      <c r="D9574" s="1" t="s">
        <v>3914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4185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7" t="n">
        <v>46224</v>
      </c>
      <c r="C9575" s="1" t="n">
        <v>6</v>
      </c>
      <c r="D9575" s="1" t="s">
        <v>3914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4174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7" t="n">
        <v>46224</v>
      </c>
      <c r="C9576" s="1" t="n">
        <v>6</v>
      </c>
      <c r="D9576" s="1" t="s">
        <v>3914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4187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7" t="n">
        <v>46224</v>
      </c>
      <c r="C9577" s="1" t="n">
        <v>6</v>
      </c>
      <c r="D9577" s="1" t="s">
        <v>3914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4188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7" t="n">
        <v>46224</v>
      </c>
      <c r="C9578" s="1" t="n">
        <v>6</v>
      </c>
      <c r="D9578" s="1" t="s">
        <v>3914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4190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7" t="n">
        <v>46224</v>
      </c>
      <c r="C9579" s="1" t="n">
        <v>6</v>
      </c>
      <c r="D9579" s="1" t="s">
        <v>3914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4191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7" t="n">
        <v>46224</v>
      </c>
      <c r="C9580" s="1" t="n">
        <v>6</v>
      </c>
      <c r="D9580" s="1" t="s">
        <v>3914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4192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7" t="n">
        <v>46224</v>
      </c>
      <c r="C9581" s="1" t="n">
        <v>6</v>
      </c>
      <c r="D9581" s="1" t="s">
        <v>3914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4193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7" t="n">
        <v>46224</v>
      </c>
      <c r="C9582" s="1" t="n">
        <v>6</v>
      </c>
      <c r="D9582" s="1" t="s">
        <v>3914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4194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7" t="n">
        <v>46224</v>
      </c>
      <c r="C9583" s="1" t="n">
        <v>6</v>
      </c>
      <c r="D9583" s="1" t="s">
        <v>3914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4266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7" t="n">
        <v>46224</v>
      </c>
      <c r="C9584" s="1" t="n">
        <v>6</v>
      </c>
      <c r="D9584" s="1" t="s">
        <v>3914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4195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7" t="n">
        <v>46224</v>
      </c>
      <c r="C9585" s="1" t="n">
        <v>6</v>
      </c>
      <c r="D9585" s="1" t="s">
        <v>3914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4196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7" t="n">
        <v>46224</v>
      </c>
      <c r="C9586" s="1" t="n">
        <v>6</v>
      </c>
      <c r="D9586" s="1" t="s">
        <v>3914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4197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7" t="n">
        <v>46224</v>
      </c>
      <c r="C9587" s="1" t="n">
        <v>6</v>
      </c>
      <c r="D9587" s="1" t="s">
        <v>3914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4198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7" t="n">
        <v>46224</v>
      </c>
      <c r="C9588" s="1" t="n">
        <v>6</v>
      </c>
      <c r="D9588" s="1" t="s">
        <v>3914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4199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7" t="n">
        <v>46224</v>
      </c>
      <c r="C9589" s="1" t="n">
        <v>11</v>
      </c>
      <c r="D9589" s="1" t="s">
        <v>3915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3951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7" t="n">
        <v>46224</v>
      </c>
      <c r="C9590" s="1" t="n">
        <v>11</v>
      </c>
      <c r="D9590" s="1" t="s">
        <v>3915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6461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7" t="n">
        <v>46224</v>
      </c>
      <c r="C9591" s="1" t="n">
        <v>11</v>
      </c>
      <c r="D9591" s="1" t="s">
        <v>3915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7178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7" t="n">
        <v>46224</v>
      </c>
      <c r="C9592" s="1" t="n">
        <v>11</v>
      </c>
      <c r="D9592" s="1" t="s">
        <v>3915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7179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7" t="n">
        <v>46224</v>
      </c>
      <c r="C9593" s="1" t="n">
        <v>11</v>
      </c>
      <c r="D9593" s="1" t="s">
        <v>3915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4935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7" t="n">
        <v>46224</v>
      </c>
      <c r="C9594" s="1" t="n">
        <v>11</v>
      </c>
      <c r="D9594" s="1" t="s">
        <v>3915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7180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7" t="n">
        <v>46224</v>
      </c>
      <c r="C9595" s="1" t="n">
        <v>11</v>
      </c>
      <c r="D9595" s="1" t="s">
        <v>3915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7181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7" t="n">
        <v>46224</v>
      </c>
      <c r="C9596" s="1" t="n">
        <v>11</v>
      </c>
      <c r="D9596" s="1" t="s">
        <v>3915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4278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7" t="n">
        <v>46224</v>
      </c>
      <c r="C9597" s="1" t="n">
        <v>11</v>
      </c>
      <c r="D9597" s="1" t="s">
        <v>3915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3958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7" t="n">
        <v>46224</v>
      </c>
      <c r="C9598" s="1" t="n">
        <v>11</v>
      </c>
      <c r="D9598" s="1" t="s">
        <v>3915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3959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7" t="n">
        <v>46224</v>
      </c>
      <c r="C9599" s="1" t="n">
        <v>11</v>
      </c>
      <c r="D9599" s="1" t="s">
        <v>3915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3961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7" t="n">
        <v>46224</v>
      </c>
      <c r="C9600" s="1" t="n">
        <v>11</v>
      </c>
      <c r="D9600" s="1" t="s">
        <v>3915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4624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7" t="n">
        <v>46224</v>
      </c>
      <c r="C9601" s="1" t="n">
        <v>11</v>
      </c>
      <c r="D9601" s="1" t="s">
        <v>3915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6380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7" t="n">
        <v>46224</v>
      </c>
      <c r="C9602" s="1" t="n">
        <v>11</v>
      </c>
      <c r="D9602" s="1" t="s">
        <v>3915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6193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7" t="n">
        <v>46224</v>
      </c>
      <c r="C9603" s="1" t="n">
        <v>11</v>
      </c>
      <c r="D9603" s="1" t="s">
        <v>3915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3990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7" t="n">
        <v>46224</v>
      </c>
      <c r="C9604" s="1" t="n">
        <v>11</v>
      </c>
      <c r="D9604" s="1" t="s">
        <v>3915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3991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7" t="n">
        <v>46224</v>
      </c>
      <c r="C9605" s="1" t="n">
        <v>11</v>
      </c>
      <c r="D9605" s="1" t="s">
        <v>3915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3992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7" t="n">
        <v>46224</v>
      </c>
      <c r="C9606" s="1" t="n">
        <v>11</v>
      </c>
      <c r="D9606" s="1" t="s">
        <v>3915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3993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7" t="n">
        <v>46224</v>
      </c>
      <c r="C9607" s="1" t="n">
        <v>11</v>
      </c>
      <c r="D9607" s="1" t="s">
        <v>3915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4467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7" t="n">
        <v>46224</v>
      </c>
      <c r="C9608" s="1" t="n">
        <v>11</v>
      </c>
      <c r="D9608" s="1" t="s">
        <v>3915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3955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7" t="n">
        <v>46224</v>
      </c>
      <c r="C9609" s="1" t="n">
        <v>11</v>
      </c>
      <c r="D9609" s="1" t="s">
        <v>3915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3994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7" t="n">
        <v>46224</v>
      </c>
      <c r="C9610" s="1" t="n">
        <v>11</v>
      </c>
      <c r="D9610" s="1" t="s">
        <v>3915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4222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7" t="n">
        <v>46224</v>
      </c>
      <c r="C9611" s="1" t="n">
        <v>11</v>
      </c>
      <c r="D9611" s="1" t="s">
        <v>3915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7182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7" t="n">
        <v>46224</v>
      </c>
      <c r="C9612" s="1" t="n">
        <v>11</v>
      </c>
      <c r="D9612" s="1" t="s">
        <v>3915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7183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7" t="n">
        <v>46224</v>
      </c>
      <c r="C9613" s="1" t="n">
        <v>11</v>
      </c>
      <c r="D9613" s="1" t="s">
        <v>3915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7184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7" t="n">
        <v>46224</v>
      </c>
      <c r="C9614" s="1" t="n">
        <v>11</v>
      </c>
      <c r="D9614" s="1" t="s">
        <v>3915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7185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7" t="n">
        <v>46224</v>
      </c>
      <c r="C9615" s="1" t="n">
        <v>11</v>
      </c>
      <c r="D9615" s="1" t="s">
        <v>3915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4301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7" t="n">
        <v>46224</v>
      </c>
      <c r="C9616" s="1" t="n">
        <v>11</v>
      </c>
      <c r="D9616" s="1" t="s">
        <v>3915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4302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7" t="n">
        <v>46224</v>
      </c>
      <c r="C9617" s="1" t="n">
        <v>11</v>
      </c>
      <c r="D9617" s="1" t="s">
        <v>3915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4304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7" t="n">
        <v>46224</v>
      </c>
      <c r="C9618" s="1" t="n">
        <v>11</v>
      </c>
      <c r="D9618" s="1" t="s">
        <v>3915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4321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7" t="n">
        <v>46224</v>
      </c>
      <c r="C9619" s="1" t="n">
        <v>11</v>
      </c>
      <c r="D9619" s="1" t="s">
        <v>3915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4322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7" t="n">
        <v>46224</v>
      </c>
      <c r="C9620" s="1" t="n">
        <v>11</v>
      </c>
      <c r="D9620" s="1" t="s">
        <v>3915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4323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7" t="n">
        <v>46224</v>
      </c>
      <c r="C9621" s="1" t="n">
        <v>11</v>
      </c>
      <c r="D9621" s="1" t="s">
        <v>3915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4324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7" t="n">
        <v>46224</v>
      </c>
      <c r="C9622" s="1" t="n">
        <v>11</v>
      </c>
      <c r="D9622" s="1" t="s">
        <v>3915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4222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7" t="n">
        <v>46224</v>
      </c>
      <c r="C9623" s="1" t="n">
        <v>11</v>
      </c>
      <c r="D9623" s="1" t="s">
        <v>3915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4303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7" t="n">
        <v>46224</v>
      </c>
      <c r="C9624" s="1" t="n">
        <v>11</v>
      </c>
      <c r="D9624" s="1" t="s">
        <v>3915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6757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7" t="n">
        <v>46224</v>
      </c>
      <c r="C9625" s="1" t="n">
        <v>11</v>
      </c>
      <c r="D9625" s="1" t="s">
        <v>3915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4304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7" t="n">
        <v>46224</v>
      </c>
      <c r="C9626" s="1" t="n">
        <v>11</v>
      </c>
      <c r="D9626" s="1" t="s">
        <v>3915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4309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7" t="n">
        <v>46224</v>
      </c>
      <c r="C9627" s="1" t="n">
        <v>11</v>
      </c>
      <c r="D9627" s="1" t="s">
        <v>3915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4310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7" t="n">
        <v>46224</v>
      </c>
      <c r="C9628" s="1" t="n">
        <v>11</v>
      </c>
      <c r="D9628" s="1" t="s">
        <v>3915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4311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7" t="n">
        <v>46224</v>
      </c>
      <c r="C9629" s="1" t="n">
        <v>11</v>
      </c>
      <c r="D9629" s="1" t="s">
        <v>3915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6758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7" t="n">
        <v>46224</v>
      </c>
      <c r="C9630" s="1" t="n">
        <v>11</v>
      </c>
      <c r="D9630" s="1" t="s">
        <v>3915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4625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7" t="n">
        <v>46224</v>
      </c>
      <c r="C9631" s="1" t="n">
        <v>11</v>
      </c>
      <c r="D9631" s="1" t="s">
        <v>3915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4321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7" t="n">
        <v>46224</v>
      </c>
      <c r="C9632" s="1" t="n">
        <v>11</v>
      </c>
      <c r="D9632" s="1" t="s">
        <v>3915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4322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7" t="n">
        <v>46224</v>
      </c>
      <c r="C9633" s="1" t="n">
        <v>11</v>
      </c>
      <c r="D9633" s="1" t="s">
        <v>3915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4323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7" t="n">
        <v>46224</v>
      </c>
      <c r="C9634" s="1" t="n">
        <v>11</v>
      </c>
      <c r="D9634" s="1" t="s">
        <v>3915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4324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7" t="n">
        <v>46224</v>
      </c>
      <c r="C9635" s="1" t="n">
        <v>11</v>
      </c>
      <c r="D9635" s="1" t="s">
        <v>3915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4626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7" t="n">
        <v>46224</v>
      </c>
      <c r="C9636" s="1" t="n">
        <v>11</v>
      </c>
      <c r="D9636" s="1" t="s">
        <v>3915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4222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7" t="n">
        <v>46224</v>
      </c>
      <c r="C9637" s="1" t="n">
        <v>11</v>
      </c>
      <c r="D9637" s="1" t="s">
        <v>3915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4476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7" t="n">
        <v>46224</v>
      </c>
      <c r="C9638" s="1" t="n">
        <v>11</v>
      </c>
      <c r="D9638" s="1" t="s">
        <v>3915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4476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7" t="n">
        <v>46224</v>
      </c>
      <c r="C9639" s="1" t="n">
        <v>11</v>
      </c>
      <c r="D9639" s="1" t="s">
        <v>3915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4491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7" t="n">
        <v>46224</v>
      </c>
      <c r="C9640" s="1" t="n">
        <v>11</v>
      </c>
      <c r="D9640" s="1" t="s">
        <v>3915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4492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7" t="n">
        <v>46224</v>
      </c>
      <c r="C9641" s="1" t="n">
        <v>11</v>
      </c>
      <c r="D9641" s="1" t="s">
        <v>3915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4493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7" t="n">
        <v>46224</v>
      </c>
      <c r="C9642" s="1" t="n">
        <v>11</v>
      </c>
      <c r="D9642" s="1" t="s">
        <v>3915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4494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7" t="n">
        <v>46224</v>
      </c>
      <c r="C9643" s="1" t="n">
        <v>11</v>
      </c>
      <c r="D9643" s="1" t="s">
        <v>3915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5743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7" t="n">
        <v>46224</v>
      </c>
      <c r="C9644" s="1" t="n">
        <v>11</v>
      </c>
      <c r="D9644" s="1" t="s">
        <v>3915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4495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7" t="n">
        <v>46224</v>
      </c>
      <c r="C9645" s="1" t="n">
        <v>11</v>
      </c>
      <c r="D9645" s="1" t="s">
        <v>3915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4496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7" t="n">
        <v>46224</v>
      </c>
      <c r="C9646" s="1" t="n">
        <v>11</v>
      </c>
      <c r="D9646" s="1" t="s">
        <v>3915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4497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7" t="n">
        <v>46224</v>
      </c>
      <c r="C9647" s="1" t="n">
        <v>11</v>
      </c>
      <c r="D9647" s="1" t="s">
        <v>3915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5744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7" t="n">
        <v>46224</v>
      </c>
      <c r="C9648" s="1" t="n">
        <v>11</v>
      </c>
      <c r="D9648" s="1" t="s">
        <v>3915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4493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7" t="n">
        <v>46224</v>
      </c>
      <c r="C9649" s="1" t="n">
        <v>11</v>
      </c>
      <c r="D9649" s="1" t="s">
        <v>3915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4125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17" t="n">
        <v>46224</v>
      </c>
      <c r="C9650" s="1" t="n">
        <v>11</v>
      </c>
      <c r="D9650" s="1" t="s">
        <v>3915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4126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17" t="n">
        <v>46224</v>
      </c>
      <c r="C9651" s="1" t="n">
        <v>11</v>
      </c>
      <c r="D9651" s="1" t="s">
        <v>3915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4127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7" t="n">
        <v>46224</v>
      </c>
      <c r="C9652" s="1" t="n">
        <v>11</v>
      </c>
      <c r="D9652" s="1" t="s">
        <v>3915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4499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7" t="n">
        <v>46224</v>
      </c>
      <c r="C9653" s="1" t="n">
        <v>11</v>
      </c>
      <c r="D9653" s="1" t="s">
        <v>3915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4130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7" t="n">
        <v>46224</v>
      </c>
      <c r="C9654" s="1" t="n">
        <v>11</v>
      </c>
      <c r="D9654" s="1" t="s">
        <v>3915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6650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7" t="n">
        <v>46224</v>
      </c>
      <c r="C9655" s="1" t="n">
        <v>11</v>
      </c>
      <c r="D9655" s="1" t="s">
        <v>3915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4501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7" t="n">
        <v>46224</v>
      </c>
      <c r="C9656" s="1" t="n">
        <v>11</v>
      </c>
      <c r="D9656" s="1" t="s">
        <v>3915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4824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7" t="n">
        <v>46224</v>
      </c>
      <c r="C9657" s="1" t="n">
        <v>11</v>
      </c>
      <c r="D9657" s="1" t="s">
        <v>3915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4233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7" t="n">
        <v>46224</v>
      </c>
      <c r="C9658" s="1" t="n">
        <v>11</v>
      </c>
      <c r="D9658" s="1" t="s">
        <v>3915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4234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7" t="n">
        <v>46224</v>
      </c>
      <c r="C9659" s="1" t="n">
        <v>11</v>
      </c>
      <c r="D9659" s="1" t="s">
        <v>3915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4235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7" t="n">
        <v>46224</v>
      </c>
      <c r="C9660" s="1" t="n">
        <v>11</v>
      </c>
      <c r="D9660" s="1" t="s">
        <v>3915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4236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7" t="n">
        <v>46224</v>
      </c>
      <c r="C9661" s="1" t="n">
        <v>11</v>
      </c>
      <c r="D9661" s="1" t="s">
        <v>3915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4237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7" t="n">
        <v>46224</v>
      </c>
      <c r="C9662" s="1" t="n">
        <v>11</v>
      </c>
      <c r="D9662" s="1" t="s">
        <v>3915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4238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7" t="n">
        <v>46224</v>
      </c>
      <c r="C9663" s="1" t="n">
        <v>11</v>
      </c>
      <c r="D9663" s="1" t="s">
        <v>3915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4239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7" t="n">
        <v>46224</v>
      </c>
      <c r="C9664" s="1" t="n">
        <v>11</v>
      </c>
      <c r="D9664" s="1" t="s">
        <v>3915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4232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7" t="n">
        <v>46224</v>
      </c>
      <c r="C9665" s="1" t="n">
        <v>11</v>
      </c>
      <c r="D9665" s="1" t="s">
        <v>3915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4233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7" t="n">
        <v>46224</v>
      </c>
      <c r="C9666" s="1" t="n">
        <v>11</v>
      </c>
      <c r="D9666" s="1" t="s">
        <v>3915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4234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7" t="n">
        <v>46224</v>
      </c>
      <c r="C9667" s="1" t="n">
        <v>11</v>
      </c>
      <c r="D9667" s="1" t="s">
        <v>3915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4235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7" t="n">
        <v>46224</v>
      </c>
      <c r="C9668" s="1" t="n">
        <v>11</v>
      </c>
      <c r="D9668" s="1" t="s">
        <v>3915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4237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7" t="n">
        <v>46224</v>
      </c>
      <c r="C9669" s="1" t="n">
        <v>11</v>
      </c>
      <c r="D9669" s="1" t="s">
        <v>3915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4239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7" t="n">
        <v>46224</v>
      </c>
      <c r="C9670" s="1" t="n">
        <v>11</v>
      </c>
      <c r="D9670" s="1" t="s">
        <v>3915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6741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7" t="n">
        <v>46224</v>
      </c>
      <c r="C9671" s="1" t="n">
        <v>11</v>
      </c>
      <c r="D9671" s="1" t="s">
        <v>3915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5756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7" t="n">
        <v>46224</v>
      </c>
      <c r="C9672" s="1" t="n">
        <v>11</v>
      </c>
      <c r="D9672" s="1" t="s">
        <v>3915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4403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7" t="n">
        <v>46224</v>
      </c>
      <c r="C9673" s="1" t="n">
        <v>11</v>
      </c>
      <c r="D9673" s="1" t="s">
        <v>3915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5759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7" t="n">
        <v>46224</v>
      </c>
      <c r="C9674" s="1" t="n">
        <v>11</v>
      </c>
      <c r="D9674" s="1" t="s">
        <v>3915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5760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7" t="n">
        <v>46224</v>
      </c>
      <c r="C9675" s="1" t="n">
        <v>11</v>
      </c>
      <c r="D9675" s="1" t="s">
        <v>3915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5761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7" t="n">
        <v>46224</v>
      </c>
      <c r="C9676" s="1" t="n">
        <v>11</v>
      </c>
      <c r="D9676" s="1" t="s">
        <v>3915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5766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7" t="n">
        <v>46225</v>
      </c>
      <c r="C9677" s="1" t="n">
        <v>1</v>
      </c>
      <c r="D9677" s="1" t="s">
        <v>3851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3885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7" t="n">
        <v>46225</v>
      </c>
      <c r="C9678" s="1" t="n">
        <v>11</v>
      </c>
      <c r="D9678" s="1" t="s">
        <v>3915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4219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7" t="n">
        <v>46225</v>
      </c>
      <c r="C9679" s="1" t="n">
        <v>11</v>
      </c>
      <c r="D9679" s="1" t="s">
        <v>3915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3952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7" t="n">
        <v>46225</v>
      </c>
      <c r="C9680" s="1" t="n">
        <v>11</v>
      </c>
      <c r="D9680" s="1" t="s">
        <v>3915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3953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7" t="n">
        <v>46225</v>
      </c>
      <c r="C9681" s="1" t="n">
        <v>11</v>
      </c>
      <c r="D9681" s="1" t="s">
        <v>3915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4274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7" t="n">
        <v>46225</v>
      </c>
      <c r="C9682" s="1" t="n">
        <v>11</v>
      </c>
      <c r="D9682" s="1" t="s">
        <v>3915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3954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7" t="n">
        <v>46225</v>
      </c>
      <c r="C9683" s="1" t="n">
        <v>11</v>
      </c>
      <c r="D9683" s="1" t="s">
        <v>3915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3956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7" t="n">
        <v>46225</v>
      </c>
      <c r="C9684" s="1" t="n">
        <v>11</v>
      </c>
      <c r="D9684" s="1" t="s">
        <v>3915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4996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7" t="n">
        <v>46225</v>
      </c>
      <c r="C9685" s="1" t="n">
        <v>11</v>
      </c>
      <c r="D9685" s="1" t="s">
        <v>3915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7186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7" t="n">
        <v>46225</v>
      </c>
      <c r="C9686" s="1" t="n">
        <v>11</v>
      </c>
      <c r="D9686" s="1" t="s">
        <v>3915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7187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7" t="n">
        <v>46225</v>
      </c>
      <c r="C9687" s="1" t="n">
        <v>11</v>
      </c>
      <c r="D9687" s="1" t="s">
        <v>3915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7188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7" t="n">
        <v>46225</v>
      </c>
      <c r="C9688" s="1" t="n">
        <v>11</v>
      </c>
      <c r="D9688" s="1" t="s">
        <v>3915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4782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7" t="n">
        <v>46225</v>
      </c>
      <c r="C9689" s="1" t="n">
        <v>11</v>
      </c>
      <c r="D9689" s="1" t="s">
        <v>3915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4783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7" t="n">
        <v>46225</v>
      </c>
      <c r="C9690" s="1" t="n">
        <v>11</v>
      </c>
      <c r="D9690" s="1" t="s">
        <v>3915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4399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7" t="n">
        <v>46225</v>
      </c>
      <c r="C9691" s="1" t="n">
        <v>11</v>
      </c>
      <c r="D9691" s="1" t="s">
        <v>3915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6647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7" t="n">
        <v>46225</v>
      </c>
      <c r="C9692" s="1" t="n">
        <v>11</v>
      </c>
      <c r="D9692" s="1" t="s">
        <v>3915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5618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7" t="n">
        <v>46225</v>
      </c>
      <c r="C9693" s="1" t="n">
        <v>11</v>
      </c>
      <c r="D9693" s="1" t="s">
        <v>3915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4787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7" t="n">
        <v>46225</v>
      </c>
      <c r="C9694" s="1" t="n">
        <v>11</v>
      </c>
      <c r="D9694" s="1" t="s">
        <v>3915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4220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7" t="n">
        <v>46225</v>
      </c>
      <c r="C9695" s="1" t="n">
        <v>11</v>
      </c>
      <c r="D9695" s="1" t="s">
        <v>3915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4221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7" t="n">
        <v>46225</v>
      </c>
      <c r="C9696" s="1" t="n">
        <v>11</v>
      </c>
      <c r="D9696" s="1" t="s">
        <v>3915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7189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7" t="n">
        <v>46225</v>
      </c>
      <c r="C9697" s="1" t="n">
        <v>11</v>
      </c>
      <c r="D9697" s="1" t="s">
        <v>3915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7190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7" t="n">
        <v>46225</v>
      </c>
      <c r="C9698" s="1" t="n">
        <v>11</v>
      </c>
      <c r="D9698" s="1" t="s">
        <v>3915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7190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7" t="n">
        <v>46225</v>
      </c>
      <c r="C9699" s="1" t="n">
        <v>11</v>
      </c>
      <c r="D9699" s="1" t="s">
        <v>3915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7191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7" t="n">
        <v>46225</v>
      </c>
      <c r="C9700" s="1" t="n">
        <v>11</v>
      </c>
      <c r="D9700" s="1" t="s">
        <v>3915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7192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7" t="n">
        <v>46225</v>
      </c>
      <c r="C9701" s="1" t="n">
        <v>11</v>
      </c>
      <c r="D9701" s="1" t="s">
        <v>3915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7193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7" t="n">
        <v>46225</v>
      </c>
      <c r="C9702" s="1" t="n">
        <v>11</v>
      </c>
      <c r="D9702" s="1" t="s">
        <v>3915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7194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7" t="n">
        <v>46225</v>
      </c>
      <c r="C9703" s="1" t="n">
        <v>11</v>
      </c>
      <c r="D9703" s="1" t="s">
        <v>3915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7195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7" t="n">
        <v>46225</v>
      </c>
      <c r="C9704" s="1" t="n">
        <v>11</v>
      </c>
      <c r="D9704" s="1" t="s">
        <v>3915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7196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7" t="n">
        <v>46225</v>
      </c>
      <c r="C9705" s="1" t="n">
        <v>11</v>
      </c>
      <c r="D9705" s="1" t="s">
        <v>3915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7197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7" t="n">
        <v>46225</v>
      </c>
      <c r="C9706" s="1" t="n">
        <v>11</v>
      </c>
      <c r="D9706" s="1" t="s">
        <v>3915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7198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7" t="n">
        <v>46225</v>
      </c>
      <c r="C9707" s="1" t="n">
        <v>11</v>
      </c>
      <c r="D9707" s="1" t="s">
        <v>3915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3888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7" t="n">
        <v>46225</v>
      </c>
      <c r="C9708" s="1" t="n">
        <v>11</v>
      </c>
      <c r="D9708" s="1" t="s">
        <v>3915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3889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7" t="n">
        <v>46225</v>
      </c>
      <c r="C9709" s="1" t="n">
        <v>11</v>
      </c>
      <c r="D9709" s="1" t="s">
        <v>3915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7199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7" t="n">
        <v>46225</v>
      </c>
      <c r="C9710" s="1" t="n">
        <v>11</v>
      </c>
      <c r="D9710" s="1" t="s">
        <v>3915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3888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7" t="n">
        <v>46225</v>
      </c>
      <c r="C9711" s="1" t="n">
        <v>11</v>
      </c>
      <c r="D9711" s="1" t="s">
        <v>3915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3889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7" t="n">
        <v>46225</v>
      </c>
      <c r="C9712" s="1" t="n">
        <v>11</v>
      </c>
      <c r="D9712" s="1" t="s">
        <v>3915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5622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7" t="n">
        <v>46225</v>
      </c>
      <c r="C9713" s="1" t="n">
        <v>11</v>
      </c>
      <c r="D9713" s="1" t="s">
        <v>3915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5623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7" t="n">
        <v>46225</v>
      </c>
      <c r="C9714" s="1" t="n">
        <v>11</v>
      </c>
      <c r="D9714" s="1" t="s">
        <v>3915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7200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7" t="n">
        <v>46225</v>
      </c>
      <c r="C9715" s="1" t="n">
        <v>11</v>
      </c>
      <c r="D9715" s="1" t="s">
        <v>3915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7201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7" t="n">
        <v>46225</v>
      </c>
      <c r="C9716" s="1" t="n">
        <v>11</v>
      </c>
      <c r="D9716" s="1" t="s">
        <v>3915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4925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7" t="n">
        <v>46225</v>
      </c>
      <c r="C9717" s="1" t="n">
        <v>11</v>
      </c>
      <c r="D9717" s="1" t="s">
        <v>3915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5630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7" t="n">
        <v>46225</v>
      </c>
      <c r="C9718" s="1" t="n">
        <v>11</v>
      </c>
      <c r="D9718" s="1" t="s">
        <v>3915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7202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7" t="n">
        <v>46225</v>
      </c>
      <c r="C9719" s="1" t="n">
        <v>11</v>
      </c>
      <c r="D9719" s="1" t="s">
        <v>3915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7203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7" t="n">
        <v>46225</v>
      </c>
      <c r="C9720" s="1" t="n">
        <v>11</v>
      </c>
      <c r="D9720" s="1" t="s">
        <v>3915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7204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7" t="n">
        <v>46225</v>
      </c>
      <c r="C9721" s="1" t="n">
        <v>11</v>
      </c>
      <c r="D9721" s="1" t="s">
        <v>3915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4121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7" t="n">
        <v>46225</v>
      </c>
      <c r="C9722" s="1" t="n">
        <v>11</v>
      </c>
      <c r="D9722" s="1" t="s">
        <v>3915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5644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7" t="n">
        <v>46225</v>
      </c>
      <c r="C9723" s="1" t="n">
        <v>11</v>
      </c>
      <c r="D9723" s="1" t="s">
        <v>3915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7205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7" t="n">
        <v>46225</v>
      </c>
      <c r="C9724" s="1" t="n">
        <v>11</v>
      </c>
      <c r="D9724" s="1" t="s">
        <v>3915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7206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7" t="n">
        <v>46225</v>
      </c>
      <c r="C9725" s="1" t="n">
        <v>11</v>
      </c>
      <c r="D9725" s="1" t="s">
        <v>3915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4528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7" t="n">
        <v>46225</v>
      </c>
      <c r="C9726" s="1" t="n">
        <v>11</v>
      </c>
      <c r="D9726" s="1" t="s">
        <v>3915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4529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7" t="n">
        <v>46225</v>
      </c>
      <c r="C9727" s="1" t="n">
        <v>11</v>
      </c>
      <c r="D9727" s="1" t="s">
        <v>3915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5837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7" t="n">
        <v>46225</v>
      </c>
      <c r="C9728" s="1" t="n">
        <v>11</v>
      </c>
      <c r="D9728" s="1" t="s">
        <v>3915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4535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7" t="n">
        <v>46225</v>
      </c>
      <c r="C9729" s="1" t="n">
        <v>11</v>
      </c>
      <c r="D9729" s="1" t="s">
        <v>3915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4538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7" t="n">
        <v>46225</v>
      </c>
      <c r="C9730" s="1" t="n">
        <v>11</v>
      </c>
      <c r="D9730" s="1" t="s">
        <v>3915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4539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7" t="n">
        <v>46225</v>
      </c>
      <c r="C9731" s="1" t="n">
        <v>11</v>
      </c>
      <c r="D9731" s="1" t="s">
        <v>3915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5840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7" t="n">
        <v>46225</v>
      </c>
      <c r="C9732" s="1" t="n">
        <v>11</v>
      </c>
      <c r="D9732" s="1" t="s">
        <v>3915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6739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7" t="n">
        <v>46225</v>
      </c>
      <c r="C9733" s="1" t="n">
        <v>11</v>
      </c>
      <c r="D9733" s="1" t="s">
        <v>3915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7207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7" t="n">
        <v>46225</v>
      </c>
      <c r="C9734" s="1" t="n">
        <v>11</v>
      </c>
      <c r="D9734" s="1" t="s">
        <v>3915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7207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7" t="n">
        <v>46225</v>
      </c>
      <c r="C9735" s="1" t="n">
        <v>11</v>
      </c>
      <c r="D9735" s="1" t="s">
        <v>3915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7208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7" t="n">
        <v>46225</v>
      </c>
      <c r="C9736" s="1" t="n">
        <v>11</v>
      </c>
      <c r="D9736" s="1" t="s">
        <v>3915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7208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7" t="n">
        <v>46225</v>
      </c>
      <c r="C9737" s="1" t="n">
        <v>11</v>
      </c>
      <c r="D9737" s="1" t="s">
        <v>3915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7209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7" t="n">
        <v>46225</v>
      </c>
      <c r="C9738" s="1" t="n">
        <v>11</v>
      </c>
      <c r="D9738" s="1" t="s">
        <v>3915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7210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7" t="n">
        <v>46225</v>
      </c>
      <c r="C9739" s="1" t="n">
        <v>11</v>
      </c>
      <c r="D9739" s="1" t="s">
        <v>3915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7211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7" t="n">
        <v>46225</v>
      </c>
      <c r="C9740" s="1" t="n">
        <v>11</v>
      </c>
      <c r="D9740" s="1" t="s">
        <v>3915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7212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7" t="n">
        <v>46225</v>
      </c>
      <c r="C9741" s="1" t="n">
        <v>11</v>
      </c>
      <c r="D9741" s="1" t="s">
        <v>3915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7213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7" t="n">
        <v>46225</v>
      </c>
      <c r="C9742" s="1" t="n">
        <v>11</v>
      </c>
      <c r="D9742" s="1" t="s">
        <v>3915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7214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7" t="n">
        <v>46225</v>
      </c>
      <c r="C9743" s="1" t="n">
        <v>11</v>
      </c>
      <c r="D9743" s="1" t="s">
        <v>3915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7215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7" t="n">
        <v>46225</v>
      </c>
      <c r="C9744" s="1" t="n">
        <v>11</v>
      </c>
      <c r="D9744" s="1" t="s">
        <v>3915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7216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7" t="n">
        <v>46225</v>
      </c>
      <c r="C9745" s="1" t="n">
        <v>11</v>
      </c>
      <c r="D9745" s="1" t="s">
        <v>3915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7217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7" t="n">
        <v>46225</v>
      </c>
      <c r="C9746" s="1" t="n">
        <v>11</v>
      </c>
      <c r="D9746" s="1" t="s">
        <v>3915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7218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7" t="n">
        <v>46225</v>
      </c>
      <c r="C9747" s="1" t="n">
        <v>11</v>
      </c>
      <c r="D9747" s="1" t="s">
        <v>3915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7219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7" t="n">
        <v>46225</v>
      </c>
      <c r="C9748" s="1" t="n">
        <v>11</v>
      </c>
      <c r="D9748" s="1" t="s">
        <v>3915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7220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7" t="n">
        <v>46225</v>
      </c>
      <c r="C9749" s="1" t="n">
        <v>11</v>
      </c>
      <c r="D9749" s="1" t="s">
        <v>3915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7221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7" t="n">
        <v>46225</v>
      </c>
      <c r="C9750" s="1" t="n">
        <v>11</v>
      </c>
      <c r="D9750" s="1" t="s">
        <v>3915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7222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7" t="n">
        <v>46225</v>
      </c>
      <c r="C9751" s="1" t="n">
        <v>11</v>
      </c>
      <c r="D9751" s="1" t="s">
        <v>3915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7223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7" t="n">
        <v>46225</v>
      </c>
      <c r="C9752" s="1" t="n">
        <v>11</v>
      </c>
      <c r="D9752" s="1" t="s">
        <v>3915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7224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7" t="n">
        <v>46225</v>
      </c>
      <c r="C9753" s="1" t="n">
        <v>11</v>
      </c>
      <c r="D9753" s="1" t="s">
        <v>3915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7224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7" t="n">
        <v>46225</v>
      </c>
      <c r="C9754" s="1" t="n">
        <v>11</v>
      </c>
      <c r="D9754" s="1" t="s">
        <v>3915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7225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7" t="n">
        <v>46225</v>
      </c>
      <c r="C9755" s="1" t="n">
        <v>11</v>
      </c>
      <c r="D9755" s="1" t="s">
        <v>3915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7226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7" t="n">
        <v>46225</v>
      </c>
      <c r="C9756" s="1" t="n">
        <v>11</v>
      </c>
      <c r="D9756" s="1" t="s">
        <v>3915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7227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7" t="n">
        <v>46225</v>
      </c>
      <c r="C9757" s="1" t="n">
        <v>11</v>
      </c>
      <c r="D9757" s="1" t="s">
        <v>3915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7227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7" t="n">
        <v>46225</v>
      </c>
      <c r="C9758" s="1" t="n">
        <v>11</v>
      </c>
      <c r="D9758" s="1" t="s">
        <v>3915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7228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7" t="n">
        <v>46225</v>
      </c>
      <c r="C9759" s="1" t="n">
        <v>11</v>
      </c>
      <c r="D9759" s="1" t="s">
        <v>3915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7229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7" t="n">
        <v>46225</v>
      </c>
      <c r="C9760" s="1" t="n">
        <v>11</v>
      </c>
      <c r="D9760" s="1" t="s">
        <v>3915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7230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7" t="n">
        <v>46225</v>
      </c>
      <c r="C9761" s="1" t="n">
        <v>11</v>
      </c>
      <c r="D9761" s="1" t="s">
        <v>3915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7231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7" t="n">
        <v>46225</v>
      </c>
      <c r="C9762" s="1" t="n">
        <v>11</v>
      </c>
      <c r="D9762" s="1" t="s">
        <v>3915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7232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7" t="n">
        <v>46225</v>
      </c>
      <c r="C9763" s="1" t="n">
        <v>11</v>
      </c>
      <c r="D9763" s="1" t="s">
        <v>3915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7233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7" t="n">
        <v>46225</v>
      </c>
      <c r="C9764" s="1" t="n">
        <v>11</v>
      </c>
      <c r="D9764" s="1" t="s">
        <v>3915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7234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7" t="n">
        <v>46225</v>
      </c>
      <c r="C9765" s="1" t="n">
        <v>11</v>
      </c>
      <c r="D9765" s="1" t="s">
        <v>3915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7235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7" t="n">
        <v>46225</v>
      </c>
      <c r="C9766" s="1" t="n">
        <v>11</v>
      </c>
      <c r="D9766" s="1" t="s">
        <v>3915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7236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7" t="n">
        <v>46225</v>
      </c>
      <c r="C9767" s="1" t="n">
        <v>11</v>
      </c>
      <c r="D9767" s="1" t="s">
        <v>3915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7237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7" t="n">
        <v>46225</v>
      </c>
      <c r="C9768" s="1" t="n">
        <v>11</v>
      </c>
      <c r="D9768" s="1" t="s">
        <v>3915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4417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7" t="n">
        <v>46225</v>
      </c>
      <c r="C9769" s="1" t="n">
        <v>11</v>
      </c>
      <c r="D9769" s="1" t="s">
        <v>3915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7238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7" t="n">
        <v>46225</v>
      </c>
      <c r="C9770" s="1" t="n">
        <v>11</v>
      </c>
      <c r="D9770" s="1" t="s">
        <v>3915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7239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7" t="n">
        <v>46225</v>
      </c>
      <c r="C9771" s="1" t="n">
        <v>11</v>
      </c>
      <c r="D9771" s="1" t="s">
        <v>3915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6065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7" t="n">
        <v>46225</v>
      </c>
      <c r="C9772" s="1" t="n">
        <v>11</v>
      </c>
      <c r="D9772" s="1" t="s">
        <v>3915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4420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7" t="n">
        <v>46225</v>
      </c>
      <c r="C9773" s="1" t="n">
        <v>11</v>
      </c>
      <c r="D9773" s="1" t="s">
        <v>3915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7240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7" t="n">
        <v>46225</v>
      </c>
      <c r="C9774" s="1" t="n">
        <v>11</v>
      </c>
      <c r="D9774" s="1" t="s">
        <v>3915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4118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7" t="n">
        <v>46225</v>
      </c>
      <c r="C9775" s="1" t="n">
        <v>11</v>
      </c>
      <c r="D9775" s="1" t="s">
        <v>3915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6198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7" t="n">
        <v>46225</v>
      </c>
      <c r="C9776" s="1" t="n">
        <v>11</v>
      </c>
      <c r="D9776" s="1" t="s">
        <v>3915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4425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7" t="n">
        <v>46225</v>
      </c>
      <c r="C9777" s="1" t="n">
        <v>11</v>
      </c>
      <c r="D9777" s="1" t="s">
        <v>3915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4454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7" t="n">
        <v>46225</v>
      </c>
      <c r="C9778" s="1" t="n">
        <v>11</v>
      </c>
      <c r="D9778" s="1" t="s">
        <v>3915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5641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7" t="n">
        <v>46225</v>
      </c>
      <c r="C9779" s="1" t="n">
        <v>11</v>
      </c>
      <c r="D9779" s="1" t="s">
        <v>3915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7241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7" t="n">
        <v>46225</v>
      </c>
      <c r="C9780" s="1" t="n">
        <v>11</v>
      </c>
      <c r="D9780" s="1" t="s">
        <v>3915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7242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7" t="n">
        <v>46225</v>
      </c>
      <c r="C9781" s="1" t="n">
        <v>11</v>
      </c>
      <c r="D9781" s="1" t="s">
        <v>3915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5754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7" t="n">
        <v>46225</v>
      </c>
      <c r="C9782" s="1" t="n">
        <v>11</v>
      </c>
      <c r="D9782" s="1" t="s">
        <v>3915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4875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7" t="n">
        <v>46225</v>
      </c>
      <c r="C9783" s="1" t="n">
        <v>11</v>
      </c>
      <c r="D9783" s="1" t="s">
        <v>3915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7243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7" t="n">
        <v>46225</v>
      </c>
      <c r="C9784" s="1" t="n">
        <v>11</v>
      </c>
      <c r="D9784" s="1" t="s">
        <v>3915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5864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7" t="n">
        <v>46225</v>
      </c>
      <c r="C9785" s="1" t="n">
        <v>11</v>
      </c>
      <c r="D9785" s="1" t="s">
        <v>3915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7244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7" t="n">
        <v>46225</v>
      </c>
      <c r="C9786" s="1" t="n">
        <v>11</v>
      </c>
      <c r="D9786" s="1" t="s">
        <v>3915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5865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7" t="n">
        <v>46225</v>
      </c>
      <c r="C9787" s="1" t="n">
        <v>11</v>
      </c>
      <c r="D9787" s="1" t="s">
        <v>3915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7245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7" t="n">
        <v>46225</v>
      </c>
      <c r="C9788" s="1" t="n">
        <v>11</v>
      </c>
      <c r="D9788" s="1" t="s">
        <v>3915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4881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7" t="n">
        <v>46225</v>
      </c>
      <c r="C9789" s="1" t="n">
        <v>11</v>
      </c>
      <c r="D9789" s="1" t="s">
        <v>3915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5866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7" t="n">
        <v>46225</v>
      </c>
      <c r="C9790" s="1" t="n">
        <v>11</v>
      </c>
      <c r="D9790" s="1" t="s">
        <v>3915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4882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7" t="n">
        <v>46225</v>
      </c>
      <c r="C9791" s="1" t="n">
        <v>11</v>
      </c>
      <c r="D9791" s="1" t="s">
        <v>3915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7246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7" t="n">
        <v>46225</v>
      </c>
      <c r="C9792" s="1" t="n">
        <v>11</v>
      </c>
      <c r="D9792" s="1" t="s">
        <v>3915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5393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7" t="n">
        <v>46225</v>
      </c>
      <c r="C9793" s="1" t="n">
        <v>11</v>
      </c>
      <c r="D9793" s="1" t="s">
        <v>3915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5394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7" t="n">
        <v>46225</v>
      </c>
      <c r="C9794" s="1" t="n">
        <v>11</v>
      </c>
      <c r="D9794" s="1" t="s">
        <v>3915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6527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7" t="n">
        <v>46225</v>
      </c>
      <c r="C9795" s="1" t="n">
        <v>11</v>
      </c>
      <c r="D9795" s="1" t="s">
        <v>3915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6531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7" t="n">
        <v>46225</v>
      </c>
      <c r="C9796" s="1" t="n">
        <v>11</v>
      </c>
      <c r="D9796" s="1" t="s">
        <v>3915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4876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7" t="n">
        <v>46225</v>
      </c>
      <c r="C9797" s="1" t="n">
        <v>11</v>
      </c>
      <c r="D9797" s="1" t="s">
        <v>3915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4890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7" t="n">
        <v>46225</v>
      </c>
      <c r="C9798" s="1" t="n">
        <v>11</v>
      </c>
      <c r="D9798" s="1" t="s">
        <v>3915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7247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7" t="n">
        <v>46225</v>
      </c>
      <c r="C9799" s="1" t="n">
        <v>11</v>
      </c>
      <c r="D9799" s="1" t="s">
        <v>3915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4892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7" t="n">
        <v>46225</v>
      </c>
      <c r="C9800" s="1" t="n">
        <v>11</v>
      </c>
      <c r="D9800" s="1" t="s">
        <v>3915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6536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7" t="n">
        <v>46225</v>
      </c>
      <c r="C9801" s="1" t="n">
        <v>11</v>
      </c>
      <c r="D9801" s="1" t="s">
        <v>3915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7248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7" t="n">
        <v>46225</v>
      </c>
      <c r="C9802" s="1" t="n">
        <v>11</v>
      </c>
      <c r="D9802" s="1" t="s">
        <v>3915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7249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7" t="n">
        <v>46225</v>
      </c>
      <c r="C9803" s="1" t="n">
        <v>11</v>
      </c>
      <c r="D9803" s="1" t="s">
        <v>3915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7250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7" t="n">
        <v>46225</v>
      </c>
      <c r="C9804" s="1" t="n">
        <v>11</v>
      </c>
      <c r="D9804" s="1" t="s">
        <v>3915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7251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7" t="n">
        <v>46225</v>
      </c>
      <c r="C9805" s="1" t="n">
        <v>11</v>
      </c>
      <c r="D9805" s="1" t="s">
        <v>3915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7252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7" t="n">
        <v>46225</v>
      </c>
      <c r="C9806" s="1" t="n">
        <v>11</v>
      </c>
      <c r="D9806" s="1" t="s">
        <v>3915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5303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7" t="n">
        <v>46225</v>
      </c>
      <c r="C9807" s="1" t="n">
        <v>11</v>
      </c>
      <c r="D9807" s="1" t="s">
        <v>3915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7253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7" t="n">
        <v>46225</v>
      </c>
      <c r="C9808" s="1" t="n">
        <v>11</v>
      </c>
      <c r="D9808" s="1" t="s">
        <v>3915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7254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7" t="n">
        <v>46225</v>
      </c>
      <c r="C9809" s="1" t="n">
        <v>11</v>
      </c>
      <c r="D9809" s="1" t="s">
        <v>3915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7255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7" t="n">
        <v>46225</v>
      </c>
      <c r="C9810" s="1" t="n">
        <v>11</v>
      </c>
      <c r="D9810" s="1" t="s">
        <v>3915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7256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7" t="n">
        <v>46225</v>
      </c>
      <c r="C9811" s="1" t="n">
        <v>11</v>
      </c>
      <c r="D9811" s="1" t="s">
        <v>3915</v>
      </c>
      <c r="E9811" s="1" t="n">
        <v>10009</v>
      </c>
      <c r="F9811" s="1" t="s">
        <v>233</v>
      </c>
      <c r="I9811" s="1" t="n">
        <v>1428642</v>
      </c>
      <c r="J9811" s="1" t="n">
        <v>25077</v>
      </c>
      <c r="K9811" s="1" t="n">
        <v>7891000115695</v>
      </c>
      <c r="L9811" s="1" t="s">
        <v>7257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7" t="n">
        <v>46225</v>
      </c>
      <c r="C9812" s="1" t="n">
        <v>11</v>
      </c>
      <c r="D9812" s="1" t="s">
        <v>3915</v>
      </c>
      <c r="E9812" s="1" t="n">
        <v>10009</v>
      </c>
      <c r="F9812" s="1" t="s">
        <v>233</v>
      </c>
      <c r="I9812" s="1" t="n">
        <v>1428642</v>
      </c>
      <c r="J9812" s="1" t="n">
        <v>25612</v>
      </c>
      <c r="K9812" s="1" t="n">
        <v>7891000115763</v>
      </c>
      <c r="L9812" s="1" t="s">
        <v>6763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7" t="n">
        <v>46225</v>
      </c>
      <c r="C9813" s="1" t="n">
        <v>11</v>
      </c>
      <c r="D9813" s="1" t="s">
        <v>3915</v>
      </c>
      <c r="E9813" s="1" t="n">
        <v>10009</v>
      </c>
      <c r="F9813" s="1" t="s">
        <v>233</v>
      </c>
      <c r="I9813" s="1" t="n">
        <v>1428642</v>
      </c>
      <c r="J9813" s="1" t="n">
        <v>27690</v>
      </c>
      <c r="K9813" s="1" t="n">
        <v>7891000111161</v>
      </c>
      <c r="L9813" s="1" t="s">
        <v>6564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7" t="n">
        <v>46225</v>
      </c>
      <c r="C9814" s="1" t="n">
        <v>11</v>
      </c>
      <c r="D9814" s="1" t="s">
        <v>3915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6565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7" t="n">
        <v>46225</v>
      </c>
      <c r="C9815" s="1" t="n">
        <v>11</v>
      </c>
      <c r="D9815" s="1" t="s">
        <v>3915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6764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7" t="n">
        <v>46225</v>
      </c>
      <c r="C9816" s="1" t="n">
        <v>11</v>
      </c>
      <c r="D9816" s="1" t="s">
        <v>3915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6765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7" t="n">
        <v>46225</v>
      </c>
      <c r="C9817" s="1" t="n">
        <v>11</v>
      </c>
      <c r="D9817" s="1" t="s">
        <v>3915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6766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7" t="n">
        <v>46225</v>
      </c>
      <c r="C9818" s="1" t="n">
        <v>11</v>
      </c>
      <c r="D9818" s="1" t="s">
        <v>3915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7258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7" t="n">
        <v>46225</v>
      </c>
      <c r="C9819" s="1" t="n">
        <v>11</v>
      </c>
      <c r="D9819" s="1" t="s">
        <v>3915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7259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7" t="n">
        <v>46225</v>
      </c>
      <c r="C9820" s="1" t="n">
        <v>11</v>
      </c>
      <c r="D9820" s="1" t="s">
        <v>3915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7260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7" t="n">
        <v>46225</v>
      </c>
      <c r="C9821" s="1" t="n">
        <v>11</v>
      </c>
      <c r="D9821" s="1" t="s">
        <v>3915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7261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7" t="n">
        <v>46225</v>
      </c>
      <c r="C9822" s="1" t="n">
        <v>11</v>
      </c>
      <c r="D9822" s="1" t="s">
        <v>3915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7262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7" t="n">
        <v>46225</v>
      </c>
      <c r="C9823" s="1" t="n">
        <v>11</v>
      </c>
      <c r="D9823" s="1" t="s">
        <v>3915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7263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7" t="n">
        <v>46225</v>
      </c>
      <c r="C9824" s="1" t="n">
        <v>11</v>
      </c>
      <c r="D9824" s="1" t="s">
        <v>3915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7264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7" t="n">
        <v>46225</v>
      </c>
      <c r="C9825" s="1" t="n">
        <v>11</v>
      </c>
      <c r="D9825" s="1" t="s">
        <v>3915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7265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7" t="n">
        <v>46225</v>
      </c>
      <c r="C9826" s="1" t="n">
        <v>11</v>
      </c>
      <c r="D9826" s="1" t="s">
        <v>3915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7266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7" t="n">
        <v>46225</v>
      </c>
      <c r="C9827" s="1" t="n">
        <v>11</v>
      </c>
      <c r="D9827" s="1" t="s">
        <v>3915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7267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7" t="n">
        <v>46225</v>
      </c>
      <c r="C9828" s="1" t="n">
        <v>11</v>
      </c>
      <c r="D9828" s="1" t="s">
        <v>3915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7268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7" t="n">
        <v>46225</v>
      </c>
      <c r="C9829" s="1" t="n">
        <v>11</v>
      </c>
      <c r="D9829" s="1" t="s">
        <v>3915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7269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7" t="n">
        <v>46225</v>
      </c>
      <c r="C9830" s="1" t="n">
        <v>11</v>
      </c>
      <c r="D9830" s="1" t="s">
        <v>3915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7270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7" t="n">
        <v>46225</v>
      </c>
      <c r="C9831" s="1" t="n">
        <v>11</v>
      </c>
      <c r="D9831" s="1" t="s">
        <v>3915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7271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7" t="n">
        <v>46225</v>
      </c>
      <c r="C9832" s="1" t="n">
        <v>11</v>
      </c>
      <c r="D9832" s="1" t="s">
        <v>3915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7272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7" t="n">
        <v>46225</v>
      </c>
      <c r="C9833" s="1" t="n">
        <v>11</v>
      </c>
      <c r="D9833" s="1" t="s">
        <v>3915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7273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7" t="n">
        <v>46225</v>
      </c>
      <c r="C9834" s="1" t="n">
        <v>11</v>
      </c>
      <c r="D9834" s="1" t="s">
        <v>3915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7274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7" t="n">
        <v>46225</v>
      </c>
      <c r="C9835" s="1" t="n">
        <v>11</v>
      </c>
      <c r="D9835" s="1" t="s">
        <v>3915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7275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7" t="n">
        <v>46225</v>
      </c>
      <c r="C9836" s="1" t="n">
        <v>11</v>
      </c>
      <c r="D9836" s="1" t="s">
        <v>3915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7276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7" t="n">
        <v>46225</v>
      </c>
      <c r="C9837" s="1" t="n">
        <v>11</v>
      </c>
      <c r="D9837" s="1" t="s">
        <v>3915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7277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7" t="n">
        <v>46225</v>
      </c>
      <c r="C9838" s="1" t="n">
        <v>11</v>
      </c>
      <c r="D9838" s="1" t="s">
        <v>3915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7278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7" t="n">
        <v>46225</v>
      </c>
      <c r="C9839" s="1" t="n">
        <v>11</v>
      </c>
      <c r="D9839" s="1" t="s">
        <v>3915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7279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7" t="n">
        <v>46225</v>
      </c>
      <c r="C9840" s="1" t="n">
        <v>22</v>
      </c>
      <c r="D9840" s="1" t="s">
        <v>3920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3922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7" t="n">
        <v>46225</v>
      </c>
      <c r="C9841" s="1" t="n">
        <v>22</v>
      </c>
      <c r="D9841" s="1" t="s">
        <v>3920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3940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7" t="n">
        <v>46225</v>
      </c>
      <c r="C9842" s="1" t="n">
        <v>22</v>
      </c>
      <c r="D9842" s="1" t="s">
        <v>3920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3941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7" t="n">
        <v>46225</v>
      </c>
      <c r="C9843" s="1" t="n">
        <v>22</v>
      </c>
      <c r="D9843" s="1" t="s">
        <v>3920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3921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7" t="n">
        <v>46225</v>
      </c>
      <c r="C9844" s="1" t="n">
        <v>22</v>
      </c>
      <c r="D9844" s="1" t="s">
        <v>3920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4208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7" t="n">
        <v>46225</v>
      </c>
      <c r="C9845" s="1" t="n">
        <v>22</v>
      </c>
      <c r="D9845" s="1" t="s">
        <v>3920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3942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7" t="n">
        <v>46225</v>
      </c>
      <c r="C9846" s="1" t="n">
        <v>22</v>
      </c>
      <c r="D9846" s="1" t="s">
        <v>3920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3943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7" t="n">
        <v>46225</v>
      </c>
      <c r="C9847" s="1" t="n">
        <v>22</v>
      </c>
      <c r="D9847" s="1" t="s">
        <v>3920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3922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7" t="n">
        <v>46225</v>
      </c>
      <c r="C9848" s="1" t="n">
        <v>22</v>
      </c>
      <c r="D9848" s="1" t="s">
        <v>3920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3938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7" t="n">
        <v>46225</v>
      </c>
      <c r="C9849" s="1" t="n">
        <v>22</v>
      </c>
      <c r="D9849" s="1" t="s">
        <v>3920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3921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7" t="n">
        <v>46225</v>
      </c>
      <c r="C9850" s="1" t="n">
        <v>22</v>
      </c>
      <c r="D9850" s="1" t="s">
        <v>3920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3923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7" t="n">
        <v>46225</v>
      </c>
      <c r="C9851" s="1" t="n">
        <v>22</v>
      </c>
      <c r="D9851" s="1" t="s">
        <v>3920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3924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7" t="n">
        <v>46225</v>
      </c>
      <c r="C9852" s="1" t="n">
        <v>22</v>
      </c>
      <c r="D9852" s="1" t="s">
        <v>3920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3925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7" t="n">
        <v>46225</v>
      </c>
      <c r="C9853" s="1" t="n">
        <v>22</v>
      </c>
      <c r="D9853" s="1" t="s">
        <v>3920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3926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7" t="n">
        <v>46225</v>
      </c>
      <c r="C9854" s="1" t="n">
        <v>22</v>
      </c>
      <c r="D9854" s="1" t="s">
        <v>3920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3927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7" t="n">
        <v>46225</v>
      </c>
      <c r="C9855" s="1" t="n">
        <v>22</v>
      </c>
      <c r="D9855" s="1" t="s">
        <v>3920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3928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7" t="n">
        <v>46225</v>
      </c>
      <c r="C9856" s="1" t="n">
        <v>22</v>
      </c>
      <c r="D9856" s="1" t="s">
        <v>3920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3929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7" t="n">
        <v>46225</v>
      </c>
      <c r="C9857" s="1" t="n">
        <v>22</v>
      </c>
      <c r="D9857" s="1" t="s">
        <v>3920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3930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7" t="n">
        <v>46225</v>
      </c>
      <c r="C9858" s="1" t="n">
        <v>22</v>
      </c>
      <c r="D9858" s="1" t="s">
        <v>3920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3931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7" t="n">
        <v>46225</v>
      </c>
      <c r="C9859" s="1" t="n">
        <v>22</v>
      </c>
      <c r="D9859" s="1" t="s">
        <v>3920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3932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7" t="n">
        <v>46225</v>
      </c>
      <c r="C9860" s="1" t="n">
        <v>22</v>
      </c>
      <c r="D9860" s="1" t="s">
        <v>3920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3933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7" t="n">
        <v>46225</v>
      </c>
      <c r="C9861" s="1" t="n">
        <v>22</v>
      </c>
      <c r="D9861" s="1" t="s">
        <v>3920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3934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7" t="n">
        <v>46225</v>
      </c>
      <c r="C9862" s="1" t="n">
        <v>22</v>
      </c>
      <c r="D9862" s="1" t="s">
        <v>3920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3936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7" t="n">
        <v>46225</v>
      </c>
      <c r="C9863" s="1" t="n">
        <v>22</v>
      </c>
      <c r="D9863" s="1" t="s">
        <v>3920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3937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7" t="n">
        <v>46225</v>
      </c>
      <c r="C9864" s="1" t="n">
        <v>22</v>
      </c>
      <c r="D9864" s="1" t="s">
        <v>3920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3938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7" t="n">
        <v>46225</v>
      </c>
      <c r="C9865" s="1" t="n">
        <v>22</v>
      </c>
      <c r="D9865" s="1" t="s">
        <v>3920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3939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7" t="n">
        <v>46225</v>
      </c>
      <c r="C9866" s="1" t="n">
        <v>22</v>
      </c>
      <c r="D9866" s="1" t="s">
        <v>3920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3940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7" t="n">
        <v>46225</v>
      </c>
      <c r="C9867" s="1" t="n">
        <v>22</v>
      </c>
      <c r="D9867" s="1" t="s">
        <v>3920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3921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7" t="n">
        <v>46225</v>
      </c>
      <c r="C9868" s="1" t="n">
        <v>22</v>
      </c>
      <c r="D9868" s="1" t="s">
        <v>3920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4208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7" t="n">
        <v>46225</v>
      </c>
      <c r="C9869" s="1" t="n">
        <v>22</v>
      </c>
      <c r="D9869" s="1" t="s">
        <v>3920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3942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7" t="n">
        <v>46225</v>
      </c>
      <c r="C9870" s="1" t="n">
        <v>22</v>
      </c>
      <c r="D9870" s="1" t="s">
        <v>3920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3943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7" t="n">
        <v>46225</v>
      </c>
      <c r="C9871" s="1" t="n">
        <v>22</v>
      </c>
      <c r="D9871" s="1" t="s">
        <v>3920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3922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7" t="n">
        <v>46225</v>
      </c>
      <c r="C9872" s="1" t="n">
        <v>22</v>
      </c>
      <c r="D9872" s="1" t="s">
        <v>3920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3938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7" t="n">
        <v>46225</v>
      </c>
      <c r="C9873" s="1" t="n">
        <v>22</v>
      </c>
      <c r="D9873" s="1" t="s">
        <v>3920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3940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7" t="n">
        <v>46225</v>
      </c>
      <c r="C9874" s="1" t="n">
        <v>100</v>
      </c>
      <c r="D9874" s="1" t="s">
        <v>3947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3922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7" t="n">
        <v>46225</v>
      </c>
      <c r="C9875" s="1" t="n">
        <v>100</v>
      </c>
      <c r="D9875" s="1" t="s">
        <v>3947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3940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7" t="n">
        <v>46225</v>
      </c>
      <c r="C9876" s="1" t="n">
        <v>100</v>
      </c>
      <c r="D9876" s="1" t="s">
        <v>3947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3941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7" t="n">
        <v>46225</v>
      </c>
      <c r="C9877" s="1" t="n">
        <v>100</v>
      </c>
      <c r="D9877" s="1" t="s">
        <v>3947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3921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7" t="n">
        <v>46225</v>
      </c>
      <c r="C9878" s="1" t="n">
        <v>100</v>
      </c>
      <c r="D9878" s="1" t="s">
        <v>3947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4208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7" t="n">
        <v>46225</v>
      </c>
      <c r="C9879" s="1" t="n">
        <v>100</v>
      </c>
      <c r="D9879" s="1" t="s">
        <v>3947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3942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7" t="n">
        <v>46225</v>
      </c>
      <c r="C9880" s="1" t="n">
        <v>100</v>
      </c>
      <c r="D9880" s="1" t="s">
        <v>3947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3943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7" t="n">
        <v>46225</v>
      </c>
      <c r="C9881" s="1" t="n">
        <v>100</v>
      </c>
      <c r="D9881" s="1" t="s">
        <v>3947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3922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7" t="n">
        <v>46225</v>
      </c>
      <c r="C9882" s="1" t="n">
        <v>100</v>
      </c>
      <c r="D9882" s="1" t="s">
        <v>3947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3938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7" t="n">
        <v>46225</v>
      </c>
      <c r="C9883" s="1" t="n">
        <v>100</v>
      </c>
      <c r="D9883" s="1" t="s">
        <v>3947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3921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7" t="n">
        <v>46225</v>
      </c>
      <c r="C9884" s="1" t="n">
        <v>100</v>
      </c>
      <c r="D9884" s="1" t="s">
        <v>3947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3923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7" t="n">
        <v>46225</v>
      </c>
      <c r="C9885" s="1" t="n">
        <v>100</v>
      </c>
      <c r="D9885" s="1" t="s">
        <v>3947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3924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7" t="n">
        <v>46225</v>
      </c>
      <c r="C9886" s="1" t="n">
        <v>100</v>
      </c>
      <c r="D9886" s="1" t="s">
        <v>3947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3925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7" t="n">
        <v>46225</v>
      </c>
      <c r="C9887" s="1" t="n">
        <v>100</v>
      </c>
      <c r="D9887" s="1" t="s">
        <v>3947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3926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7" t="n">
        <v>46225</v>
      </c>
      <c r="C9888" s="1" t="n">
        <v>100</v>
      </c>
      <c r="D9888" s="1" t="s">
        <v>3947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3927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7" t="n">
        <v>46225</v>
      </c>
      <c r="C9889" s="1" t="n">
        <v>100</v>
      </c>
      <c r="D9889" s="1" t="s">
        <v>3947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3928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7" t="n">
        <v>46225</v>
      </c>
      <c r="C9890" s="1" t="n">
        <v>100</v>
      </c>
      <c r="D9890" s="1" t="s">
        <v>3947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3929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7" t="n">
        <v>46225</v>
      </c>
      <c r="C9891" s="1" t="n">
        <v>100</v>
      </c>
      <c r="D9891" s="1" t="s">
        <v>3947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3930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7" t="n">
        <v>46225</v>
      </c>
      <c r="C9892" s="1" t="n">
        <v>100</v>
      </c>
      <c r="D9892" s="1" t="s">
        <v>3947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3931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7" t="n">
        <v>46225</v>
      </c>
      <c r="C9893" s="1" t="n">
        <v>100</v>
      </c>
      <c r="D9893" s="1" t="s">
        <v>3947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3932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7" t="n">
        <v>46225</v>
      </c>
      <c r="C9894" s="1" t="n">
        <v>100</v>
      </c>
      <c r="D9894" s="1" t="s">
        <v>3947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3933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7" t="n">
        <v>46225</v>
      </c>
      <c r="C9895" s="1" t="n">
        <v>100</v>
      </c>
      <c r="D9895" s="1" t="s">
        <v>3947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3934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7" t="n">
        <v>46225</v>
      </c>
      <c r="C9896" s="1" t="n">
        <v>100</v>
      </c>
      <c r="D9896" s="1" t="s">
        <v>3947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3936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7" t="n">
        <v>46225</v>
      </c>
      <c r="C9897" s="1" t="n">
        <v>100</v>
      </c>
      <c r="D9897" s="1" t="s">
        <v>3947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3937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7" t="n">
        <v>46225</v>
      </c>
      <c r="C9898" s="1" t="n">
        <v>100</v>
      </c>
      <c r="D9898" s="1" t="s">
        <v>3947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3938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7" t="n">
        <v>46225</v>
      </c>
      <c r="C9899" s="1" t="n">
        <v>100</v>
      </c>
      <c r="D9899" s="1" t="s">
        <v>3947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3939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7" t="n">
        <v>46225</v>
      </c>
      <c r="C9900" s="1" t="n">
        <v>100</v>
      </c>
      <c r="D9900" s="1" t="s">
        <v>3947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3940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7" t="n">
        <v>46225</v>
      </c>
      <c r="C9901" s="1" t="n">
        <v>100</v>
      </c>
      <c r="D9901" s="1" t="s">
        <v>3947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3921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7" t="n">
        <v>46225</v>
      </c>
      <c r="C9902" s="1" t="n">
        <v>100</v>
      </c>
      <c r="D9902" s="1" t="s">
        <v>3947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4208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7" t="n">
        <v>46225</v>
      </c>
      <c r="C9903" s="1" t="n">
        <v>100</v>
      </c>
      <c r="D9903" s="1" t="s">
        <v>3947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3942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7" t="n">
        <v>46225</v>
      </c>
      <c r="C9904" s="1" t="n">
        <v>100</v>
      </c>
      <c r="D9904" s="1" t="s">
        <v>3947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3943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7" t="n">
        <v>46225</v>
      </c>
      <c r="C9905" s="1" t="n">
        <v>100</v>
      </c>
      <c r="D9905" s="1" t="s">
        <v>3947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3922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7" t="n">
        <v>46225</v>
      </c>
      <c r="C9906" s="1" t="n">
        <v>100</v>
      </c>
      <c r="D9906" s="1" t="s">
        <v>3947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3938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7" t="n">
        <v>46225</v>
      </c>
      <c r="C9907" s="1" t="n">
        <v>100</v>
      </c>
      <c r="D9907" s="1" t="s">
        <v>3947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3940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7" t="n">
        <v>46225</v>
      </c>
      <c r="C9908" s="1" t="n">
        <v>100</v>
      </c>
      <c r="D9908" s="1" t="s">
        <v>3947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3921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7" t="n">
        <v>46225</v>
      </c>
      <c r="C9909" s="1" t="n">
        <v>100</v>
      </c>
      <c r="D9909" s="1" t="s">
        <v>3947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3923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7" t="n">
        <v>46225</v>
      </c>
      <c r="C9910" s="1" t="n">
        <v>100</v>
      </c>
      <c r="D9910" s="1" t="s">
        <v>3947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3924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7" t="n">
        <v>46225</v>
      </c>
      <c r="C9911" s="1" t="n">
        <v>100</v>
      </c>
      <c r="D9911" s="1" t="s">
        <v>3947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3925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7" t="n">
        <v>46225</v>
      </c>
      <c r="C9912" s="1" t="n">
        <v>100</v>
      </c>
      <c r="D9912" s="1" t="s">
        <v>3947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3926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7" t="n">
        <v>46225</v>
      </c>
      <c r="C9913" s="1" t="n">
        <v>100</v>
      </c>
      <c r="D9913" s="1" t="s">
        <v>3947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3927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7" t="n">
        <v>46225</v>
      </c>
      <c r="C9914" s="1" t="n">
        <v>100</v>
      </c>
      <c r="D9914" s="1" t="s">
        <v>3947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3928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7" t="n">
        <v>46225</v>
      </c>
      <c r="C9915" s="1" t="n">
        <v>100</v>
      </c>
      <c r="D9915" s="1" t="s">
        <v>3947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3929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7" t="n">
        <v>46225</v>
      </c>
      <c r="C9916" s="1" t="n">
        <v>100</v>
      </c>
      <c r="D9916" s="1" t="s">
        <v>3947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3930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7" t="n">
        <v>46225</v>
      </c>
      <c r="C9917" s="1" t="n">
        <v>100</v>
      </c>
      <c r="D9917" s="1" t="s">
        <v>3947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3931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7" t="n">
        <v>46225</v>
      </c>
      <c r="C9918" s="1" t="n">
        <v>100</v>
      </c>
      <c r="D9918" s="1" t="s">
        <v>3947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3932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7" t="n">
        <v>46225</v>
      </c>
      <c r="C9919" s="1" t="n">
        <v>100</v>
      </c>
      <c r="D9919" s="1" t="s">
        <v>3947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3933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7" t="n">
        <v>46225</v>
      </c>
      <c r="C9920" s="1" t="n">
        <v>100</v>
      </c>
      <c r="D9920" s="1" t="s">
        <v>3947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3934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7" t="n">
        <v>46225</v>
      </c>
      <c r="C9921" s="1" t="n">
        <v>100</v>
      </c>
      <c r="D9921" s="1" t="s">
        <v>3947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3936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7" t="n">
        <v>46225</v>
      </c>
      <c r="C9922" s="1" t="n">
        <v>100</v>
      </c>
      <c r="D9922" s="1" t="s">
        <v>3947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3937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7" t="n">
        <v>46225</v>
      </c>
      <c r="C9923" s="1" t="n">
        <v>100</v>
      </c>
      <c r="D9923" s="1" t="s">
        <v>3947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3938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7" t="n">
        <v>46225</v>
      </c>
      <c r="C9924" s="1" t="n">
        <v>100</v>
      </c>
      <c r="D9924" s="1" t="s">
        <v>3947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3939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7" t="n">
        <v>46225</v>
      </c>
      <c r="C9925" s="1" t="n">
        <v>100</v>
      </c>
      <c r="D9925" s="1" t="s">
        <v>3947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3940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7" t="n">
        <v>46225</v>
      </c>
      <c r="C9926" s="1" t="n">
        <v>172</v>
      </c>
      <c r="D9926" s="1" t="s">
        <v>5344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4326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7" t="n">
        <v>46225</v>
      </c>
      <c r="C9927" s="1" t="n">
        <v>172</v>
      </c>
      <c r="D9927" s="1" t="s">
        <v>5344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4336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7" t="n">
        <v>46226</v>
      </c>
      <c r="C9928" s="1" t="n">
        <v>1</v>
      </c>
      <c r="D9928" s="1" t="s">
        <v>3851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3886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7" t="n">
        <v>46226</v>
      </c>
      <c r="C9929" s="1" t="n">
        <v>1</v>
      </c>
      <c r="D9929" s="1" t="s">
        <v>3851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3887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7" t="n">
        <v>46226</v>
      </c>
      <c r="C9930" s="1" t="n">
        <v>11</v>
      </c>
      <c r="D9930" s="1" t="s">
        <v>3915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4217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7" t="n">
        <v>46226</v>
      </c>
      <c r="C9931" s="1" t="n">
        <v>11</v>
      </c>
      <c r="D9931" s="1" t="s">
        <v>3915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4218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7" t="n">
        <v>46226</v>
      </c>
      <c r="C9932" s="1" t="n">
        <v>11</v>
      </c>
      <c r="D9932" s="1" t="s">
        <v>3915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3888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7" t="n">
        <v>46226</v>
      </c>
      <c r="C9933" s="1" t="n">
        <v>11</v>
      </c>
      <c r="D9933" s="1" t="s">
        <v>3915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3889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7" t="n">
        <v>46226</v>
      </c>
      <c r="C9934" s="1" t="n">
        <v>11</v>
      </c>
      <c r="D9934" s="1" t="s">
        <v>3915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4509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7" t="n">
        <v>46226</v>
      </c>
      <c r="C9935" s="1" t="n">
        <v>11</v>
      </c>
      <c r="D9935" s="1" t="s">
        <v>3915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4511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7" t="n">
        <v>46226</v>
      </c>
      <c r="C9936" s="1" t="n">
        <v>11</v>
      </c>
      <c r="D9936" s="1" t="s">
        <v>3915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5988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7" t="n">
        <v>46226</v>
      </c>
      <c r="C9937" s="1" t="n">
        <v>11</v>
      </c>
      <c r="D9937" s="1" t="s">
        <v>3915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4512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7" t="n">
        <v>46226</v>
      </c>
      <c r="C9938" s="1" t="n">
        <v>11</v>
      </c>
      <c r="D9938" s="1" t="s">
        <v>3915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4513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7" t="n">
        <v>46226</v>
      </c>
      <c r="C9939" s="1" t="n">
        <v>11</v>
      </c>
      <c r="D9939" s="1" t="s">
        <v>3915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6734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7" t="n">
        <v>46226</v>
      </c>
      <c r="C9940" s="1" t="n">
        <v>11</v>
      </c>
      <c r="D9940" s="1" t="s">
        <v>3915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4514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7" t="n">
        <v>46226</v>
      </c>
      <c r="C9941" s="1" t="n">
        <v>11</v>
      </c>
      <c r="D9941" s="1" t="s">
        <v>3915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7280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7" t="n">
        <v>46226</v>
      </c>
      <c r="C9942" s="1" t="n">
        <v>11</v>
      </c>
      <c r="D9942" s="1" t="s">
        <v>3915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5354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7" t="n">
        <v>46226</v>
      </c>
      <c r="C9943" s="1" t="n">
        <v>11</v>
      </c>
      <c r="D9943" s="1" t="s">
        <v>3915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4518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7" t="n">
        <v>46226</v>
      </c>
      <c r="C9944" s="1" t="n">
        <v>11</v>
      </c>
      <c r="D9944" s="1" t="s">
        <v>3915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4519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7" t="n">
        <v>46226</v>
      </c>
      <c r="C9945" s="1" t="n">
        <v>11</v>
      </c>
      <c r="D9945" s="1" t="s">
        <v>3915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4523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7" t="n">
        <v>46226</v>
      </c>
      <c r="C9946" s="1" t="n">
        <v>11</v>
      </c>
      <c r="D9946" s="1" t="s">
        <v>3915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4809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7" t="n">
        <v>46226</v>
      </c>
      <c r="C9947" s="1" t="n">
        <v>11</v>
      </c>
      <c r="D9947" s="1" t="s">
        <v>3915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4810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7" t="n">
        <v>46226</v>
      </c>
      <c r="C9948" s="1" t="n">
        <v>11</v>
      </c>
      <c r="D9948" s="1" t="s">
        <v>3915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4811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7" t="n">
        <v>46226</v>
      </c>
      <c r="C9949" s="1" t="n">
        <v>11</v>
      </c>
      <c r="D9949" s="1" t="s">
        <v>3915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4812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7" t="n">
        <v>46226</v>
      </c>
      <c r="C9950" s="1" t="n">
        <v>11</v>
      </c>
      <c r="D9950" s="1" t="s">
        <v>3915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4813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7" t="n">
        <v>46226</v>
      </c>
      <c r="C9951" s="1" t="n">
        <v>11</v>
      </c>
      <c r="D9951" s="1" t="s">
        <v>3915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4814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7" t="n">
        <v>46226</v>
      </c>
      <c r="C9952" s="1" t="n">
        <v>11</v>
      </c>
      <c r="D9952" s="1" t="s">
        <v>3915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4528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7" t="n">
        <v>46226</v>
      </c>
      <c r="C9953" s="1" t="n">
        <v>11</v>
      </c>
      <c r="D9953" s="1" t="s">
        <v>3915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4529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7" t="n">
        <v>46226</v>
      </c>
      <c r="C9954" s="1" t="n">
        <v>11</v>
      </c>
      <c r="D9954" s="1" t="s">
        <v>3915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4530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7" t="n">
        <v>46226</v>
      </c>
      <c r="C9955" s="1" t="n">
        <v>11</v>
      </c>
      <c r="D9955" s="1" t="s">
        <v>3915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5837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7" t="n">
        <v>46226</v>
      </c>
      <c r="C9956" s="1" t="n">
        <v>11</v>
      </c>
      <c r="D9956" s="1" t="s">
        <v>3915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6187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7" t="n">
        <v>46226</v>
      </c>
      <c r="C9957" s="1" t="n">
        <v>11</v>
      </c>
      <c r="D9957" s="1" t="s">
        <v>3915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4531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7" t="n">
        <v>46226</v>
      </c>
      <c r="C9958" s="1" t="n">
        <v>11</v>
      </c>
      <c r="D9958" s="1" t="s">
        <v>3915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4532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7" t="n">
        <v>46226</v>
      </c>
      <c r="C9959" s="1" t="n">
        <v>11</v>
      </c>
      <c r="D9959" s="1" t="s">
        <v>3915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4533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7" t="n">
        <v>46226</v>
      </c>
      <c r="C9960" s="1" t="n">
        <v>11</v>
      </c>
      <c r="D9960" s="1" t="s">
        <v>3915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4534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7" t="n">
        <v>46226</v>
      </c>
      <c r="C9961" s="1" t="n">
        <v>11</v>
      </c>
      <c r="D9961" s="1" t="s">
        <v>3915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4535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7" t="n">
        <v>46226</v>
      </c>
      <c r="C9962" s="1" t="n">
        <v>11</v>
      </c>
      <c r="D9962" s="1" t="s">
        <v>3915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4536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7" t="n">
        <v>46226</v>
      </c>
      <c r="C9963" s="1" t="n">
        <v>11</v>
      </c>
      <c r="D9963" s="1" t="s">
        <v>3915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4537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7" t="n">
        <v>46226</v>
      </c>
      <c r="C9964" s="1" t="n">
        <v>11</v>
      </c>
      <c r="D9964" s="1" t="s">
        <v>3915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4538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7" t="n">
        <v>46226</v>
      </c>
      <c r="C9965" s="1" t="n">
        <v>11</v>
      </c>
      <c r="D9965" s="1" t="s">
        <v>3915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4539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7" t="n">
        <v>46226</v>
      </c>
      <c r="C9966" s="1" t="n">
        <v>11</v>
      </c>
      <c r="D9966" s="1" t="s">
        <v>3915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6739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7" t="n">
        <v>46226</v>
      </c>
      <c r="C9967" s="1" t="n">
        <v>11</v>
      </c>
      <c r="D9967" s="1" t="s">
        <v>3915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4418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7" t="n">
        <v>46226</v>
      </c>
      <c r="C9968" s="1" t="n">
        <v>11</v>
      </c>
      <c r="D9968" s="1" t="s">
        <v>3915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5432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7" t="n">
        <v>46226</v>
      </c>
      <c r="C9969" s="1" t="n">
        <v>11</v>
      </c>
      <c r="D9969" s="1" t="s">
        <v>3915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4244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7" t="n">
        <v>46226</v>
      </c>
      <c r="C9970" s="1" t="n">
        <v>11</v>
      </c>
      <c r="D9970" s="1" t="s">
        <v>3915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4245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7" t="n">
        <v>46226</v>
      </c>
      <c r="C9971" s="1" t="n">
        <v>11</v>
      </c>
      <c r="D9971" s="1" t="s">
        <v>3915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4898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7" t="n">
        <v>46226</v>
      </c>
      <c r="C9972" s="1" t="n">
        <v>11</v>
      </c>
      <c r="D9972" s="1" t="s">
        <v>3915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4899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7" t="n">
        <v>46226</v>
      </c>
      <c r="C9973" s="1" t="n">
        <v>11</v>
      </c>
      <c r="D9973" s="1" t="s">
        <v>3915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6368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7" t="n">
        <v>46226</v>
      </c>
      <c r="C9974" s="1" t="n">
        <v>11</v>
      </c>
      <c r="D9974" s="1" t="s">
        <v>3915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4248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7" t="n">
        <v>46226</v>
      </c>
      <c r="C9975" s="1" t="n">
        <v>11</v>
      </c>
      <c r="D9975" s="1" t="s">
        <v>3915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4905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7" t="n">
        <v>46226</v>
      </c>
      <c r="C9976" s="1" t="n">
        <v>11</v>
      </c>
      <c r="D9976" s="1" t="s">
        <v>3915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5433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7" t="n">
        <v>46226</v>
      </c>
      <c r="C9977" s="1" t="n">
        <v>11</v>
      </c>
      <c r="D9977" s="1" t="s">
        <v>3915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4251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7" t="n">
        <v>46226</v>
      </c>
      <c r="C9978" s="1" t="n">
        <v>11</v>
      </c>
      <c r="D9978" s="1" t="s">
        <v>3915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4902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7" t="n">
        <v>46226</v>
      </c>
      <c r="C9979" s="1" t="n">
        <v>11</v>
      </c>
      <c r="D9979" s="1" t="s">
        <v>3915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5435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7" t="n">
        <v>46226</v>
      </c>
      <c r="C9980" s="1" t="n">
        <v>11</v>
      </c>
      <c r="D9980" s="1" t="s">
        <v>3915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4255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7" t="n">
        <v>46226</v>
      </c>
      <c r="C9981" s="1" t="n">
        <v>11</v>
      </c>
      <c r="D9981" s="1" t="s">
        <v>3915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7281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7" t="n">
        <v>46226</v>
      </c>
      <c r="C9982" s="1" t="n">
        <v>11</v>
      </c>
      <c r="D9982" s="1" t="s">
        <v>3915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6900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7" t="n">
        <v>46226</v>
      </c>
      <c r="C9983" s="1" t="n">
        <v>11</v>
      </c>
      <c r="D9983" s="1" t="s">
        <v>3915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7282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7" t="n">
        <v>46226</v>
      </c>
      <c r="C9984" s="1" t="n">
        <v>11</v>
      </c>
      <c r="D9984" s="1" t="s">
        <v>3915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7283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7" t="n">
        <v>46226</v>
      </c>
      <c r="C9985" s="1" t="n">
        <v>11</v>
      </c>
      <c r="D9985" s="1" t="s">
        <v>3915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7284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7" t="n">
        <v>46226</v>
      </c>
      <c r="C9986" s="1" t="n">
        <v>11</v>
      </c>
      <c r="D9986" s="1" t="s">
        <v>3915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6902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7" t="n">
        <v>46226</v>
      </c>
      <c r="C9987" s="1" t="n">
        <v>11</v>
      </c>
      <c r="D9987" s="1" t="s">
        <v>3915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7285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7" t="n">
        <v>46226</v>
      </c>
      <c r="C9988" s="1" t="n">
        <v>11</v>
      </c>
      <c r="D9988" s="1" t="s">
        <v>3915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6903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7" t="n">
        <v>46226</v>
      </c>
      <c r="C9989" s="1" t="n">
        <v>11</v>
      </c>
      <c r="D9989" s="1" t="s">
        <v>3915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7286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7" t="n">
        <v>46226</v>
      </c>
      <c r="C9990" s="1" t="n">
        <v>11</v>
      </c>
      <c r="D9990" s="1" t="s">
        <v>3915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6904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7" t="n">
        <v>46226</v>
      </c>
      <c r="C9991" s="1" t="n">
        <v>11</v>
      </c>
      <c r="D9991" s="1" t="s">
        <v>3915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6905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7" t="n">
        <v>46226</v>
      </c>
      <c r="C9992" s="1" t="n">
        <v>22</v>
      </c>
      <c r="D9992" s="1" t="s">
        <v>3920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3921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7" t="n">
        <v>46226</v>
      </c>
      <c r="C9993" s="1" t="n">
        <v>22</v>
      </c>
      <c r="D9993" s="1" t="s">
        <v>3920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4208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7" t="n">
        <v>46226</v>
      </c>
      <c r="C9994" s="1" t="n">
        <v>22</v>
      </c>
      <c r="D9994" s="1" t="s">
        <v>3920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3942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7" t="n">
        <v>46226</v>
      </c>
      <c r="C9995" s="1" t="n">
        <v>22</v>
      </c>
      <c r="D9995" s="1" t="s">
        <v>3920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3943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7" t="n">
        <v>46226</v>
      </c>
      <c r="C9996" s="1" t="n">
        <v>22</v>
      </c>
      <c r="D9996" s="1" t="s">
        <v>3920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3922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7" t="n">
        <v>46226</v>
      </c>
      <c r="C9997" s="1" t="n">
        <v>22</v>
      </c>
      <c r="D9997" s="1" t="s">
        <v>3920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3938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7" t="n">
        <v>46226</v>
      </c>
      <c r="C9998" s="1" t="n">
        <v>22</v>
      </c>
      <c r="D9998" s="1" t="s">
        <v>3920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3940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7" t="n">
        <v>46226</v>
      </c>
      <c r="C9999" s="1" t="n">
        <v>22</v>
      </c>
      <c r="D9999" s="1" t="s">
        <v>3920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3921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7" t="n">
        <v>46226</v>
      </c>
      <c r="C10000" s="1" t="n">
        <v>22</v>
      </c>
      <c r="D10000" s="1" t="s">
        <v>3920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3923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7" t="n">
        <v>46226</v>
      </c>
      <c r="C10001" s="1" t="n">
        <v>22</v>
      </c>
      <c r="D10001" s="1" t="s">
        <v>3920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3924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7" t="n">
        <v>46226</v>
      </c>
      <c r="C10002" s="1" t="n">
        <v>22</v>
      </c>
      <c r="D10002" s="1" t="s">
        <v>3920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3925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7" t="n">
        <v>46226</v>
      </c>
      <c r="C10003" s="1" t="n">
        <v>22</v>
      </c>
      <c r="D10003" s="1" t="s">
        <v>3920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3926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7" t="n">
        <v>46226</v>
      </c>
      <c r="C10004" s="1" t="n">
        <v>22</v>
      </c>
      <c r="D10004" s="1" t="s">
        <v>3920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3927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7" t="n">
        <v>46226</v>
      </c>
      <c r="C10005" s="1" t="n">
        <v>22</v>
      </c>
      <c r="D10005" s="1" t="s">
        <v>3920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3928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7" t="n">
        <v>46226</v>
      </c>
      <c r="C10006" s="1" t="n">
        <v>22</v>
      </c>
      <c r="D10006" s="1" t="s">
        <v>3920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3929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7" t="n">
        <v>46226</v>
      </c>
      <c r="C10007" s="1" t="n">
        <v>22</v>
      </c>
      <c r="D10007" s="1" t="s">
        <v>3920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3930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7" t="n">
        <v>46226</v>
      </c>
      <c r="C10008" s="1" t="n">
        <v>22</v>
      </c>
      <c r="D10008" s="1" t="s">
        <v>3920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3931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7" t="n">
        <v>46226</v>
      </c>
      <c r="C10009" s="1" t="n">
        <v>22</v>
      </c>
      <c r="D10009" s="1" t="s">
        <v>3920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3932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7" t="n">
        <v>46226</v>
      </c>
      <c r="C10010" s="1" t="n">
        <v>22</v>
      </c>
      <c r="D10010" s="1" t="s">
        <v>3920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3933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7" t="n">
        <v>46226</v>
      </c>
      <c r="C10011" s="1" t="n">
        <v>22</v>
      </c>
      <c r="D10011" s="1" t="s">
        <v>3920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3934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7" t="n">
        <v>46226</v>
      </c>
      <c r="C10012" s="1" t="n">
        <v>22</v>
      </c>
      <c r="D10012" s="1" t="s">
        <v>3920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3936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7" t="n">
        <v>46226</v>
      </c>
      <c r="C10013" s="1" t="n">
        <v>22</v>
      </c>
      <c r="D10013" s="1" t="s">
        <v>3920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3938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7" t="n">
        <v>46226</v>
      </c>
      <c r="C10014" s="1" t="n">
        <v>22</v>
      </c>
      <c r="D10014" s="1" t="s">
        <v>3920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3939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7" t="n">
        <v>46226</v>
      </c>
      <c r="C10015" s="1" t="n">
        <v>22</v>
      </c>
      <c r="D10015" s="1" t="s">
        <v>3920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3940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7" t="n">
        <v>46226</v>
      </c>
      <c r="C10016" s="1" t="n">
        <v>39</v>
      </c>
      <c r="D10016" s="1" t="s">
        <v>3945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4641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7" t="n">
        <v>46226</v>
      </c>
      <c r="C10017" s="1" t="n">
        <v>100</v>
      </c>
      <c r="D10017" s="1" t="s">
        <v>3947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3921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7" t="n">
        <v>46226</v>
      </c>
      <c r="C10018" s="1" t="n">
        <v>100</v>
      </c>
      <c r="D10018" s="1" t="s">
        <v>3947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4208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7" t="n">
        <v>46226</v>
      </c>
      <c r="C10019" s="1" t="n">
        <v>100</v>
      </c>
      <c r="D10019" s="1" t="s">
        <v>3947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3942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7" t="n">
        <v>46226</v>
      </c>
      <c r="C10020" s="1" t="n">
        <v>100</v>
      </c>
      <c r="D10020" s="1" t="s">
        <v>3947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3943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7" t="n">
        <v>46226</v>
      </c>
      <c r="C10021" s="1" t="n">
        <v>100</v>
      </c>
      <c r="D10021" s="1" t="s">
        <v>3947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3922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7" t="n">
        <v>46226</v>
      </c>
      <c r="C10022" s="1" t="n">
        <v>100</v>
      </c>
      <c r="D10022" s="1" t="s">
        <v>3947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3938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7" t="n">
        <v>46226</v>
      </c>
      <c r="C10023" s="1" t="n">
        <v>100</v>
      </c>
      <c r="D10023" s="1" t="s">
        <v>3947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3940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7" t="n">
        <v>46226</v>
      </c>
      <c r="C10024" s="1" t="n">
        <v>100</v>
      </c>
      <c r="D10024" s="1" t="s">
        <v>3947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3921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7" t="n">
        <v>46226</v>
      </c>
      <c r="C10025" s="1" t="n">
        <v>100</v>
      </c>
      <c r="D10025" s="1" t="s">
        <v>3947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3923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7" t="n">
        <v>46226</v>
      </c>
      <c r="C10026" s="1" t="n">
        <v>100</v>
      </c>
      <c r="D10026" s="1" t="s">
        <v>3947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3924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7" t="n">
        <v>46226</v>
      </c>
      <c r="C10027" s="1" t="n">
        <v>100</v>
      </c>
      <c r="D10027" s="1" t="s">
        <v>3947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3925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7" t="n">
        <v>46226</v>
      </c>
      <c r="C10028" s="1" t="n">
        <v>100</v>
      </c>
      <c r="D10028" s="1" t="s">
        <v>3947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3926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7" t="n">
        <v>46226</v>
      </c>
      <c r="C10029" s="1" t="n">
        <v>100</v>
      </c>
      <c r="D10029" s="1" t="s">
        <v>3947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3927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7" t="n">
        <v>46226</v>
      </c>
      <c r="C10030" s="1" t="n">
        <v>100</v>
      </c>
      <c r="D10030" s="1" t="s">
        <v>3947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3928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7" t="n">
        <v>46226</v>
      </c>
      <c r="C10031" s="1" t="n">
        <v>100</v>
      </c>
      <c r="D10031" s="1" t="s">
        <v>3947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3929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7" t="n">
        <v>46226</v>
      </c>
      <c r="C10032" s="1" t="n">
        <v>100</v>
      </c>
      <c r="D10032" s="1" t="s">
        <v>3947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3930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7" t="n">
        <v>46226</v>
      </c>
      <c r="C10033" s="1" t="n">
        <v>100</v>
      </c>
      <c r="D10033" s="1" t="s">
        <v>3947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3931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7" t="n">
        <v>46226</v>
      </c>
      <c r="C10034" s="1" t="n">
        <v>100</v>
      </c>
      <c r="D10034" s="1" t="s">
        <v>3947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3932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7" t="n">
        <v>46226</v>
      </c>
      <c r="C10035" s="1" t="n">
        <v>100</v>
      </c>
      <c r="D10035" s="1" t="s">
        <v>3947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3933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7" t="n">
        <v>46226</v>
      </c>
      <c r="C10036" s="1" t="n">
        <v>100</v>
      </c>
      <c r="D10036" s="1" t="s">
        <v>3947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3934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7" t="n">
        <v>46226</v>
      </c>
      <c r="C10037" s="1" t="n">
        <v>100</v>
      </c>
      <c r="D10037" s="1" t="s">
        <v>3947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3936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7" t="n">
        <v>46226</v>
      </c>
      <c r="C10038" s="1" t="n">
        <v>100</v>
      </c>
      <c r="D10038" s="1" t="s">
        <v>3947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3938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7" t="n">
        <v>46226</v>
      </c>
      <c r="C10039" s="1" t="n">
        <v>100</v>
      </c>
      <c r="D10039" s="1" t="s">
        <v>3947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3939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7" t="n">
        <v>46226</v>
      </c>
      <c r="C10040" s="1" t="n">
        <v>100</v>
      </c>
      <c r="D10040" s="1" t="s">
        <v>3947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3940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7" t="n">
        <v>46227</v>
      </c>
      <c r="C10041" s="1" t="n">
        <v>1</v>
      </c>
      <c r="D10041" s="1" t="s">
        <v>3851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3886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7" t="n">
        <v>46227</v>
      </c>
      <c r="C10042" s="1" t="n">
        <v>1</v>
      </c>
      <c r="D10042" s="1" t="s">
        <v>3851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3887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7" t="n">
        <v>46227</v>
      </c>
      <c r="C10043" s="1" t="n">
        <v>1</v>
      </c>
      <c r="D10043" s="1" t="s">
        <v>3851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4215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7" t="n">
        <v>46227</v>
      </c>
      <c r="C10044" s="1" t="n">
        <v>1</v>
      </c>
      <c r="D10044" s="1" t="s">
        <v>3851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5492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7" t="n">
        <v>46227</v>
      </c>
      <c r="C10045" s="1" t="n">
        <v>1</v>
      </c>
      <c r="D10045" s="1" t="s">
        <v>3851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4224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7" t="n">
        <v>46227</v>
      </c>
      <c r="C10046" s="1" t="n">
        <v>1</v>
      </c>
      <c r="D10046" s="1" t="s">
        <v>3851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4225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7" t="n">
        <v>46227</v>
      </c>
      <c r="C10047" s="1" t="n">
        <v>6</v>
      </c>
      <c r="D10047" s="1" t="s">
        <v>3914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4174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7" t="n">
        <v>46227</v>
      </c>
      <c r="C10048" s="1" t="n">
        <v>6</v>
      </c>
      <c r="D10048" s="1" t="s">
        <v>3914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4175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7" t="n">
        <v>46227</v>
      </c>
      <c r="C10049" s="1" t="n">
        <v>6</v>
      </c>
      <c r="D10049" s="1" t="s">
        <v>3914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4176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7" t="n">
        <v>46227</v>
      </c>
      <c r="C10050" s="1" t="n">
        <v>6</v>
      </c>
      <c r="D10050" s="1" t="s">
        <v>3914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4177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7" t="n">
        <v>46227</v>
      </c>
      <c r="C10051" s="1" t="n">
        <v>6</v>
      </c>
      <c r="D10051" s="1" t="s">
        <v>3914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4178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7" t="n">
        <v>46227</v>
      </c>
      <c r="C10052" s="1" t="n">
        <v>6</v>
      </c>
      <c r="D10052" s="1" t="s">
        <v>3914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4179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7" t="n">
        <v>46227</v>
      </c>
      <c r="C10053" s="1" t="n">
        <v>6</v>
      </c>
      <c r="D10053" s="1" t="s">
        <v>3914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4180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7" t="n">
        <v>46227</v>
      </c>
      <c r="C10054" s="1" t="n">
        <v>6</v>
      </c>
      <c r="D10054" s="1" t="s">
        <v>3914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4181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7" t="n">
        <v>46227</v>
      </c>
      <c r="C10055" s="1" t="n">
        <v>6</v>
      </c>
      <c r="D10055" s="1" t="s">
        <v>3914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4269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7" t="n">
        <v>46227</v>
      </c>
      <c r="C10056" s="1" t="n">
        <v>6</v>
      </c>
      <c r="D10056" s="1" t="s">
        <v>3914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4184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7" t="n">
        <v>46227</v>
      </c>
      <c r="C10057" s="1" t="n">
        <v>6</v>
      </c>
      <c r="D10057" s="1" t="s">
        <v>3914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4777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7" t="n">
        <v>46227</v>
      </c>
      <c r="C10058" s="1" t="n">
        <v>6</v>
      </c>
      <c r="D10058" s="1" t="s">
        <v>3914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4185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7" t="n">
        <v>46227</v>
      </c>
      <c r="C10059" s="1" t="n">
        <v>6</v>
      </c>
      <c r="D10059" s="1" t="s">
        <v>3914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6823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7" t="n">
        <v>46227</v>
      </c>
      <c r="C10060" s="1" t="n">
        <v>6</v>
      </c>
      <c r="D10060" s="1" t="s">
        <v>3914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6720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7" t="n">
        <v>46227</v>
      </c>
      <c r="C10061" s="1" t="n">
        <v>6</v>
      </c>
      <c r="D10061" s="1" t="s">
        <v>3914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4187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7" t="n">
        <v>46227</v>
      </c>
      <c r="C10062" s="1" t="n">
        <v>6</v>
      </c>
      <c r="D10062" s="1" t="s">
        <v>3914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4265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7" t="n">
        <v>46227</v>
      </c>
      <c r="C10063" s="1" t="n">
        <v>6</v>
      </c>
      <c r="D10063" s="1" t="s">
        <v>3914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4188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7" t="n">
        <v>46227</v>
      </c>
      <c r="C10064" s="1" t="n">
        <v>6</v>
      </c>
      <c r="D10064" s="1" t="s">
        <v>3914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4189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7" t="n">
        <v>46227</v>
      </c>
      <c r="C10065" s="1" t="n">
        <v>6</v>
      </c>
      <c r="D10065" s="1" t="s">
        <v>3914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4190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7" t="n">
        <v>46227</v>
      </c>
      <c r="C10066" s="1" t="n">
        <v>6</v>
      </c>
      <c r="D10066" s="1" t="s">
        <v>3914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4191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7" t="n">
        <v>46227</v>
      </c>
      <c r="C10067" s="1" t="n">
        <v>6</v>
      </c>
      <c r="D10067" s="1" t="s">
        <v>3914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4192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7" t="n">
        <v>46227</v>
      </c>
      <c r="C10068" s="1" t="n">
        <v>6</v>
      </c>
      <c r="D10068" s="1" t="s">
        <v>3914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4193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7" t="n">
        <v>46227</v>
      </c>
      <c r="C10069" s="1" t="n">
        <v>6</v>
      </c>
      <c r="D10069" s="1" t="s">
        <v>3914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4194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7" t="n">
        <v>46227</v>
      </c>
      <c r="C10070" s="1" t="n">
        <v>6</v>
      </c>
      <c r="D10070" s="1" t="s">
        <v>3914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4266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7" t="n">
        <v>46227</v>
      </c>
      <c r="C10071" s="1" t="n">
        <v>6</v>
      </c>
      <c r="D10071" s="1" t="s">
        <v>3914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4195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7" t="n">
        <v>46227</v>
      </c>
      <c r="C10072" s="1" t="n">
        <v>6</v>
      </c>
      <c r="D10072" s="1" t="s">
        <v>3914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4196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7" t="n">
        <v>46227</v>
      </c>
      <c r="C10073" s="1" t="n">
        <v>6</v>
      </c>
      <c r="D10073" s="1" t="s">
        <v>3914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4197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7" t="n">
        <v>46227</v>
      </c>
      <c r="C10074" s="1" t="n">
        <v>6</v>
      </c>
      <c r="D10074" s="1" t="s">
        <v>3914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4267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7" t="n">
        <v>46227</v>
      </c>
      <c r="C10075" s="1" t="n">
        <v>6</v>
      </c>
      <c r="D10075" s="1" t="s">
        <v>3914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4198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7" t="n">
        <v>46227</v>
      </c>
      <c r="C10076" s="1" t="n">
        <v>6</v>
      </c>
      <c r="D10076" s="1" t="s">
        <v>3914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4610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7" t="n">
        <v>46227</v>
      </c>
      <c r="C10077" s="1" t="n">
        <v>6</v>
      </c>
      <c r="D10077" s="1" t="s">
        <v>3914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4199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7" t="n">
        <v>46227</v>
      </c>
      <c r="C10078" s="1" t="n">
        <v>11</v>
      </c>
      <c r="D10078" s="1" t="s">
        <v>3915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3950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7" t="n">
        <v>46227</v>
      </c>
      <c r="C10079" s="1" t="n">
        <v>11</v>
      </c>
      <c r="D10079" s="1" t="s">
        <v>3915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7287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7" t="n">
        <v>46227</v>
      </c>
      <c r="C10080" s="1" t="n">
        <v>11</v>
      </c>
      <c r="D10080" s="1" t="s">
        <v>3915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5230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7" t="n">
        <v>46227</v>
      </c>
      <c r="C10081" s="1" t="n">
        <v>11</v>
      </c>
      <c r="D10081" s="1" t="s">
        <v>3915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5255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7" t="n">
        <v>46227</v>
      </c>
      <c r="C10082" s="1" t="n">
        <v>11</v>
      </c>
      <c r="D10082" s="1" t="s">
        <v>3915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4275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7" t="n">
        <v>46227</v>
      </c>
      <c r="C10083" s="1" t="n">
        <v>11</v>
      </c>
      <c r="D10083" s="1" t="s">
        <v>3915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4433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7" t="n">
        <v>46227</v>
      </c>
      <c r="C10084" s="1" t="n">
        <v>11</v>
      </c>
      <c r="D10084" s="1" t="s">
        <v>3915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6175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7" t="n">
        <v>46227</v>
      </c>
      <c r="C10085" s="1" t="n">
        <v>11</v>
      </c>
      <c r="D10085" s="1" t="s">
        <v>3915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7288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7" t="n">
        <v>46227</v>
      </c>
      <c r="C10086" s="1" t="n">
        <v>11</v>
      </c>
      <c r="D10086" s="1" t="s">
        <v>3915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7289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7" t="n">
        <v>46227</v>
      </c>
      <c r="C10087" s="1" t="n">
        <v>11</v>
      </c>
      <c r="D10087" s="1" t="s">
        <v>3915</v>
      </c>
      <c r="E10087" s="1" t="n">
        <v>10099</v>
      </c>
      <c r="F10087" s="1" t="s">
        <v>2523</v>
      </c>
      <c r="I10087" s="1" t="n">
        <v>19144</v>
      </c>
      <c r="J10087" s="1" t="n">
        <v>81832</v>
      </c>
      <c r="K10087" s="1" t="n">
        <v>7898752403742</v>
      </c>
      <c r="L10087" s="1" t="s">
        <v>7290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7" t="n">
        <v>46227</v>
      </c>
      <c r="C10088" s="1" t="n">
        <v>11</v>
      </c>
      <c r="D10088" s="1" t="s">
        <v>3915</v>
      </c>
      <c r="E10088" s="1" t="n">
        <v>10099</v>
      </c>
      <c r="F10088" s="1" t="s">
        <v>2523</v>
      </c>
      <c r="I10088" s="1" t="n">
        <v>19144</v>
      </c>
      <c r="J10088" s="1" t="n">
        <v>81833</v>
      </c>
      <c r="K10088" s="1" t="n">
        <v>7898363312587</v>
      </c>
      <c r="L10088" s="1" t="s">
        <v>7291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7" t="n">
        <v>46227</v>
      </c>
      <c r="C10089" s="1" t="n">
        <v>11</v>
      </c>
      <c r="D10089" s="1" t="s">
        <v>3915</v>
      </c>
      <c r="E10089" s="1" t="n">
        <v>10099</v>
      </c>
      <c r="F10089" s="1" t="s">
        <v>2523</v>
      </c>
      <c r="I10089" s="1" t="n">
        <v>19144</v>
      </c>
      <c r="J10089" s="1" t="n">
        <v>81834</v>
      </c>
      <c r="K10089" s="1" t="n">
        <v>7898363311955</v>
      </c>
      <c r="L10089" s="1" t="s">
        <v>7292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7" t="n">
        <v>46227</v>
      </c>
      <c r="C10090" s="1" t="n">
        <v>11</v>
      </c>
      <c r="D10090" s="1" t="s">
        <v>3915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7293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7" t="n">
        <v>46227</v>
      </c>
      <c r="C10091" s="1" t="n">
        <v>11</v>
      </c>
      <c r="D10091" s="1" t="s">
        <v>3915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4959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7" t="n">
        <v>46227</v>
      </c>
      <c r="C10092" s="1" t="n">
        <v>11</v>
      </c>
      <c r="D10092" s="1" t="s">
        <v>3915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4960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7" t="n">
        <v>46227</v>
      </c>
      <c r="C10093" s="1" t="n">
        <v>11</v>
      </c>
      <c r="D10093" s="1" t="s">
        <v>3915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4961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7" t="n">
        <v>46227</v>
      </c>
      <c r="C10094" s="1" t="n">
        <v>11</v>
      </c>
      <c r="D10094" s="1" t="s">
        <v>3915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4962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7" t="n">
        <v>46227</v>
      </c>
      <c r="C10095" s="1" t="n">
        <v>11</v>
      </c>
      <c r="D10095" s="1" t="s">
        <v>3915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4964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7" t="n">
        <v>46227</v>
      </c>
      <c r="C10096" s="1" t="n">
        <v>11</v>
      </c>
      <c r="D10096" s="1" t="s">
        <v>3915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4965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7" t="n">
        <v>46227</v>
      </c>
      <c r="C10097" s="1" t="n">
        <v>11</v>
      </c>
      <c r="D10097" s="1" t="s">
        <v>3915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4966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7" t="n">
        <v>46227</v>
      </c>
      <c r="C10098" s="1" t="n">
        <v>11</v>
      </c>
      <c r="D10098" s="1" t="s">
        <v>3915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4967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7" t="n">
        <v>46227</v>
      </c>
      <c r="C10099" s="1" t="n">
        <v>11</v>
      </c>
      <c r="D10099" s="1" t="s">
        <v>3915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4968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7" t="n">
        <v>46227</v>
      </c>
      <c r="C10100" s="1" t="n">
        <v>11</v>
      </c>
      <c r="D10100" s="1" t="s">
        <v>3915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4969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7" t="n">
        <v>46227</v>
      </c>
      <c r="C10101" s="1" t="n">
        <v>11</v>
      </c>
      <c r="D10101" s="1" t="s">
        <v>3915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4971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7" t="n">
        <v>46227</v>
      </c>
      <c r="C10102" s="1" t="n">
        <v>11</v>
      </c>
      <c r="D10102" s="1" t="s">
        <v>3915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6383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7" t="n">
        <v>46227</v>
      </c>
      <c r="C10103" s="1" t="n">
        <v>11</v>
      </c>
      <c r="D10103" s="1" t="s">
        <v>3915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4972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7" t="n">
        <v>46227</v>
      </c>
      <c r="C10104" s="1" t="n">
        <v>11</v>
      </c>
      <c r="D10104" s="1" t="s">
        <v>3915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4974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7" t="n">
        <v>46227</v>
      </c>
      <c r="C10105" s="1" t="n">
        <v>11</v>
      </c>
      <c r="D10105" s="1" t="s">
        <v>3915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4977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7" t="n">
        <v>46227</v>
      </c>
      <c r="C10106" s="1" t="n">
        <v>11</v>
      </c>
      <c r="D10106" s="1" t="s">
        <v>3915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7294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7" t="n">
        <v>46227</v>
      </c>
      <c r="C10107" s="1" t="n">
        <v>11</v>
      </c>
      <c r="D10107" s="1" t="s">
        <v>3915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4979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7" t="n">
        <v>46227</v>
      </c>
      <c r="C10108" s="1" t="n">
        <v>11</v>
      </c>
      <c r="D10108" s="1" t="s">
        <v>3915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4981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7" t="n">
        <v>46227</v>
      </c>
      <c r="C10109" s="1" t="n">
        <v>11</v>
      </c>
      <c r="D10109" s="1" t="s">
        <v>3915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6385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7" t="n">
        <v>46227</v>
      </c>
      <c r="C10110" s="1" t="n">
        <v>11</v>
      </c>
      <c r="D10110" s="1" t="s">
        <v>3915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7295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7" t="n">
        <v>46227</v>
      </c>
      <c r="C10111" s="1" t="n">
        <v>11</v>
      </c>
      <c r="D10111" s="1" t="s">
        <v>3915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4984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7" t="n">
        <v>46227</v>
      </c>
      <c r="C10112" s="1" t="n">
        <v>11</v>
      </c>
      <c r="D10112" s="1" t="s">
        <v>3915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7296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7" t="n">
        <v>46227</v>
      </c>
      <c r="C10113" s="1" t="n">
        <v>11</v>
      </c>
      <c r="D10113" s="1" t="s">
        <v>3915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7297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7" t="n">
        <v>46227</v>
      </c>
      <c r="C10114" s="1" t="n">
        <v>11</v>
      </c>
      <c r="D10114" s="1" t="s">
        <v>3915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7298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7" t="n">
        <v>46227</v>
      </c>
      <c r="C10115" s="1" t="n">
        <v>11</v>
      </c>
      <c r="D10115" s="1" t="s">
        <v>3915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7299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7" t="n">
        <v>46227</v>
      </c>
      <c r="C10116" s="1" t="n">
        <v>11</v>
      </c>
      <c r="D10116" s="1" t="s">
        <v>3915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7300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7" t="n">
        <v>46227</v>
      </c>
      <c r="C10117" s="1" t="n">
        <v>11</v>
      </c>
      <c r="D10117" s="1" t="s">
        <v>3915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7301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7" t="n">
        <v>46227</v>
      </c>
      <c r="C10118" s="1" t="n">
        <v>11</v>
      </c>
      <c r="D10118" s="1" t="s">
        <v>3915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4989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7" t="n">
        <v>46227</v>
      </c>
      <c r="C10119" s="1" t="n">
        <v>11</v>
      </c>
      <c r="D10119" s="1" t="s">
        <v>3915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3888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7" t="n">
        <v>46227</v>
      </c>
      <c r="C10120" s="1" t="n">
        <v>11</v>
      </c>
      <c r="D10120" s="1" t="s">
        <v>3915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3889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7" t="n">
        <v>46227</v>
      </c>
      <c r="C10121" s="1" t="n">
        <v>11</v>
      </c>
      <c r="D10121" s="1" t="s">
        <v>3915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6639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7" t="n">
        <v>46227</v>
      </c>
      <c r="C10122" s="1" t="n">
        <v>11</v>
      </c>
      <c r="D10122" s="1" t="s">
        <v>3915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5632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7" t="n">
        <v>46227</v>
      </c>
      <c r="C10123" s="1" t="n">
        <v>11</v>
      </c>
      <c r="D10123" s="1" t="s">
        <v>3915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4118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7" t="n">
        <v>46227</v>
      </c>
      <c r="C10124" s="1" t="n">
        <v>11</v>
      </c>
      <c r="D10124" s="1" t="s">
        <v>3915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7302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7" t="n">
        <v>46227</v>
      </c>
      <c r="C10125" s="1" t="n">
        <v>11</v>
      </c>
      <c r="D10125" s="1" t="s">
        <v>3915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4802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7" t="n">
        <v>46227</v>
      </c>
      <c r="C10126" s="1" t="n">
        <v>11</v>
      </c>
      <c r="D10126" s="1" t="s">
        <v>3915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7303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7" t="n">
        <v>46227</v>
      </c>
      <c r="C10127" s="1" t="n">
        <v>11</v>
      </c>
      <c r="D10127" s="1" t="s">
        <v>3915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7304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7" t="n">
        <v>46227</v>
      </c>
      <c r="C10128" s="1" t="n">
        <v>11</v>
      </c>
      <c r="D10128" s="1" t="s">
        <v>3915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4671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7" t="n">
        <v>46227</v>
      </c>
      <c r="C10129" s="1" t="n">
        <v>11</v>
      </c>
      <c r="D10129" s="1" t="s">
        <v>3915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4619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7" t="n">
        <v>46227</v>
      </c>
      <c r="C10130" s="1" t="n">
        <v>11</v>
      </c>
      <c r="D10130" s="1" t="s">
        <v>3915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4673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7" t="n">
        <v>46227</v>
      </c>
      <c r="C10131" s="1" t="n">
        <v>11</v>
      </c>
      <c r="D10131" s="1" t="s">
        <v>3915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4619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7" t="n">
        <v>46227</v>
      </c>
      <c r="C10132" s="1" t="n">
        <v>11</v>
      </c>
      <c r="D10132" s="1" t="s">
        <v>3915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7305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7" t="n">
        <v>46227</v>
      </c>
      <c r="C10133" s="1" t="n">
        <v>11</v>
      </c>
      <c r="D10133" s="1" t="s">
        <v>3915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4674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7" t="n">
        <v>46227</v>
      </c>
      <c r="C10134" s="1" t="n">
        <v>11</v>
      </c>
      <c r="D10134" s="1" t="s">
        <v>3915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7306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7" t="n">
        <v>46227</v>
      </c>
      <c r="C10135" s="1" t="n">
        <v>11</v>
      </c>
      <c r="D10135" s="1" t="s">
        <v>3915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7307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7" t="n">
        <v>46227</v>
      </c>
      <c r="C10136" s="1" t="n">
        <v>11</v>
      </c>
      <c r="D10136" s="1" t="s">
        <v>3915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6105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7" t="n">
        <v>46227</v>
      </c>
      <c r="C10137" s="1" t="n">
        <v>11</v>
      </c>
      <c r="D10137" s="1" t="s">
        <v>3915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7308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7" t="n">
        <v>46227</v>
      </c>
      <c r="C10138" s="1" t="n">
        <v>11</v>
      </c>
      <c r="D10138" s="1" t="s">
        <v>3915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7309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7" t="n">
        <v>46227</v>
      </c>
      <c r="C10139" s="1" t="n">
        <v>11</v>
      </c>
      <c r="D10139" s="1" t="s">
        <v>3915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7310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7" t="n">
        <v>46227</v>
      </c>
      <c r="C10140" s="1" t="n">
        <v>11</v>
      </c>
      <c r="D10140" s="1" t="s">
        <v>3915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7311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7" t="n">
        <v>46227</v>
      </c>
      <c r="C10141" s="1" t="n">
        <v>11</v>
      </c>
      <c r="D10141" s="1" t="s">
        <v>3915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7312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7" t="n">
        <v>46227</v>
      </c>
      <c r="C10142" s="1" t="n">
        <v>11</v>
      </c>
      <c r="D10142" s="1" t="s">
        <v>3915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7313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7" t="n">
        <v>46227</v>
      </c>
      <c r="C10143" s="1" t="n">
        <v>11</v>
      </c>
      <c r="D10143" s="1" t="s">
        <v>3915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7314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7" t="n">
        <v>46227</v>
      </c>
      <c r="C10144" s="1" t="n">
        <v>11</v>
      </c>
      <c r="D10144" s="1" t="s">
        <v>3915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6106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7" t="n">
        <v>46227</v>
      </c>
      <c r="C10145" s="1" t="n">
        <v>11</v>
      </c>
      <c r="D10145" s="1" t="s">
        <v>3915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7315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7" t="n">
        <v>46227</v>
      </c>
      <c r="C10146" s="1" t="n">
        <v>11</v>
      </c>
      <c r="D10146" s="1" t="s">
        <v>3915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6108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7" t="n">
        <v>46227</v>
      </c>
      <c r="C10147" s="1" t="n">
        <v>11</v>
      </c>
      <c r="D10147" s="1" t="s">
        <v>3915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7316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7" t="n">
        <v>46227</v>
      </c>
      <c r="C10148" s="1" t="n">
        <v>11</v>
      </c>
      <c r="D10148" s="1" t="s">
        <v>3915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6109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7" t="n">
        <v>46227</v>
      </c>
      <c r="C10149" s="1" t="n">
        <v>11</v>
      </c>
      <c r="D10149" s="1" t="s">
        <v>3915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6112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7" t="n">
        <v>46227</v>
      </c>
      <c r="C10150" s="1" t="n">
        <v>11</v>
      </c>
      <c r="D10150" s="1" t="s">
        <v>3915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7317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7" t="n">
        <v>46227</v>
      </c>
      <c r="C10151" s="1" t="n">
        <v>11</v>
      </c>
      <c r="D10151" s="1" t="s">
        <v>3915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6114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7" t="n">
        <v>46227</v>
      </c>
      <c r="C10152" s="1" t="n">
        <v>11</v>
      </c>
      <c r="D10152" s="1" t="s">
        <v>3915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7318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7" t="n">
        <v>46227</v>
      </c>
      <c r="C10153" s="1" t="n">
        <v>11</v>
      </c>
      <c r="D10153" s="1" t="s">
        <v>3915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7319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7" t="n">
        <v>46227</v>
      </c>
      <c r="C10154" s="1" t="n">
        <v>11</v>
      </c>
      <c r="D10154" s="1" t="s">
        <v>3915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6115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7" t="n">
        <v>46227</v>
      </c>
      <c r="C10155" s="1" t="n">
        <v>11</v>
      </c>
      <c r="D10155" s="1" t="s">
        <v>3915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7320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7" t="n">
        <v>46227</v>
      </c>
      <c r="C10156" s="1" t="n">
        <v>11</v>
      </c>
      <c r="D10156" s="1" t="s">
        <v>3915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7321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7" t="n">
        <v>46227</v>
      </c>
      <c r="C10157" s="1" t="n">
        <v>11</v>
      </c>
      <c r="D10157" s="1" t="s">
        <v>3915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7322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7" t="n">
        <v>46227</v>
      </c>
      <c r="C10158" s="1" t="n">
        <v>11</v>
      </c>
      <c r="D10158" s="1" t="s">
        <v>3915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6116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7" t="n">
        <v>46227</v>
      </c>
      <c r="C10159" s="1" t="n">
        <v>11</v>
      </c>
      <c r="D10159" s="1" t="s">
        <v>3915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7323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7" t="n">
        <v>46227</v>
      </c>
      <c r="C10160" s="1" t="n">
        <v>11</v>
      </c>
      <c r="D10160" s="1" t="s">
        <v>3915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7324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7" t="n">
        <v>46227</v>
      </c>
      <c r="C10161" s="1" t="n">
        <v>11</v>
      </c>
      <c r="D10161" s="1" t="s">
        <v>3915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7325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7" t="n">
        <v>46227</v>
      </c>
      <c r="C10162" s="1" t="n">
        <v>11</v>
      </c>
      <c r="D10162" s="1" t="s">
        <v>3915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7326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7" t="n">
        <v>46227</v>
      </c>
      <c r="C10163" s="1" t="n">
        <v>11</v>
      </c>
      <c r="D10163" s="1" t="s">
        <v>3915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7327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7" t="n">
        <v>46227</v>
      </c>
      <c r="C10164" s="1" t="n">
        <v>11</v>
      </c>
      <c r="D10164" s="1" t="s">
        <v>3915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7328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7" t="n">
        <v>46227</v>
      </c>
      <c r="C10165" s="1" t="n">
        <v>11</v>
      </c>
      <c r="D10165" s="1" t="s">
        <v>3915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7329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7" t="n">
        <v>46227</v>
      </c>
      <c r="C10166" s="1" t="n">
        <v>11</v>
      </c>
      <c r="D10166" s="1" t="s">
        <v>3915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7330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7" t="n">
        <v>46227</v>
      </c>
      <c r="C10167" s="1" t="n">
        <v>11</v>
      </c>
      <c r="D10167" s="1" t="s">
        <v>3915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7331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7" t="n">
        <v>46227</v>
      </c>
      <c r="C10168" s="1" t="n">
        <v>11</v>
      </c>
      <c r="D10168" s="1" t="s">
        <v>3915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7332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7" t="n">
        <v>46227</v>
      </c>
      <c r="C10169" s="1" t="n">
        <v>11</v>
      </c>
      <c r="D10169" s="1" t="s">
        <v>3915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7333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7" t="n">
        <v>46227</v>
      </c>
      <c r="C10170" s="1" t="n">
        <v>11</v>
      </c>
      <c r="D10170" s="1" t="s">
        <v>3915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7334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7" t="n">
        <v>46227</v>
      </c>
      <c r="C10171" s="1" t="n">
        <v>11</v>
      </c>
      <c r="D10171" s="1" t="s">
        <v>3915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7335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7" t="n">
        <v>46227</v>
      </c>
      <c r="C10172" s="1" t="n">
        <v>11</v>
      </c>
      <c r="D10172" s="1" t="s">
        <v>3915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7336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7" t="n">
        <v>46227</v>
      </c>
      <c r="C10173" s="1" t="n">
        <v>11</v>
      </c>
      <c r="D10173" s="1" t="s">
        <v>3915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7337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7" t="n">
        <v>46227</v>
      </c>
      <c r="C10174" s="1" t="n">
        <v>11</v>
      </c>
      <c r="D10174" s="1" t="s">
        <v>3915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7338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7" t="n">
        <v>46227</v>
      </c>
      <c r="C10175" s="1" t="n">
        <v>11</v>
      </c>
      <c r="D10175" s="1" t="s">
        <v>3915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7339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7" t="n">
        <v>46227</v>
      </c>
      <c r="C10176" s="1" t="n">
        <v>11</v>
      </c>
      <c r="D10176" s="1" t="s">
        <v>3915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7340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7" t="n">
        <v>46227</v>
      </c>
      <c r="C10177" s="1" t="n">
        <v>11</v>
      </c>
      <c r="D10177" s="1" t="s">
        <v>3915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7341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7" t="n">
        <v>46227</v>
      </c>
      <c r="C10178" s="1" t="n">
        <v>11</v>
      </c>
      <c r="D10178" s="1" t="s">
        <v>3915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7342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7" t="n">
        <v>46227</v>
      </c>
      <c r="C10179" s="1" t="n">
        <v>11</v>
      </c>
      <c r="D10179" s="1" t="s">
        <v>3915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7343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7" t="n">
        <v>46227</v>
      </c>
      <c r="C10180" s="1" t="n">
        <v>11</v>
      </c>
      <c r="D10180" s="1" t="s">
        <v>3915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7344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7" t="n">
        <v>46227</v>
      </c>
      <c r="C10181" s="1" t="n">
        <v>11</v>
      </c>
      <c r="D10181" s="1" t="s">
        <v>3915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7345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7" t="n">
        <v>46227</v>
      </c>
      <c r="C10182" s="1" t="n">
        <v>11</v>
      </c>
      <c r="D10182" s="1" t="s">
        <v>3915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7346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7" t="n">
        <v>46227</v>
      </c>
      <c r="C10183" s="1" t="n">
        <v>11</v>
      </c>
      <c r="D10183" s="1" t="s">
        <v>3915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7347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7" t="n">
        <v>46227</v>
      </c>
      <c r="C10184" s="1" t="n">
        <v>11</v>
      </c>
      <c r="D10184" s="1" t="s">
        <v>3915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7348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7" t="n">
        <v>46227</v>
      </c>
      <c r="C10185" s="1" t="n">
        <v>11</v>
      </c>
      <c r="D10185" s="1" t="s">
        <v>3915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7349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7" t="n">
        <v>46227</v>
      </c>
      <c r="C10186" s="1" t="n">
        <v>11</v>
      </c>
      <c r="D10186" s="1" t="s">
        <v>3915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7350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7" t="n">
        <v>46227</v>
      </c>
      <c r="C10187" s="1" t="n">
        <v>11</v>
      </c>
      <c r="D10187" s="1" t="s">
        <v>3915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7351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7" t="n">
        <v>46227</v>
      </c>
      <c r="C10188" s="1" t="n">
        <v>11</v>
      </c>
      <c r="D10188" s="1" t="s">
        <v>3915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7352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7" t="n">
        <v>46227</v>
      </c>
      <c r="C10189" s="1" t="n">
        <v>11</v>
      </c>
      <c r="D10189" s="1" t="s">
        <v>3915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7353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7" t="n">
        <v>46227</v>
      </c>
      <c r="C10190" s="1" t="n">
        <v>11</v>
      </c>
      <c r="D10190" s="1" t="s">
        <v>3915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7354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7" t="n">
        <v>46227</v>
      </c>
      <c r="C10191" s="1" t="n">
        <v>11</v>
      </c>
      <c r="D10191" s="1" t="s">
        <v>3915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7355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7" t="n">
        <v>46227</v>
      </c>
      <c r="C10192" s="1" t="n">
        <v>11</v>
      </c>
      <c r="D10192" s="1" t="s">
        <v>3915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7356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7" t="n">
        <v>46227</v>
      </c>
      <c r="C10193" s="1" t="n">
        <v>11</v>
      </c>
      <c r="D10193" s="1" t="s">
        <v>3915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7357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7" t="n">
        <v>46227</v>
      </c>
      <c r="C10194" s="1" t="n">
        <v>11</v>
      </c>
      <c r="D10194" s="1" t="s">
        <v>3915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7358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7" t="n">
        <v>46227</v>
      </c>
      <c r="C10195" s="1" t="n">
        <v>11</v>
      </c>
      <c r="D10195" s="1" t="s">
        <v>3915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5277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7" t="n">
        <v>46227</v>
      </c>
      <c r="C10196" s="1" t="n">
        <v>11</v>
      </c>
      <c r="D10196" s="1" t="s">
        <v>3915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7359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7" t="n">
        <v>46227</v>
      </c>
      <c r="C10197" s="1" t="n">
        <v>11</v>
      </c>
      <c r="D10197" s="1" t="s">
        <v>3915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7360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7" t="n">
        <v>46227</v>
      </c>
      <c r="C10198" s="1" t="n">
        <v>11</v>
      </c>
      <c r="D10198" s="1" t="s">
        <v>3915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5279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7" t="n">
        <v>46227</v>
      </c>
      <c r="C10199" s="1" t="n">
        <v>11</v>
      </c>
      <c r="D10199" s="1" t="s">
        <v>3915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5282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7" t="n">
        <v>46227</v>
      </c>
      <c r="C10200" s="1" t="n">
        <v>11</v>
      </c>
      <c r="D10200" s="1" t="s">
        <v>3915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5283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7" t="n">
        <v>46227</v>
      </c>
      <c r="C10201" s="1" t="n">
        <v>11</v>
      </c>
      <c r="D10201" s="1" t="s">
        <v>3915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7361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7" t="n">
        <v>46227</v>
      </c>
      <c r="C10202" s="1" t="n">
        <v>11</v>
      </c>
      <c r="D10202" s="1" t="s">
        <v>3915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5284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7" t="n">
        <v>46227</v>
      </c>
      <c r="C10203" s="1" t="n">
        <v>11</v>
      </c>
      <c r="D10203" s="1" t="s">
        <v>3915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7362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7" t="n">
        <v>46227</v>
      </c>
      <c r="C10204" s="1" t="n">
        <v>11</v>
      </c>
      <c r="D10204" s="1" t="s">
        <v>3915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7363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7" t="n">
        <v>46227</v>
      </c>
      <c r="C10205" s="1" t="n">
        <v>11</v>
      </c>
      <c r="D10205" s="1" t="s">
        <v>3915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7364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7" t="n">
        <v>46227</v>
      </c>
      <c r="C10206" s="1" t="n">
        <v>11</v>
      </c>
      <c r="D10206" s="1" t="s">
        <v>3915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7365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7" t="n">
        <v>46227</v>
      </c>
      <c r="C10207" s="1" t="n">
        <v>11</v>
      </c>
      <c r="D10207" s="1" t="s">
        <v>3915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7366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7" t="n">
        <v>46227</v>
      </c>
      <c r="C10208" s="1" t="n">
        <v>11</v>
      </c>
      <c r="D10208" s="1" t="s">
        <v>3915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7367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7" t="n">
        <v>46227</v>
      </c>
      <c r="C10209" s="1" t="n">
        <v>11</v>
      </c>
      <c r="D10209" s="1" t="s">
        <v>3915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7368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7" t="n">
        <v>46227</v>
      </c>
      <c r="C10210" s="1" t="n">
        <v>11</v>
      </c>
      <c r="D10210" s="1" t="s">
        <v>3915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7369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7" t="n">
        <v>46227</v>
      </c>
      <c r="C10211" s="1" t="n">
        <v>11</v>
      </c>
      <c r="D10211" s="1" t="s">
        <v>3915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7370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7" t="n">
        <v>46227</v>
      </c>
      <c r="C10212" s="1" t="n">
        <v>11</v>
      </c>
      <c r="D10212" s="1" t="s">
        <v>3915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4710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7" t="n">
        <v>46227</v>
      </c>
      <c r="C10213" s="1" t="n">
        <v>11</v>
      </c>
      <c r="D10213" s="1" t="s">
        <v>3915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4827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7" t="n">
        <v>46227</v>
      </c>
      <c r="C10214" s="1" t="n">
        <v>11</v>
      </c>
      <c r="D10214" s="1" t="s">
        <v>3915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7371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7" t="n">
        <v>46227</v>
      </c>
      <c r="C10215" s="1" t="n">
        <v>11</v>
      </c>
      <c r="D10215" s="1" t="s">
        <v>3915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7372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7" t="n">
        <v>46227</v>
      </c>
      <c r="C10216" s="1" t="n">
        <v>11</v>
      </c>
      <c r="D10216" s="1" t="s">
        <v>3915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7373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7" t="n">
        <v>46227</v>
      </c>
      <c r="C10217" s="1" t="n">
        <v>11</v>
      </c>
      <c r="D10217" s="1" t="s">
        <v>3915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4541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7" t="n">
        <v>46227</v>
      </c>
      <c r="C10218" s="1" t="n">
        <v>11</v>
      </c>
      <c r="D10218" s="1" t="s">
        <v>3915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4543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7" t="n">
        <v>46227</v>
      </c>
      <c r="C10219" s="1" t="n">
        <v>11</v>
      </c>
      <c r="D10219" s="1" t="s">
        <v>3915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4572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7" t="n">
        <v>46227</v>
      </c>
      <c r="C10220" s="1" t="n">
        <v>11</v>
      </c>
      <c r="D10220" s="1" t="s">
        <v>3915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5603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7" t="n">
        <v>46227</v>
      </c>
      <c r="C10221" s="1" t="n">
        <v>11</v>
      </c>
      <c r="D10221" s="1" t="s">
        <v>3915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4546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7" t="n">
        <v>46227</v>
      </c>
      <c r="C10222" s="1" t="n">
        <v>11</v>
      </c>
      <c r="D10222" s="1" t="s">
        <v>3915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4549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7" t="n">
        <v>46227</v>
      </c>
      <c r="C10223" s="1" t="n">
        <v>11</v>
      </c>
      <c r="D10223" s="1" t="s">
        <v>3915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5849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7" t="n">
        <v>46227</v>
      </c>
      <c r="C10224" s="1" t="n">
        <v>11</v>
      </c>
      <c r="D10224" s="1" t="s">
        <v>3915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4587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7" t="n">
        <v>46227</v>
      </c>
      <c r="C10225" s="1" t="n">
        <v>11</v>
      </c>
      <c r="D10225" s="1" t="s">
        <v>3915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6951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7" t="n">
        <v>46227</v>
      </c>
      <c r="C10226" s="1" t="n">
        <v>11</v>
      </c>
      <c r="D10226" s="1" t="s">
        <v>3915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5851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7" t="n">
        <v>46227</v>
      </c>
      <c r="C10227" s="1" t="n">
        <v>11</v>
      </c>
      <c r="D10227" s="1" t="s">
        <v>3915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4568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7" t="n">
        <v>46227</v>
      </c>
      <c r="C10228" s="1" t="n">
        <v>11</v>
      </c>
      <c r="D10228" s="1" t="s">
        <v>3915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6366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7" t="n">
        <v>46227</v>
      </c>
      <c r="C10229" s="1" t="n">
        <v>11</v>
      </c>
      <c r="D10229" s="1" t="s">
        <v>3915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6367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7" t="n">
        <v>46227</v>
      </c>
      <c r="C10230" s="1" t="n">
        <v>11</v>
      </c>
      <c r="D10230" s="1" t="s">
        <v>3915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5021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7" t="n">
        <v>46227</v>
      </c>
      <c r="C10231" s="1" t="n">
        <v>11</v>
      </c>
      <c r="D10231" s="1" t="s">
        <v>3915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5022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7" t="n">
        <v>46227</v>
      </c>
      <c r="C10232" s="1" t="n">
        <v>11</v>
      </c>
      <c r="D10232" s="1" t="s">
        <v>3915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5024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7" t="n">
        <v>46227</v>
      </c>
      <c r="C10233" s="1" t="n">
        <v>11</v>
      </c>
      <c r="D10233" s="1" t="s">
        <v>3915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5035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7" t="n">
        <v>46227</v>
      </c>
      <c r="C10234" s="1" t="n">
        <v>11</v>
      </c>
      <c r="D10234" s="1" t="s">
        <v>3915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5768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7" t="n">
        <v>46227</v>
      </c>
      <c r="C10235" s="1" t="n">
        <v>11</v>
      </c>
      <c r="D10235" s="1" t="s">
        <v>3915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7374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7" t="n">
        <v>46227</v>
      </c>
      <c r="C10236" s="1" t="n">
        <v>11</v>
      </c>
      <c r="D10236" s="1" t="s">
        <v>3915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7375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7" t="n">
        <v>46227</v>
      </c>
      <c r="C10237" s="1" t="n">
        <v>11</v>
      </c>
      <c r="D10237" s="1" t="s">
        <v>3915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4575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7" t="n">
        <v>46227</v>
      </c>
      <c r="C10238" s="1" t="n">
        <v>11</v>
      </c>
      <c r="D10238" s="1" t="s">
        <v>3915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4577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7" t="n">
        <v>46227</v>
      </c>
      <c r="C10239" s="1" t="n">
        <v>11</v>
      </c>
      <c r="D10239" s="1" t="s">
        <v>3915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4579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7" t="n">
        <v>46227</v>
      </c>
      <c r="C10240" s="1" t="n">
        <v>11</v>
      </c>
      <c r="D10240" s="1" t="s">
        <v>3915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4581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7" t="n">
        <v>46227</v>
      </c>
      <c r="C10241" s="1" t="n">
        <v>11</v>
      </c>
      <c r="D10241" s="1" t="s">
        <v>3915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4584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7" t="n">
        <v>46227</v>
      </c>
      <c r="C10242" s="1" t="n">
        <v>11</v>
      </c>
      <c r="D10242" s="1" t="s">
        <v>3915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5873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7" t="n">
        <v>46227</v>
      </c>
      <c r="C10243" s="1" t="n">
        <v>11</v>
      </c>
      <c r="D10243" s="1" t="s">
        <v>3915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4593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7" t="n">
        <v>46227</v>
      </c>
      <c r="C10244" s="1" t="n">
        <v>11</v>
      </c>
      <c r="D10244" s="1" t="s">
        <v>3915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5607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7" t="n">
        <v>46227</v>
      </c>
      <c r="C10245" s="1" t="n">
        <v>11</v>
      </c>
      <c r="D10245" s="1" t="s">
        <v>3915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7376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7" t="n">
        <v>46227</v>
      </c>
      <c r="C10246" s="1" t="n">
        <v>22</v>
      </c>
      <c r="D10246" s="1" t="s">
        <v>3920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3921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7" t="n">
        <v>46227</v>
      </c>
      <c r="C10247" s="1" t="n">
        <v>22</v>
      </c>
      <c r="D10247" s="1" t="s">
        <v>3920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4208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7" t="n">
        <v>46227</v>
      </c>
      <c r="C10248" s="1" t="n">
        <v>22</v>
      </c>
      <c r="D10248" s="1" t="s">
        <v>3920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3942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7" t="n">
        <v>46227</v>
      </c>
      <c r="C10249" s="1" t="n">
        <v>22</v>
      </c>
      <c r="D10249" s="1" t="s">
        <v>3920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3943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7" t="n">
        <v>46227</v>
      </c>
      <c r="C10250" s="1" t="n">
        <v>22</v>
      </c>
      <c r="D10250" s="1" t="s">
        <v>3920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3922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7" t="n">
        <v>46227</v>
      </c>
      <c r="C10251" s="1" t="n">
        <v>22</v>
      </c>
      <c r="D10251" s="1" t="s">
        <v>3920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3938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7" t="n">
        <v>46227</v>
      </c>
      <c r="C10252" s="1" t="n">
        <v>22</v>
      </c>
      <c r="D10252" s="1" t="s">
        <v>3920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3940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7" t="n">
        <v>46227</v>
      </c>
      <c r="C10253" s="1" t="n">
        <v>22</v>
      </c>
      <c r="D10253" s="1" t="s">
        <v>3920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3921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7" t="n">
        <v>46227</v>
      </c>
      <c r="C10254" s="1" t="n">
        <v>22</v>
      </c>
      <c r="D10254" s="1" t="s">
        <v>3920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3923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7" t="n">
        <v>46227</v>
      </c>
      <c r="C10255" s="1" t="n">
        <v>22</v>
      </c>
      <c r="D10255" s="1" t="s">
        <v>3920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3924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7" t="n">
        <v>46227</v>
      </c>
      <c r="C10256" s="1" t="n">
        <v>22</v>
      </c>
      <c r="D10256" s="1" t="s">
        <v>3920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3925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7" t="n">
        <v>46227</v>
      </c>
      <c r="C10257" s="1" t="n">
        <v>22</v>
      </c>
      <c r="D10257" s="1" t="s">
        <v>3920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3926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7" t="n">
        <v>46227</v>
      </c>
      <c r="C10258" s="1" t="n">
        <v>22</v>
      </c>
      <c r="D10258" s="1" t="s">
        <v>3920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3927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7" t="n">
        <v>46227</v>
      </c>
      <c r="C10259" s="1" t="n">
        <v>22</v>
      </c>
      <c r="D10259" s="1" t="s">
        <v>3920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3928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7" t="n">
        <v>46227</v>
      </c>
      <c r="C10260" s="1" t="n">
        <v>22</v>
      </c>
      <c r="D10260" s="1" t="s">
        <v>3920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3929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7" t="n">
        <v>46227</v>
      </c>
      <c r="C10261" s="1" t="n">
        <v>22</v>
      </c>
      <c r="D10261" s="1" t="s">
        <v>3920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3930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7" t="n">
        <v>46227</v>
      </c>
      <c r="C10262" s="1" t="n">
        <v>22</v>
      </c>
      <c r="D10262" s="1" t="s">
        <v>3920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3931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7" t="n">
        <v>46227</v>
      </c>
      <c r="C10263" s="1" t="n">
        <v>22</v>
      </c>
      <c r="D10263" s="1" t="s">
        <v>3920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3932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7" t="n">
        <v>46227</v>
      </c>
      <c r="C10264" s="1" t="n">
        <v>22</v>
      </c>
      <c r="D10264" s="1" t="s">
        <v>3920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3933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7" t="n">
        <v>46227</v>
      </c>
      <c r="C10265" s="1" t="n">
        <v>22</v>
      </c>
      <c r="D10265" s="1" t="s">
        <v>3920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3934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7" t="n">
        <v>46227</v>
      </c>
      <c r="C10266" s="1" t="n">
        <v>22</v>
      </c>
      <c r="D10266" s="1" t="s">
        <v>3920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3936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7" t="n">
        <v>46227</v>
      </c>
      <c r="C10267" s="1" t="n">
        <v>22</v>
      </c>
      <c r="D10267" s="1" t="s">
        <v>3920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3937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7" t="n">
        <v>46227</v>
      </c>
      <c r="C10268" s="1" t="n">
        <v>22</v>
      </c>
      <c r="D10268" s="1" t="s">
        <v>3920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3938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7" t="n">
        <v>46227</v>
      </c>
      <c r="C10269" s="1" t="n">
        <v>22</v>
      </c>
      <c r="D10269" s="1" t="s">
        <v>3920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3939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7" t="n">
        <v>46227</v>
      </c>
      <c r="C10270" s="1" t="n">
        <v>22</v>
      </c>
      <c r="D10270" s="1" t="s">
        <v>3920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3940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7" t="n">
        <v>46227</v>
      </c>
      <c r="C10271" s="1" t="n">
        <v>100</v>
      </c>
      <c r="D10271" s="1" t="s">
        <v>3947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3921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7" t="n">
        <v>46227</v>
      </c>
      <c r="C10272" s="1" t="n">
        <v>100</v>
      </c>
      <c r="D10272" s="1" t="s">
        <v>3947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4208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7" t="n">
        <v>46227</v>
      </c>
      <c r="C10273" s="1" t="n">
        <v>100</v>
      </c>
      <c r="D10273" s="1" t="s">
        <v>3947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3942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7" t="n">
        <v>46227</v>
      </c>
      <c r="C10274" s="1" t="n">
        <v>100</v>
      </c>
      <c r="D10274" s="1" t="s">
        <v>3947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3943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7" t="n">
        <v>46227</v>
      </c>
      <c r="C10275" s="1" t="n">
        <v>100</v>
      </c>
      <c r="D10275" s="1" t="s">
        <v>3947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3922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7" t="n">
        <v>46227</v>
      </c>
      <c r="C10276" s="1" t="n">
        <v>100</v>
      </c>
      <c r="D10276" s="1" t="s">
        <v>3947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3938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7" t="n">
        <v>46227</v>
      </c>
      <c r="C10277" s="1" t="n">
        <v>100</v>
      </c>
      <c r="D10277" s="1" t="s">
        <v>3947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3940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7" t="n">
        <v>46227</v>
      </c>
      <c r="C10278" s="1" t="n">
        <v>100</v>
      </c>
      <c r="D10278" s="1" t="s">
        <v>3947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3921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7" t="n">
        <v>46227</v>
      </c>
      <c r="C10279" s="1" t="n">
        <v>100</v>
      </c>
      <c r="D10279" s="1" t="s">
        <v>3947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3923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7" t="n">
        <v>46227</v>
      </c>
      <c r="C10280" s="1" t="n">
        <v>100</v>
      </c>
      <c r="D10280" s="1" t="s">
        <v>3947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3924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7" t="n">
        <v>46227</v>
      </c>
      <c r="C10281" s="1" t="n">
        <v>100</v>
      </c>
      <c r="D10281" s="1" t="s">
        <v>3947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3925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7" t="n">
        <v>46227</v>
      </c>
      <c r="C10282" s="1" t="n">
        <v>100</v>
      </c>
      <c r="D10282" s="1" t="s">
        <v>3947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3926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7" t="n">
        <v>46227</v>
      </c>
      <c r="C10283" s="1" t="n">
        <v>100</v>
      </c>
      <c r="D10283" s="1" t="s">
        <v>3947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3927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7" t="n">
        <v>46227</v>
      </c>
      <c r="C10284" s="1" t="n">
        <v>100</v>
      </c>
      <c r="D10284" s="1" t="s">
        <v>3947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3928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7" t="n">
        <v>46227</v>
      </c>
      <c r="C10285" s="1" t="n">
        <v>100</v>
      </c>
      <c r="D10285" s="1" t="s">
        <v>3947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3929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7" t="n">
        <v>46227</v>
      </c>
      <c r="C10286" s="1" t="n">
        <v>100</v>
      </c>
      <c r="D10286" s="1" t="s">
        <v>3947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3930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7" t="n">
        <v>46227</v>
      </c>
      <c r="C10287" s="1" t="n">
        <v>100</v>
      </c>
      <c r="D10287" s="1" t="s">
        <v>3947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3931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7" t="n">
        <v>46227</v>
      </c>
      <c r="C10288" s="1" t="n">
        <v>100</v>
      </c>
      <c r="D10288" s="1" t="s">
        <v>3947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3932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7" t="n">
        <v>46227</v>
      </c>
      <c r="C10289" s="1" t="n">
        <v>100</v>
      </c>
      <c r="D10289" s="1" t="s">
        <v>3947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3933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7" t="n">
        <v>46227</v>
      </c>
      <c r="C10290" s="1" t="n">
        <v>100</v>
      </c>
      <c r="D10290" s="1" t="s">
        <v>3947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3934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7" t="n">
        <v>46227</v>
      </c>
      <c r="C10291" s="1" t="n">
        <v>100</v>
      </c>
      <c r="D10291" s="1" t="s">
        <v>3947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3936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7" t="n">
        <v>46227</v>
      </c>
      <c r="C10292" s="1" t="n">
        <v>100</v>
      </c>
      <c r="D10292" s="1" t="s">
        <v>3947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3937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7" t="n">
        <v>46227</v>
      </c>
      <c r="C10293" s="1" t="n">
        <v>100</v>
      </c>
      <c r="D10293" s="1" t="s">
        <v>3947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3938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7" t="n">
        <v>46227</v>
      </c>
      <c r="C10294" s="1" t="n">
        <v>100</v>
      </c>
      <c r="D10294" s="1" t="s">
        <v>3947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3939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7" t="n">
        <v>46227</v>
      </c>
      <c r="C10295" s="1" t="n">
        <v>100</v>
      </c>
      <c r="D10295" s="1" t="s">
        <v>3947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3940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7" t="n">
        <v>46227</v>
      </c>
      <c r="C10296" s="1" t="n">
        <v>171</v>
      </c>
      <c r="D10296" s="1" t="s">
        <v>3948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5337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7" t="n">
        <v>46228</v>
      </c>
      <c r="C10297" s="1" t="n">
        <v>1</v>
      </c>
      <c r="D10297" s="1" t="s">
        <v>3851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3886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7" t="n">
        <v>46228</v>
      </c>
      <c r="C10298" s="1" t="n">
        <v>1</v>
      </c>
      <c r="D10298" s="1" t="s">
        <v>3851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3887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7" t="n">
        <v>46228</v>
      </c>
      <c r="C10299" s="1" t="n">
        <v>1</v>
      </c>
      <c r="D10299" s="1" t="s">
        <v>3851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3852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7" t="n">
        <v>46228</v>
      </c>
      <c r="C10300" s="1" t="n">
        <v>1</v>
      </c>
      <c r="D10300" s="1" t="s">
        <v>3851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3853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7" t="n">
        <v>46228</v>
      </c>
      <c r="C10301" s="1" t="n">
        <v>1</v>
      </c>
      <c r="D10301" s="1" t="s">
        <v>3851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3854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7" t="n">
        <v>46228</v>
      </c>
      <c r="C10302" s="1" t="n">
        <v>1</v>
      </c>
      <c r="D10302" s="1" t="s">
        <v>3851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5976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7" t="n">
        <v>46228</v>
      </c>
      <c r="C10303" s="1" t="n">
        <v>1</v>
      </c>
      <c r="D10303" s="1" t="s">
        <v>3851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5977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7" t="n">
        <v>46228</v>
      </c>
      <c r="C10304" s="1" t="n">
        <v>1</v>
      </c>
      <c r="D10304" s="1" t="s">
        <v>3851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3885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7" t="n">
        <v>46228</v>
      </c>
      <c r="C10305" s="1" t="n">
        <v>11</v>
      </c>
      <c r="D10305" s="1" t="s">
        <v>3915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3951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7" t="n">
        <v>46228</v>
      </c>
      <c r="C10306" s="1" t="n">
        <v>11</v>
      </c>
      <c r="D10306" s="1" t="s">
        <v>3915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5877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7" t="n">
        <v>46228</v>
      </c>
      <c r="C10307" s="1" t="n">
        <v>11</v>
      </c>
      <c r="D10307" s="1" t="s">
        <v>3915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3858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7" t="n">
        <v>46228</v>
      </c>
      <c r="C10308" s="1" t="n">
        <v>11</v>
      </c>
      <c r="D10308" s="1" t="s">
        <v>3915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7377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7" t="n">
        <v>46228</v>
      </c>
      <c r="C10309" s="1" t="n">
        <v>11</v>
      </c>
      <c r="D10309" s="1" t="s">
        <v>3915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3867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7" t="n">
        <v>46228</v>
      </c>
      <c r="C10310" s="1" t="n">
        <v>11</v>
      </c>
      <c r="D10310" s="1" t="s">
        <v>3915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6252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7" t="n">
        <v>46228</v>
      </c>
      <c r="C10311" s="1" t="n">
        <v>11</v>
      </c>
      <c r="D10311" s="1" t="s">
        <v>3915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3876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7" t="n">
        <v>46228</v>
      </c>
      <c r="C10312" s="1" t="n">
        <v>11</v>
      </c>
      <c r="D10312" s="1" t="s">
        <v>3915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7378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7" t="n">
        <v>46228</v>
      </c>
      <c r="C10313" s="1" t="n">
        <v>11</v>
      </c>
      <c r="D10313" s="1" t="s">
        <v>3915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7378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7" t="n">
        <v>46228</v>
      </c>
      <c r="C10314" s="1" t="n">
        <v>11</v>
      </c>
      <c r="D10314" s="1" t="s">
        <v>3915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7379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7" t="n">
        <v>46228</v>
      </c>
      <c r="C10315" s="1" t="n">
        <v>11</v>
      </c>
      <c r="D10315" s="1" t="s">
        <v>3915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7380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7" t="n">
        <v>46228</v>
      </c>
      <c r="C10316" s="1" t="n">
        <v>11</v>
      </c>
      <c r="D10316" s="1" t="s">
        <v>3915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7381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7" t="n">
        <v>46228</v>
      </c>
      <c r="C10317" s="1" t="n">
        <v>11</v>
      </c>
      <c r="D10317" s="1" t="s">
        <v>3915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6260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7" t="n">
        <v>46228</v>
      </c>
      <c r="C10318" s="1" t="n">
        <v>11</v>
      </c>
      <c r="D10318" s="1" t="s">
        <v>3915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3883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7" t="n">
        <v>46228</v>
      </c>
      <c r="C10319" s="1" t="n">
        <v>11</v>
      </c>
      <c r="D10319" s="1" t="s">
        <v>3915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7382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7" t="n">
        <v>46228</v>
      </c>
      <c r="C10320" s="1" t="n">
        <v>11</v>
      </c>
      <c r="D10320" s="1" t="s">
        <v>3915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6263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7" t="n">
        <v>46228</v>
      </c>
      <c r="C10321" s="1" t="n">
        <v>11</v>
      </c>
      <c r="D10321" s="1" t="s">
        <v>3915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7383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7" t="n">
        <v>46228</v>
      </c>
      <c r="C10322" s="1" t="n">
        <v>11</v>
      </c>
      <c r="D10322" s="1" t="s">
        <v>3915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7384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7" t="n">
        <v>46228</v>
      </c>
      <c r="C10323" s="1" t="n">
        <v>11</v>
      </c>
      <c r="D10323" s="1" t="s">
        <v>3915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6270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7" t="n">
        <v>46228</v>
      </c>
      <c r="C10324" s="1" t="n">
        <v>11</v>
      </c>
      <c r="D10324" s="1" t="s">
        <v>3915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6277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7" t="n">
        <v>46228</v>
      </c>
      <c r="C10325" s="1" t="n">
        <v>11</v>
      </c>
      <c r="D10325" s="1" t="s">
        <v>3915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7385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7" t="n">
        <v>46228</v>
      </c>
      <c r="C10326" s="1" t="n">
        <v>11</v>
      </c>
      <c r="D10326" s="1" t="s">
        <v>3915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7386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7" t="n">
        <v>46228</v>
      </c>
      <c r="C10327" s="1" t="n">
        <v>11</v>
      </c>
      <c r="D10327" s="1" t="s">
        <v>3915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6176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7" t="n">
        <v>46228</v>
      </c>
      <c r="C10328" s="1" t="n">
        <v>11</v>
      </c>
      <c r="D10328" s="1" t="s">
        <v>3915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6177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7" t="n">
        <v>46228</v>
      </c>
      <c r="C10329" s="1" t="n">
        <v>11</v>
      </c>
      <c r="D10329" s="1" t="s">
        <v>3915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6178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7" t="n">
        <v>46228</v>
      </c>
      <c r="C10330" s="1" t="n">
        <v>11</v>
      </c>
      <c r="D10330" s="1" t="s">
        <v>3915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5736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7" t="n">
        <v>46228</v>
      </c>
      <c r="C10331" s="1" t="n">
        <v>11</v>
      </c>
      <c r="D10331" s="1" t="s">
        <v>3915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4279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7" t="n">
        <v>46228</v>
      </c>
      <c r="C10332" s="1" t="n">
        <v>11</v>
      </c>
      <c r="D10332" s="1" t="s">
        <v>3915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4280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7" t="n">
        <v>46228</v>
      </c>
      <c r="C10333" s="1" t="n">
        <v>11</v>
      </c>
      <c r="D10333" s="1" t="s">
        <v>3915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4281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7" t="n">
        <v>46228</v>
      </c>
      <c r="C10334" s="1" t="n">
        <v>11</v>
      </c>
      <c r="D10334" s="1" t="s">
        <v>3915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4282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7" t="n">
        <v>46228</v>
      </c>
      <c r="C10335" s="1" t="n">
        <v>11</v>
      </c>
      <c r="D10335" s="1" t="s">
        <v>3915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4283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7" t="n">
        <v>46228</v>
      </c>
      <c r="C10336" s="1" t="n">
        <v>11</v>
      </c>
      <c r="D10336" s="1" t="s">
        <v>3915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5737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7" t="n">
        <v>46228</v>
      </c>
      <c r="C10337" s="1" t="n">
        <v>11</v>
      </c>
      <c r="D10337" s="1" t="s">
        <v>3915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4284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7" t="n">
        <v>46228</v>
      </c>
      <c r="C10338" s="1" t="n">
        <v>11</v>
      </c>
      <c r="D10338" s="1" t="s">
        <v>3915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4285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7" t="n">
        <v>46228</v>
      </c>
      <c r="C10339" s="1" t="n">
        <v>11</v>
      </c>
      <c r="D10339" s="1" t="s">
        <v>3915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4286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7" t="n">
        <v>46228</v>
      </c>
      <c r="C10340" s="1" t="n">
        <v>11</v>
      </c>
      <c r="D10340" s="1" t="s">
        <v>3915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4287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7" t="n">
        <v>46228</v>
      </c>
      <c r="C10341" s="1" t="n">
        <v>11</v>
      </c>
      <c r="D10341" s="1" t="s">
        <v>3915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4288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7" t="n">
        <v>46228</v>
      </c>
      <c r="C10342" s="1" t="n">
        <v>11</v>
      </c>
      <c r="D10342" s="1" t="s">
        <v>3915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4289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7" t="n">
        <v>46228</v>
      </c>
      <c r="C10343" s="1" t="n">
        <v>11</v>
      </c>
      <c r="D10343" s="1" t="s">
        <v>3915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4290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7" t="n">
        <v>46228</v>
      </c>
      <c r="C10344" s="1" t="n">
        <v>11</v>
      </c>
      <c r="D10344" s="1" t="s">
        <v>3915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7387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7" t="n">
        <v>46228</v>
      </c>
      <c r="C10345" s="1" t="n">
        <v>11</v>
      </c>
      <c r="D10345" s="1" t="s">
        <v>3915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7388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7" t="n">
        <v>46228</v>
      </c>
      <c r="C10346" s="1" t="n">
        <v>11</v>
      </c>
      <c r="D10346" s="1" t="s">
        <v>3915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7389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7" t="n">
        <v>46228</v>
      </c>
      <c r="C10347" s="1" t="n">
        <v>11</v>
      </c>
      <c r="D10347" s="1" t="s">
        <v>3915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7390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7" t="n">
        <v>46228</v>
      </c>
      <c r="C10348" s="1" t="n">
        <v>11</v>
      </c>
      <c r="D10348" s="1" t="s">
        <v>3915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4471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7" t="n">
        <v>46228</v>
      </c>
      <c r="C10349" s="1" t="n">
        <v>11</v>
      </c>
      <c r="D10349" s="1" t="s">
        <v>3915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4472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7" t="n">
        <v>46228</v>
      </c>
      <c r="C10350" s="1" t="n">
        <v>11</v>
      </c>
      <c r="D10350" s="1" t="s">
        <v>3915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7391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7" t="n">
        <v>46228</v>
      </c>
      <c r="C10351" s="1" t="n">
        <v>11</v>
      </c>
      <c r="D10351" s="1" t="s">
        <v>3915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4473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7" t="n">
        <v>46228</v>
      </c>
      <c r="C10352" s="1" t="n">
        <v>11</v>
      </c>
      <c r="D10352" s="1" t="s">
        <v>3915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7392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7" t="n">
        <v>46228</v>
      </c>
      <c r="C10353" s="1" t="n">
        <v>11</v>
      </c>
      <c r="D10353" s="1" t="s">
        <v>3915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6197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7" t="n">
        <v>46228</v>
      </c>
      <c r="C10354" s="1" t="n">
        <v>11</v>
      </c>
      <c r="D10354" s="1" t="s">
        <v>3915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7393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7" t="n">
        <v>46228</v>
      </c>
      <c r="C10355" s="1" t="n">
        <v>11</v>
      </c>
      <c r="D10355" s="1" t="s">
        <v>3915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7394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7" t="n">
        <v>46228</v>
      </c>
      <c r="C10356" s="1" t="n">
        <v>11</v>
      </c>
      <c r="D10356" s="1" t="s">
        <v>3915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7395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7" t="n">
        <v>46228</v>
      </c>
      <c r="C10357" s="1" t="n">
        <v>11</v>
      </c>
      <c r="D10357" s="1" t="s">
        <v>3915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7396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7" t="n">
        <v>46228</v>
      </c>
      <c r="C10358" s="1" t="n">
        <v>11</v>
      </c>
      <c r="D10358" s="1" t="s">
        <v>3915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6302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7" t="n">
        <v>46228</v>
      </c>
      <c r="C10359" s="1" t="n">
        <v>11</v>
      </c>
      <c r="D10359" s="1" t="s">
        <v>3915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6303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7" t="n">
        <v>46228</v>
      </c>
      <c r="C10360" s="1" t="n">
        <v>11</v>
      </c>
      <c r="D10360" s="1" t="s">
        <v>3915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7397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7" t="n">
        <v>46228</v>
      </c>
      <c r="C10361" s="1" t="n">
        <v>11</v>
      </c>
      <c r="D10361" s="1" t="s">
        <v>3915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7398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7" t="n">
        <v>46228</v>
      </c>
      <c r="C10362" s="1" t="n">
        <v>11</v>
      </c>
      <c r="D10362" s="1" t="s">
        <v>3915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7399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7" t="n">
        <v>46228</v>
      </c>
      <c r="C10363" s="1" t="n">
        <v>11</v>
      </c>
      <c r="D10363" s="1" t="s">
        <v>3915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7400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7" t="n">
        <v>46228</v>
      </c>
      <c r="C10364" s="1" t="n">
        <v>11</v>
      </c>
      <c r="D10364" s="1" t="s">
        <v>3915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7401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7" t="n">
        <v>46228</v>
      </c>
      <c r="C10365" s="1" t="n">
        <v>11</v>
      </c>
      <c r="D10365" s="1" t="s">
        <v>3915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7402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7" t="n">
        <v>46228</v>
      </c>
      <c r="C10366" s="1" t="n">
        <v>11</v>
      </c>
      <c r="D10366" s="1" t="s">
        <v>3915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7403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7" t="n">
        <v>46228</v>
      </c>
      <c r="C10367" s="1" t="n">
        <v>11</v>
      </c>
      <c r="D10367" s="1" t="s">
        <v>3915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7404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7" t="n">
        <v>46228</v>
      </c>
      <c r="C10368" s="1" t="n">
        <v>11</v>
      </c>
      <c r="D10368" s="1" t="s">
        <v>3915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7405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7" t="n">
        <v>46228</v>
      </c>
      <c r="C10369" s="1" t="n">
        <v>11</v>
      </c>
      <c r="D10369" s="1" t="s">
        <v>3915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7406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7" t="n">
        <v>46228</v>
      </c>
      <c r="C10370" s="1" t="n">
        <v>11</v>
      </c>
      <c r="D10370" s="1" t="s">
        <v>3915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7407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7" t="n">
        <v>46228</v>
      </c>
      <c r="C10371" s="1" t="n">
        <v>11</v>
      </c>
      <c r="D10371" s="1" t="s">
        <v>3915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7408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7" t="n">
        <v>46228</v>
      </c>
      <c r="C10372" s="1" t="n">
        <v>11</v>
      </c>
      <c r="D10372" s="1" t="s">
        <v>3915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7409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7" t="n">
        <v>46228</v>
      </c>
      <c r="C10373" s="1" t="n">
        <v>11</v>
      </c>
      <c r="D10373" s="1" t="s">
        <v>3915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7410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7" t="n">
        <v>46228</v>
      </c>
      <c r="C10374" s="1" t="n">
        <v>11</v>
      </c>
      <c r="D10374" s="1" t="s">
        <v>3915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7411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7" t="n">
        <v>46228</v>
      </c>
      <c r="C10375" s="1" t="n">
        <v>11</v>
      </c>
      <c r="D10375" s="1" t="s">
        <v>3915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7412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7" t="n">
        <v>46228</v>
      </c>
      <c r="C10376" s="1" t="n">
        <v>11</v>
      </c>
      <c r="D10376" s="1" t="s">
        <v>3915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7413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7" t="n">
        <v>46228</v>
      </c>
      <c r="C10377" s="1" t="n">
        <v>11</v>
      </c>
      <c r="D10377" s="1" t="s">
        <v>3915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7414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7" t="n">
        <v>46228</v>
      </c>
      <c r="C10378" s="1" t="n">
        <v>11</v>
      </c>
      <c r="D10378" s="1" t="s">
        <v>3915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7415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7" t="n">
        <v>46228</v>
      </c>
      <c r="C10379" s="1" t="n">
        <v>11</v>
      </c>
      <c r="D10379" s="1" t="s">
        <v>3915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7416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7" t="n">
        <v>46228</v>
      </c>
      <c r="C10380" s="1" t="n">
        <v>11</v>
      </c>
      <c r="D10380" s="1" t="s">
        <v>3915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7417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7" t="n">
        <v>46228</v>
      </c>
      <c r="C10381" s="1" t="n">
        <v>11</v>
      </c>
      <c r="D10381" s="1" t="s">
        <v>3915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7418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7" t="n">
        <v>46228</v>
      </c>
      <c r="C10382" s="1" t="n">
        <v>11</v>
      </c>
      <c r="D10382" s="1" t="s">
        <v>3915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7419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7" t="n">
        <v>46228</v>
      </c>
      <c r="C10383" s="1" t="n">
        <v>11</v>
      </c>
      <c r="D10383" s="1" t="s">
        <v>3915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7420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7" t="n">
        <v>46228</v>
      </c>
      <c r="C10384" s="1" t="n">
        <v>11</v>
      </c>
      <c r="D10384" s="1" t="s">
        <v>3915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7421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7" t="n">
        <v>46228</v>
      </c>
      <c r="C10385" s="1" t="n">
        <v>11</v>
      </c>
      <c r="D10385" s="1" t="s">
        <v>3915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7422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7" t="n">
        <v>46228</v>
      </c>
      <c r="C10386" s="1" t="n">
        <v>11</v>
      </c>
      <c r="D10386" s="1" t="s">
        <v>3915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7423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7" t="n">
        <v>46228</v>
      </c>
      <c r="C10387" s="1" t="n">
        <v>11</v>
      </c>
      <c r="D10387" s="1" t="s">
        <v>3915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7424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7" t="n">
        <v>46228</v>
      </c>
      <c r="C10388" s="1" t="n">
        <v>11</v>
      </c>
      <c r="D10388" s="1" t="s">
        <v>3915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7424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7" t="n">
        <v>46228</v>
      </c>
      <c r="C10389" s="1" t="n">
        <v>11</v>
      </c>
      <c r="D10389" s="1" t="s">
        <v>3915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7425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7" t="n">
        <v>46228</v>
      </c>
      <c r="C10390" s="1" t="n">
        <v>11</v>
      </c>
      <c r="D10390" s="1" t="s">
        <v>3915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7426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7" t="n">
        <v>46228</v>
      </c>
      <c r="C10391" s="1" t="n">
        <v>11</v>
      </c>
      <c r="D10391" s="1" t="s">
        <v>3915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7427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7" t="n">
        <v>46228</v>
      </c>
      <c r="C10392" s="1" t="n">
        <v>11</v>
      </c>
      <c r="D10392" s="1" t="s">
        <v>3915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7428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7" t="n">
        <v>46228</v>
      </c>
      <c r="C10393" s="1" t="n">
        <v>11</v>
      </c>
      <c r="D10393" s="1" t="s">
        <v>3915</v>
      </c>
      <c r="E10393" s="1" t="n">
        <v>10021</v>
      </c>
      <c r="F10393" s="1" t="s">
        <v>2520</v>
      </c>
      <c r="I10393" s="1" t="n">
        <v>134703</v>
      </c>
      <c r="J10393" s="1" t="n">
        <v>70272</v>
      </c>
      <c r="K10393" s="1" t="n">
        <v>7898939952933</v>
      </c>
      <c r="L10393" s="1" t="s">
        <v>7429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7" t="n">
        <v>46228</v>
      </c>
      <c r="C10394" s="1" t="n">
        <v>11</v>
      </c>
      <c r="D10394" s="1" t="s">
        <v>3915</v>
      </c>
      <c r="E10394" s="1" t="n">
        <v>10021</v>
      </c>
      <c r="F10394" s="1" t="s">
        <v>2520</v>
      </c>
      <c r="I10394" s="1" t="n">
        <v>134703</v>
      </c>
      <c r="J10394" s="1" t="n">
        <v>48498</v>
      </c>
      <c r="K10394" s="1" t="n">
        <v>7898939952698</v>
      </c>
      <c r="L10394" s="1" t="s">
        <v>7429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7" t="n">
        <v>46228</v>
      </c>
      <c r="C10395" s="1" t="n">
        <v>11</v>
      </c>
      <c r="D10395" s="1" t="s">
        <v>3915</v>
      </c>
      <c r="E10395" s="1" t="n">
        <v>10021</v>
      </c>
      <c r="F10395" s="1" t="s">
        <v>2520</v>
      </c>
      <c r="I10395" s="1" t="n">
        <v>134703</v>
      </c>
      <c r="J10395" s="1" t="n">
        <v>48502</v>
      </c>
      <c r="K10395" s="1" t="n">
        <v>7898939952049</v>
      </c>
      <c r="L10395" s="1" t="s">
        <v>7430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7" t="n">
        <v>46228</v>
      </c>
      <c r="C10396" s="1" t="n">
        <v>11</v>
      </c>
      <c r="D10396" s="1" t="s">
        <v>3915</v>
      </c>
      <c r="E10396" s="1" t="n">
        <v>10021</v>
      </c>
      <c r="F10396" s="1" t="s">
        <v>2520</v>
      </c>
      <c r="I10396" s="1" t="n">
        <v>134703</v>
      </c>
      <c r="J10396" s="1" t="n">
        <v>48519</v>
      </c>
      <c r="K10396" s="1" t="n">
        <v>7898939952964</v>
      </c>
      <c r="L10396" s="1" t="s">
        <v>7431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7" t="n">
        <v>46228</v>
      </c>
      <c r="C10397" s="1" t="n">
        <v>11</v>
      </c>
      <c r="D10397" s="1" t="s">
        <v>3915</v>
      </c>
      <c r="E10397" s="1" t="n">
        <v>10021</v>
      </c>
      <c r="F10397" s="1" t="s">
        <v>2520</v>
      </c>
      <c r="I10397" s="1" t="n">
        <v>134703</v>
      </c>
      <c r="J10397" s="1" t="n">
        <v>49480</v>
      </c>
      <c r="K10397" s="1" t="n">
        <v>7898604431213</v>
      </c>
      <c r="L10397" s="1" t="s">
        <v>7432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7" t="n">
        <v>46228</v>
      </c>
      <c r="C10398" s="1" t="n">
        <v>11</v>
      </c>
      <c r="D10398" s="1" t="s">
        <v>3915</v>
      </c>
      <c r="E10398" s="1" t="n">
        <v>10021</v>
      </c>
      <c r="F10398" s="1" t="s">
        <v>2520</v>
      </c>
      <c r="I10398" s="1" t="n">
        <v>134703</v>
      </c>
      <c r="J10398" s="1" t="n">
        <v>110395</v>
      </c>
      <c r="K10398" s="1" t="n">
        <v>51176</v>
      </c>
      <c r="L10398" s="1" t="s">
        <v>7433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7" t="n">
        <v>46228</v>
      </c>
      <c r="C10399" s="1" t="n">
        <v>11</v>
      </c>
      <c r="D10399" s="1" t="s">
        <v>3915</v>
      </c>
      <c r="E10399" s="1" t="n">
        <v>10021</v>
      </c>
      <c r="F10399" s="1" t="s">
        <v>2520</v>
      </c>
      <c r="I10399" s="1" t="n">
        <v>134703</v>
      </c>
      <c r="J10399" s="1" t="n">
        <v>72021</v>
      </c>
      <c r="K10399" s="1" t="n">
        <v>7898604437260</v>
      </c>
      <c r="L10399" s="1" t="s">
        <v>7434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7" t="n">
        <v>46228</v>
      </c>
      <c r="C10400" s="1" t="n">
        <v>11</v>
      </c>
      <c r="D10400" s="1" t="s">
        <v>3915</v>
      </c>
      <c r="E10400" s="1" t="n">
        <v>10021</v>
      </c>
      <c r="F10400" s="1" t="s">
        <v>2520</v>
      </c>
      <c r="I10400" s="1" t="n">
        <v>134703</v>
      </c>
      <c r="J10400" s="1" t="n">
        <v>74564</v>
      </c>
      <c r="K10400" s="1" t="n">
        <v>7898604437246</v>
      </c>
      <c r="L10400" s="1" t="s">
        <v>7434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7" t="n">
        <v>46228</v>
      </c>
      <c r="C10401" s="1" t="n">
        <v>11</v>
      </c>
      <c r="D10401" s="1" t="s">
        <v>3915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5575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7" t="n">
        <v>46228</v>
      </c>
      <c r="C10402" s="1" t="n">
        <v>11</v>
      </c>
      <c r="D10402" s="1" t="s">
        <v>3915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5576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7" t="n">
        <v>46228</v>
      </c>
      <c r="C10403" s="1" t="n">
        <v>11</v>
      </c>
      <c r="D10403" s="1" t="s">
        <v>3915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7435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7" t="n">
        <v>46228</v>
      </c>
      <c r="C10404" s="1" t="n">
        <v>11</v>
      </c>
      <c r="D10404" s="1" t="s">
        <v>3915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6002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7" t="n">
        <v>46228</v>
      </c>
      <c r="C10405" s="1" t="n">
        <v>11</v>
      </c>
      <c r="D10405" s="1" t="s">
        <v>3915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7436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7" t="n">
        <v>46228</v>
      </c>
      <c r="C10406" s="1" t="n">
        <v>11</v>
      </c>
      <c r="D10406" s="1" t="s">
        <v>3915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7437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7" t="n">
        <v>46228</v>
      </c>
      <c r="C10407" s="1" t="n">
        <v>11</v>
      </c>
      <c r="D10407" s="1" t="s">
        <v>3915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5894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7" t="n">
        <v>46228</v>
      </c>
      <c r="C10408" s="1" t="n">
        <v>11</v>
      </c>
      <c r="D10408" s="1" t="s">
        <v>3915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7438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7" t="n">
        <v>46228</v>
      </c>
      <c r="C10409" s="1" t="n">
        <v>11</v>
      </c>
      <c r="D10409" s="1" t="s">
        <v>3915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7439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7" t="n">
        <v>46228</v>
      </c>
      <c r="C10410" s="1" t="n">
        <v>11</v>
      </c>
      <c r="D10410" s="1" t="s">
        <v>3915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6003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7" t="n">
        <v>46228</v>
      </c>
      <c r="C10411" s="1" t="n">
        <v>11</v>
      </c>
      <c r="D10411" s="1" t="s">
        <v>3915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6004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7" t="n">
        <v>46228</v>
      </c>
      <c r="C10412" s="1" t="n">
        <v>11</v>
      </c>
      <c r="D10412" s="1" t="s">
        <v>3915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5895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7" t="n">
        <v>46228</v>
      </c>
      <c r="C10413" s="1" t="n">
        <v>11</v>
      </c>
      <c r="D10413" s="1" t="s">
        <v>3915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7440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7" t="n">
        <v>46228</v>
      </c>
      <c r="C10414" s="1" t="n">
        <v>11</v>
      </c>
      <c r="D10414" s="1" t="s">
        <v>3915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5896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7" t="n">
        <v>46228</v>
      </c>
      <c r="C10415" s="1" t="n">
        <v>11</v>
      </c>
      <c r="D10415" s="1" t="s">
        <v>3915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7441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7" t="n">
        <v>46228</v>
      </c>
      <c r="C10416" s="1" t="n">
        <v>11</v>
      </c>
      <c r="D10416" s="1" t="s">
        <v>3915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5899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7" t="n">
        <v>46228</v>
      </c>
      <c r="C10417" s="1" t="n">
        <v>11</v>
      </c>
      <c r="D10417" s="1" t="s">
        <v>3915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7442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7" t="n">
        <v>46228</v>
      </c>
      <c r="C10418" s="1" t="n">
        <v>11</v>
      </c>
      <c r="D10418" s="1" t="s">
        <v>3915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7443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7" t="n">
        <v>46228</v>
      </c>
      <c r="C10419" s="1" t="n">
        <v>11</v>
      </c>
      <c r="D10419" s="1" t="s">
        <v>3915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7444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7" t="n">
        <v>46228</v>
      </c>
      <c r="C10420" s="1" t="n">
        <v>11</v>
      </c>
      <c r="D10420" s="1" t="s">
        <v>3915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5902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7" t="n">
        <v>46228</v>
      </c>
      <c r="C10421" s="1" t="n">
        <v>11</v>
      </c>
      <c r="D10421" s="1" t="s">
        <v>3915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6005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7" t="n">
        <v>46228</v>
      </c>
      <c r="C10422" s="1" t="n">
        <v>11</v>
      </c>
      <c r="D10422" s="1" t="s">
        <v>3915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7445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7" t="n">
        <v>46228</v>
      </c>
      <c r="C10423" s="1" t="n">
        <v>11</v>
      </c>
      <c r="D10423" s="1" t="s">
        <v>3915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5903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7" t="n">
        <v>46228</v>
      </c>
      <c r="C10424" s="1" t="n">
        <v>11</v>
      </c>
      <c r="D10424" s="1" t="s">
        <v>3915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7446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7" t="n">
        <v>46228</v>
      </c>
      <c r="C10425" s="1" t="n">
        <v>11</v>
      </c>
      <c r="D10425" s="1" t="s">
        <v>3915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7447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7" t="n">
        <v>46228</v>
      </c>
      <c r="C10426" s="1" t="n">
        <v>11</v>
      </c>
      <c r="D10426" s="1" t="s">
        <v>3915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7448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7" t="n">
        <v>46228</v>
      </c>
      <c r="C10427" s="1" t="n">
        <v>11</v>
      </c>
      <c r="D10427" s="1" t="s">
        <v>3915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7449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7" t="n">
        <v>46228</v>
      </c>
      <c r="C10428" s="1" t="n">
        <v>11</v>
      </c>
      <c r="D10428" s="1" t="s">
        <v>3915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7450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7" t="n">
        <v>46228</v>
      </c>
      <c r="C10429" s="1" t="n">
        <v>11</v>
      </c>
      <c r="D10429" s="1" t="s">
        <v>3915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7451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7" t="n">
        <v>46228</v>
      </c>
      <c r="C10430" s="1" t="n">
        <v>11</v>
      </c>
      <c r="D10430" s="1" t="s">
        <v>3915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5905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7" t="n">
        <v>46228</v>
      </c>
      <c r="C10431" s="1" t="n">
        <v>11</v>
      </c>
      <c r="D10431" s="1" t="s">
        <v>3915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7452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7" t="n">
        <v>46228</v>
      </c>
      <c r="C10432" s="1" t="n">
        <v>11</v>
      </c>
      <c r="D10432" s="1" t="s">
        <v>3915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7453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17" t="n">
        <v>46228</v>
      </c>
      <c r="C10433" s="1" t="n">
        <v>11</v>
      </c>
      <c r="D10433" s="1" t="s">
        <v>3915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7454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17" t="n">
        <v>46228</v>
      </c>
      <c r="C10434" s="1" t="n">
        <v>11</v>
      </c>
      <c r="D10434" s="1" t="s">
        <v>3915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6010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17" t="n">
        <v>46228</v>
      </c>
      <c r="C10435" s="1" t="n">
        <v>11</v>
      </c>
      <c r="D10435" s="1" t="s">
        <v>3915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6011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7" t="n">
        <v>46228</v>
      </c>
      <c r="C10436" s="1" t="n">
        <v>11</v>
      </c>
      <c r="D10436" s="1" t="s">
        <v>3915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6012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7" t="n">
        <v>46228</v>
      </c>
      <c r="C10437" s="1" t="n">
        <v>11</v>
      </c>
      <c r="D10437" s="1" t="s">
        <v>3915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6013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7" t="n">
        <v>46228</v>
      </c>
      <c r="C10438" s="1" t="n">
        <v>11</v>
      </c>
      <c r="D10438" s="1" t="s">
        <v>3915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6014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7" t="n">
        <v>46228</v>
      </c>
      <c r="C10439" s="1" t="n">
        <v>11</v>
      </c>
      <c r="D10439" s="1" t="s">
        <v>3915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6016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7" t="n">
        <v>46228</v>
      </c>
      <c r="C10440" s="1" t="n">
        <v>11</v>
      </c>
      <c r="D10440" s="1" t="s">
        <v>3915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7455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7" t="n">
        <v>46228</v>
      </c>
      <c r="C10441" s="1" t="n">
        <v>11</v>
      </c>
      <c r="D10441" s="1" t="s">
        <v>3915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6020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7" t="n">
        <v>46228</v>
      </c>
      <c r="C10442" s="1" t="n">
        <v>11</v>
      </c>
      <c r="D10442" s="1" t="s">
        <v>3915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7456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7" t="n">
        <v>46228</v>
      </c>
      <c r="C10443" s="1" t="n">
        <v>11</v>
      </c>
      <c r="D10443" s="1" t="s">
        <v>3915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6021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7" t="n">
        <v>46228</v>
      </c>
      <c r="C10444" s="1" t="n">
        <v>11</v>
      </c>
      <c r="D10444" s="1" t="s">
        <v>3915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6022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7" t="n">
        <v>46228</v>
      </c>
      <c r="C10445" s="1" t="n">
        <v>11</v>
      </c>
      <c r="D10445" s="1" t="s">
        <v>3915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6023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7" t="n">
        <v>46228</v>
      </c>
      <c r="C10446" s="1" t="n">
        <v>11</v>
      </c>
      <c r="D10446" s="1" t="s">
        <v>3915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6026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7" t="n">
        <v>46228</v>
      </c>
      <c r="C10447" s="1" t="n">
        <v>11</v>
      </c>
      <c r="D10447" s="1" t="s">
        <v>3915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6027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7" t="n">
        <v>46228</v>
      </c>
      <c r="C10448" s="1" t="n">
        <v>11</v>
      </c>
      <c r="D10448" s="1" t="s">
        <v>3915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7457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7" t="n">
        <v>46228</v>
      </c>
      <c r="C10449" s="1" t="n">
        <v>11</v>
      </c>
      <c r="D10449" s="1" t="s">
        <v>3915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5917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7" t="n">
        <v>46228</v>
      </c>
      <c r="C10450" s="1" t="n">
        <v>11</v>
      </c>
      <c r="D10450" s="1" t="s">
        <v>3915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7458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7" t="n">
        <v>46228</v>
      </c>
      <c r="C10451" s="1" t="n">
        <v>11</v>
      </c>
      <c r="D10451" s="1" t="s">
        <v>3915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7459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7" t="n">
        <v>46228</v>
      </c>
      <c r="C10452" s="1" t="n">
        <v>11</v>
      </c>
      <c r="D10452" s="1" t="s">
        <v>3915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7460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7" t="n">
        <v>46228</v>
      </c>
      <c r="C10453" s="1" t="n">
        <v>11</v>
      </c>
      <c r="D10453" s="1" t="s">
        <v>3915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7461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7" t="n">
        <v>46228</v>
      </c>
      <c r="C10454" s="1" t="n">
        <v>11</v>
      </c>
      <c r="D10454" s="1" t="s">
        <v>3915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7462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7" t="n">
        <v>46228</v>
      </c>
      <c r="C10455" s="1" t="n">
        <v>11</v>
      </c>
      <c r="D10455" s="1" t="s">
        <v>3915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7463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7" t="n">
        <v>46228</v>
      </c>
      <c r="C10456" s="1" t="n">
        <v>11</v>
      </c>
      <c r="D10456" s="1" t="s">
        <v>3915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7464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7" t="n">
        <v>46228</v>
      </c>
      <c r="C10457" s="1" t="n">
        <v>11</v>
      </c>
      <c r="D10457" s="1" t="s">
        <v>3915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7465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7" t="n">
        <v>46228</v>
      </c>
      <c r="C10458" s="1" t="n">
        <v>11</v>
      </c>
      <c r="D10458" s="1" t="s">
        <v>3915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7466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7" t="n">
        <v>46228</v>
      </c>
      <c r="C10459" s="1" t="n">
        <v>11</v>
      </c>
      <c r="D10459" s="1" t="s">
        <v>3915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7467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7" t="n">
        <v>46228</v>
      </c>
      <c r="C10460" s="1" t="n">
        <v>11</v>
      </c>
      <c r="D10460" s="1" t="s">
        <v>3915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7468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7" t="n">
        <v>46228</v>
      </c>
      <c r="C10461" s="1" t="n">
        <v>11</v>
      </c>
      <c r="D10461" s="1" t="s">
        <v>3915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7469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7" t="n">
        <v>46228</v>
      </c>
      <c r="C10462" s="1" t="n">
        <v>11</v>
      </c>
      <c r="D10462" s="1" t="s">
        <v>3915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7470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7" t="n">
        <v>46228</v>
      </c>
      <c r="C10463" s="1" t="n">
        <v>11</v>
      </c>
      <c r="D10463" s="1" t="s">
        <v>3915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6043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7" t="n">
        <v>46228</v>
      </c>
      <c r="C10464" s="1" t="n">
        <v>11</v>
      </c>
      <c r="D10464" s="1" t="s">
        <v>3915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7471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7" t="n">
        <v>46228</v>
      </c>
      <c r="C10465" s="1" t="n">
        <v>11</v>
      </c>
      <c r="D10465" s="1" t="s">
        <v>3915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7472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7" t="n">
        <v>46228</v>
      </c>
      <c r="C10466" s="1" t="n">
        <v>11</v>
      </c>
      <c r="D10466" s="1" t="s">
        <v>3915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5931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7" t="n">
        <v>46228</v>
      </c>
      <c r="C10467" s="1" t="n">
        <v>11</v>
      </c>
      <c r="D10467" s="1" t="s">
        <v>3915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7473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7" t="n">
        <v>46228</v>
      </c>
      <c r="C10468" s="1" t="n">
        <v>11</v>
      </c>
      <c r="D10468" s="1" t="s">
        <v>3915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6050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7" t="n">
        <v>46228</v>
      </c>
      <c r="C10469" s="1" t="n">
        <v>11</v>
      </c>
      <c r="D10469" s="1" t="s">
        <v>3915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5657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7" t="n">
        <v>46228</v>
      </c>
      <c r="C10470" s="1" t="n">
        <v>11</v>
      </c>
      <c r="D10470" s="1" t="s">
        <v>3915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7474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7" t="n">
        <v>46228</v>
      </c>
      <c r="C10471" s="1" t="n">
        <v>11</v>
      </c>
      <c r="D10471" s="1" t="s">
        <v>3915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7475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7" t="n">
        <v>46228</v>
      </c>
      <c r="C10472" s="1" t="n">
        <v>11</v>
      </c>
      <c r="D10472" s="1" t="s">
        <v>3915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6060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7" t="n">
        <v>46228</v>
      </c>
      <c r="C10473" s="1" t="n">
        <v>11</v>
      </c>
      <c r="D10473" s="1" t="s">
        <v>3915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5933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7" t="n">
        <v>46228</v>
      </c>
      <c r="C10474" s="1" t="n">
        <v>11</v>
      </c>
      <c r="D10474" s="1" t="s">
        <v>3915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6061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7" t="n">
        <v>46228</v>
      </c>
      <c r="C10475" s="1" t="n">
        <v>11</v>
      </c>
      <c r="D10475" s="1" t="s">
        <v>3915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7476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7" t="n">
        <v>46228</v>
      </c>
      <c r="C10476" s="1" t="n">
        <v>11</v>
      </c>
      <c r="D10476" s="1" t="s">
        <v>3915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7477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7" t="n">
        <v>46228</v>
      </c>
      <c r="C10477" s="1" t="n">
        <v>11</v>
      </c>
      <c r="D10477" s="1" t="s">
        <v>3915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5586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7" t="n">
        <v>46228</v>
      </c>
      <c r="C10478" s="1" t="n">
        <v>11</v>
      </c>
      <c r="D10478" s="1" t="s">
        <v>3915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4325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7" t="n">
        <v>46228</v>
      </c>
      <c r="C10479" s="1" t="n">
        <v>11</v>
      </c>
      <c r="D10479" s="1" t="s">
        <v>3915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4861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7" t="n">
        <v>46228</v>
      </c>
      <c r="C10480" s="1" t="n">
        <v>11</v>
      </c>
      <c r="D10480" s="1" t="s">
        <v>3915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4862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7" t="n">
        <v>46228</v>
      </c>
      <c r="C10481" s="1" t="n">
        <v>11</v>
      </c>
      <c r="D10481" s="1" t="s">
        <v>3915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4326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7" t="n">
        <v>46228</v>
      </c>
      <c r="C10482" s="1" t="n">
        <v>11</v>
      </c>
      <c r="D10482" s="1" t="s">
        <v>3915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4613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7" t="n">
        <v>46228</v>
      </c>
      <c r="C10483" s="1" t="n">
        <v>11</v>
      </c>
      <c r="D10483" s="1" t="s">
        <v>3915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6202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7" t="n">
        <v>46228</v>
      </c>
      <c r="C10484" s="1" t="n">
        <v>11</v>
      </c>
      <c r="D10484" s="1" t="s">
        <v>3915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6506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7" t="n">
        <v>46228</v>
      </c>
      <c r="C10485" s="1" t="n">
        <v>11</v>
      </c>
      <c r="D10485" s="1" t="s">
        <v>3915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4864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7" t="n">
        <v>46228</v>
      </c>
      <c r="C10486" s="1" t="n">
        <v>11</v>
      </c>
      <c r="D10486" s="1" t="s">
        <v>3915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4330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7" t="n">
        <v>46228</v>
      </c>
      <c r="C10487" s="1" t="n">
        <v>11</v>
      </c>
      <c r="D10487" s="1" t="s">
        <v>3915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4865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17" t="n">
        <v>46228</v>
      </c>
      <c r="C10488" s="1" t="n">
        <v>11</v>
      </c>
      <c r="D10488" s="1" t="s">
        <v>3915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4331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17" t="n">
        <v>46228</v>
      </c>
      <c r="C10489" s="1" t="n">
        <v>11</v>
      </c>
      <c r="D10489" s="1" t="s">
        <v>3915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4333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17" t="n">
        <v>46228</v>
      </c>
      <c r="C10490" s="1" t="n">
        <v>11</v>
      </c>
      <c r="D10490" s="1" t="s">
        <v>3915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4334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17" t="n">
        <v>46228</v>
      </c>
      <c r="C10491" s="1" t="n">
        <v>11</v>
      </c>
      <c r="D10491" s="1" t="s">
        <v>3915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4867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17" t="n">
        <v>46228</v>
      </c>
      <c r="C10492" s="1" t="n">
        <v>11</v>
      </c>
      <c r="D10492" s="1" t="s">
        <v>3915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4336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7" t="n">
        <v>46228</v>
      </c>
      <c r="C10493" s="1" t="n">
        <v>11</v>
      </c>
      <c r="D10493" s="1" t="s">
        <v>3915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4869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7" t="n">
        <v>46228</v>
      </c>
      <c r="C10494" s="1" t="n">
        <v>11</v>
      </c>
      <c r="D10494" s="1" t="s">
        <v>3915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4337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7" t="n">
        <v>46228</v>
      </c>
      <c r="C10495" s="1" t="n">
        <v>11</v>
      </c>
      <c r="D10495" s="1" t="s">
        <v>3915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7478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7" t="n">
        <v>46228</v>
      </c>
      <c r="C10496" s="1" t="n">
        <v>11</v>
      </c>
      <c r="D10496" s="1" t="s">
        <v>3915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4870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7" t="n">
        <v>46228</v>
      </c>
      <c r="C10497" s="1" t="n">
        <v>11</v>
      </c>
      <c r="D10497" s="1" t="s">
        <v>3915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4871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7" t="n">
        <v>46228</v>
      </c>
      <c r="C10498" s="1" t="n">
        <v>11</v>
      </c>
      <c r="D10498" s="1" t="s">
        <v>3915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4340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7" t="n">
        <v>46228</v>
      </c>
      <c r="C10499" s="1" t="n">
        <v>11</v>
      </c>
      <c r="D10499" s="1" t="s">
        <v>3915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4342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7" t="n">
        <v>46228</v>
      </c>
      <c r="C10500" s="1" t="n">
        <v>11</v>
      </c>
      <c r="D10500" s="1" t="s">
        <v>3915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4343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7" t="n">
        <v>46228</v>
      </c>
      <c r="C10501" s="1" t="n">
        <v>11</v>
      </c>
      <c r="D10501" s="1" t="s">
        <v>3915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4344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7" t="n">
        <v>46228</v>
      </c>
      <c r="C10502" s="1" t="n">
        <v>11</v>
      </c>
      <c r="D10502" s="1" t="s">
        <v>3915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4346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7" t="n">
        <v>46228</v>
      </c>
      <c r="C10503" s="1" t="n">
        <v>11</v>
      </c>
      <c r="D10503" s="1" t="s">
        <v>3915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6438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7" t="n">
        <v>46228</v>
      </c>
      <c r="C10504" s="1" t="n">
        <v>11</v>
      </c>
      <c r="D10504" s="1" t="s">
        <v>3915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4348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7" t="n">
        <v>46228</v>
      </c>
      <c r="C10505" s="1" t="n">
        <v>11</v>
      </c>
      <c r="D10505" s="1" t="s">
        <v>3915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4344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7" t="n">
        <v>46228</v>
      </c>
      <c r="C10506" s="1" t="n">
        <v>11</v>
      </c>
      <c r="D10506" s="1" t="s">
        <v>3915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5613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7" t="n">
        <v>46228</v>
      </c>
      <c r="C10507" s="1" t="n">
        <v>11</v>
      </c>
      <c r="D10507" s="1" t="s">
        <v>3915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4349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7" t="n">
        <v>46228</v>
      </c>
      <c r="C10508" s="1" t="n">
        <v>11</v>
      </c>
      <c r="D10508" s="1" t="s">
        <v>3915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4350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7" t="n">
        <v>46228</v>
      </c>
      <c r="C10509" s="1" t="n">
        <v>11</v>
      </c>
      <c r="D10509" s="1" t="s">
        <v>3915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4351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7" t="n">
        <v>46228</v>
      </c>
      <c r="C10510" s="1" t="n">
        <v>11</v>
      </c>
      <c r="D10510" s="1" t="s">
        <v>3915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4615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7" t="n">
        <v>46228</v>
      </c>
      <c r="C10511" s="1" t="n">
        <v>11</v>
      </c>
      <c r="D10511" s="1" t="s">
        <v>3915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4353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7" t="n">
        <v>46228</v>
      </c>
      <c r="C10512" s="1" t="n">
        <v>11</v>
      </c>
      <c r="D10512" s="1" t="s">
        <v>3915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4355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7" t="n">
        <v>46228</v>
      </c>
      <c r="C10513" s="1" t="n">
        <v>11</v>
      </c>
      <c r="D10513" s="1" t="s">
        <v>3915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6441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7" t="n">
        <v>46228</v>
      </c>
      <c r="C10514" s="1" t="n">
        <v>11</v>
      </c>
      <c r="D10514" s="1" t="s">
        <v>3915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4932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7" t="n">
        <v>46228</v>
      </c>
      <c r="C10515" s="1" t="n">
        <v>11</v>
      </c>
      <c r="D10515" s="1" t="s">
        <v>3915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5682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7" t="n">
        <v>46228</v>
      </c>
      <c r="C10516" s="1" t="n">
        <v>11</v>
      </c>
      <c r="D10516" s="1" t="s">
        <v>3915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5683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7" t="n">
        <v>46228</v>
      </c>
      <c r="C10517" s="1" t="n">
        <v>11</v>
      </c>
      <c r="D10517" s="1" t="s">
        <v>3915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6214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7" t="n">
        <v>46228</v>
      </c>
      <c r="C10518" s="1" t="n">
        <v>11</v>
      </c>
      <c r="D10518" s="1" t="s">
        <v>3915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6215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7" t="n">
        <v>46228</v>
      </c>
      <c r="C10519" s="1" t="n">
        <v>11</v>
      </c>
      <c r="D10519" s="1" t="s">
        <v>3915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6219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7" t="n">
        <v>46228</v>
      </c>
      <c r="C10520" s="1" t="n">
        <v>11</v>
      </c>
      <c r="D10520" s="1" t="s">
        <v>3915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6446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7" t="n">
        <v>46228</v>
      </c>
      <c r="C10521" s="1" t="n">
        <v>11</v>
      </c>
      <c r="D10521" s="1" t="s">
        <v>3915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7479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7" t="n">
        <v>46228</v>
      </c>
      <c r="C10522" s="1" t="n">
        <v>11</v>
      </c>
      <c r="D10522" s="1" t="s">
        <v>3915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7480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7" t="n">
        <v>46228</v>
      </c>
      <c r="C10523" s="1" t="n">
        <v>11</v>
      </c>
      <c r="D10523" s="1" t="s">
        <v>3915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4325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7" t="n">
        <v>46228</v>
      </c>
      <c r="C10524" s="1" t="n">
        <v>11</v>
      </c>
      <c r="D10524" s="1" t="s">
        <v>3915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4326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7" t="n">
        <v>46228</v>
      </c>
      <c r="C10525" s="1" t="n">
        <v>11</v>
      </c>
      <c r="D10525" s="1" t="s">
        <v>3915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4613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7" t="n">
        <v>46228</v>
      </c>
      <c r="C10526" s="1" t="n">
        <v>11</v>
      </c>
      <c r="D10526" s="1" t="s">
        <v>3915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4864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7" t="n">
        <v>46228</v>
      </c>
      <c r="C10527" s="1" t="n">
        <v>11</v>
      </c>
      <c r="D10527" s="1" t="s">
        <v>3915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4327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7" t="n">
        <v>46228</v>
      </c>
      <c r="C10528" s="1" t="n">
        <v>11</v>
      </c>
      <c r="D10528" s="1" t="s">
        <v>3915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4329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7" t="n">
        <v>46228</v>
      </c>
      <c r="C10529" s="1" t="n">
        <v>11</v>
      </c>
      <c r="D10529" s="1" t="s">
        <v>3915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6203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7" t="n">
        <v>46228</v>
      </c>
      <c r="C10530" s="1" t="n">
        <v>11</v>
      </c>
      <c r="D10530" s="1" t="s">
        <v>3915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4332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7" t="n">
        <v>46228</v>
      </c>
      <c r="C10531" s="1" t="n">
        <v>11</v>
      </c>
      <c r="D10531" s="1" t="s">
        <v>3915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4335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7" t="n">
        <v>46228</v>
      </c>
      <c r="C10532" s="1" t="n">
        <v>11</v>
      </c>
      <c r="D10532" s="1" t="s">
        <v>3915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4336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7" t="n">
        <v>46228</v>
      </c>
      <c r="C10533" s="1" t="n">
        <v>11</v>
      </c>
      <c r="D10533" s="1" t="s">
        <v>3915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4339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7" t="n">
        <v>46228</v>
      </c>
      <c r="C10534" s="1" t="n">
        <v>11</v>
      </c>
      <c r="D10534" s="1" t="s">
        <v>3915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6204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7" t="n">
        <v>46228</v>
      </c>
      <c r="C10535" s="1" t="n">
        <v>11</v>
      </c>
      <c r="D10535" s="1" t="s">
        <v>3915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4340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7" t="n">
        <v>46228</v>
      </c>
      <c r="C10536" s="1" t="n">
        <v>11</v>
      </c>
      <c r="D10536" s="1" t="s">
        <v>3915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4341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7" t="n">
        <v>46228</v>
      </c>
      <c r="C10537" s="1" t="n">
        <v>11</v>
      </c>
      <c r="D10537" s="1" t="s">
        <v>3915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4342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7" t="n">
        <v>46228</v>
      </c>
      <c r="C10538" s="1" t="n">
        <v>11</v>
      </c>
      <c r="D10538" s="1" t="s">
        <v>3915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4874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7" t="n">
        <v>46228</v>
      </c>
      <c r="C10539" s="1" t="n">
        <v>11</v>
      </c>
      <c r="D10539" s="1" t="s">
        <v>3915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4347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7" t="n">
        <v>46228</v>
      </c>
      <c r="C10540" s="1" t="n">
        <v>11</v>
      </c>
      <c r="D10540" s="1" t="s">
        <v>3915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4342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7" t="n">
        <v>46228</v>
      </c>
      <c r="C10541" s="1" t="n">
        <v>11</v>
      </c>
      <c r="D10541" s="1" t="s">
        <v>3915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4349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7" t="n">
        <v>46228</v>
      </c>
      <c r="C10542" s="1" t="n">
        <v>11</v>
      </c>
      <c r="D10542" s="1" t="s">
        <v>3915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5682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7" t="n">
        <v>46228</v>
      </c>
      <c r="C10543" s="1" t="n">
        <v>11</v>
      </c>
      <c r="D10543" s="1" t="s">
        <v>3915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6214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7" t="n">
        <v>46228</v>
      </c>
      <c r="C10544" s="1" t="n">
        <v>11</v>
      </c>
      <c r="D10544" s="1" t="s">
        <v>3915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5684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7" t="n">
        <v>46228</v>
      </c>
      <c r="C10545" s="1" t="n">
        <v>11</v>
      </c>
      <c r="D10545" s="1" t="s">
        <v>3915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7481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7" t="n">
        <v>46228</v>
      </c>
      <c r="C10546" s="1" t="n">
        <v>11</v>
      </c>
      <c r="D10546" s="1" t="s">
        <v>3915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7482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7" t="n">
        <v>46228</v>
      </c>
      <c r="C10547" s="1" t="n">
        <v>11</v>
      </c>
      <c r="D10547" s="1" t="s">
        <v>3915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5685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7" t="n">
        <v>46228</v>
      </c>
      <c r="C10548" s="1" t="n">
        <v>11</v>
      </c>
      <c r="D10548" s="1" t="s">
        <v>3915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7483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7" t="n">
        <v>46228</v>
      </c>
      <c r="C10549" s="1" t="n">
        <v>11</v>
      </c>
      <c r="D10549" s="1" t="s">
        <v>3915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5686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7" t="n">
        <v>46228</v>
      </c>
      <c r="C10550" s="1" t="n">
        <v>11</v>
      </c>
      <c r="D10550" s="1" t="s">
        <v>3915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5687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7" t="n">
        <v>46228</v>
      </c>
      <c r="C10551" s="1" t="n">
        <v>11</v>
      </c>
      <c r="D10551" s="1" t="s">
        <v>3915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5688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7" t="n">
        <v>46228</v>
      </c>
      <c r="C10552" s="1" t="n">
        <v>11</v>
      </c>
      <c r="D10552" s="1" t="s">
        <v>3915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5690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7" t="n">
        <v>46228</v>
      </c>
      <c r="C10553" s="1" t="n">
        <v>11</v>
      </c>
      <c r="D10553" s="1" t="s">
        <v>3915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7484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7" t="n">
        <v>46228</v>
      </c>
      <c r="C10554" s="1" t="n">
        <v>11</v>
      </c>
      <c r="D10554" s="1" t="s">
        <v>3915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7485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7" t="n">
        <v>46228</v>
      </c>
      <c r="C10555" s="1" t="n">
        <v>11</v>
      </c>
      <c r="D10555" s="1" t="s">
        <v>3915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5691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7" t="n">
        <v>46228</v>
      </c>
      <c r="C10556" s="1" t="n">
        <v>11</v>
      </c>
      <c r="D10556" s="1" t="s">
        <v>3915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7486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7" t="n">
        <v>46228</v>
      </c>
      <c r="C10557" s="1" t="n">
        <v>11</v>
      </c>
      <c r="D10557" s="1" t="s">
        <v>3915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5694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7" t="n">
        <v>46228</v>
      </c>
      <c r="C10558" s="1" t="n">
        <v>11</v>
      </c>
      <c r="D10558" s="1" t="s">
        <v>3915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5695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7" t="n">
        <v>46228</v>
      </c>
      <c r="C10559" s="1" t="n">
        <v>11</v>
      </c>
      <c r="D10559" s="1" t="s">
        <v>3915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5696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7" t="n">
        <v>46228</v>
      </c>
      <c r="C10560" s="1" t="n">
        <v>11</v>
      </c>
      <c r="D10560" s="1" t="s">
        <v>3915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7487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7" t="n">
        <v>46228</v>
      </c>
      <c r="C10561" s="1" t="n">
        <v>11</v>
      </c>
      <c r="D10561" s="1" t="s">
        <v>3915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7488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7" t="n">
        <v>46228</v>
      </c>
      <c r="C10562" s="1" t="n">
        <v>11</v>
      </c>
      <c r="D10562" s="1" t="s">
        <v>3915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5697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7" t="n">
        <v>46228</v>
      </c>
      <c r="C10563" s="1" t="n">
        <v>11</v>
      </c>
      <c r="D10563" s="1" t="s">
        <v>3915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5698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7" t="n">
        <v>46228</v>
      </c>
      <c r="C10564" s="1" t="n">
        <v>11</v>
      </c>
      <c r="D10564" s="1" t="s">
        <v>3915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5699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7" t="n">
        <v>46228</v>
      </c>
      <c r="C10565" s="1" t="n">
        <v>11</v>
      </c>
      <c r="D10565" s="1" t="s">
        <v>3915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5700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7" t="n">
        <v>46228</v>
      </c>
      <c r="C10566" s="1" t="n">
        <v>11</v>
      </c>
      <c r="D10566" s="1" t="s">
        <v>3915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7489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7" t="n">
        <v>46228</v>
      </c>
      <c r="C10567" s="1" t="n">
        <v>11</v>
      </c>
      <c r="D10567" s="1" t="s">
        <v>3915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5701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7" t="n">
        <v>46228</v>
      </c>
      <c r="C10568" s="1" t="n">
        <v>11</v>
      </c>
      <c r="D10568" s="1" t="s">
        <v>3915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5702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7" t="n">
        <v>46228</v>
      </c>
      <c r="C10569" s="1" t="n">
        <v>11</v>
      </c>
      <c r="D10569" s="1" t="s">
        <v>3915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7490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7" t="n">
        <v>46228</v>
      </c>
      <c r="C10570" s="1" t="n">
        <v>11</v>
      </c>
      <c r="D10570" s="1" t="s">
        <v>3915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7491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7" t="n">
        <v>46228</v>
      </c>
      <c r="C10571" s="1" t="n">
        <v>11</v>
      </c>
      <c r="D10571" s="1" t="s">
        <v>3915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7492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7" t="n">
        <v>46228</v>
      </c>
      <c r="C10572" s="1" t="n">
        <v>11</v>
      </c>
      <c r="D10572" s="1" t="s">
        <v>3915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7493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7" t="n">
        <v>46228</v>
      </c>
      <c r="C10573" s="1" t="n">
        <v>11</v>
      </c>
      <c r="D10573" s="1" t="s">
        <v>3915</v>
      </c>
      <c r="E10573" s="1" t="n">
        <v>1608</v>
      </c>
      <c r="F10573" s="1" t="s">
        <v>75</v>
      </c>
      <c r="I10573" s="1" t="n">
        <v>1696462</v>
      </c>
      <c r="J10573" s="1" t="n">
        <v>62566</v>
      </c>
      <c r="K10573" s="1" t="n">
        <v>7896071030007</v>
      </c>
      <c r="L10573" s="1" t="s">
        <v>5705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7" t="n">
        <v>46228</v>
      </c>
      <c r="C10574" s="1" t="n">
        <v>11</v>
      </c>
      <c r="D10574" s="1" t="s">
        <v>3915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5707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7" t="n">
        <v>46228</v>
      </c>
      <c r="C10575" s="1" t="n">
        <v>11</v>
      </c>
      <c r="D10575" s="1" t="s">
        <v>3915</v>
      </c>
      <c r="E10575" s="1" t="n">
        <v>1608</v>
      </c>
      <c r="F10575" s="1" t="s">
        <v>75</v>
      </c>
      <c r="I10575" s="1" t="n">
        <v>1696462</v>
      </c>
      <c r="J10575" s="1" t="n">
        <v>62567</v>
      </c>
      <c r="K10575" s="1" t="n">
        <v>7896071030014</v>
      </c>
      <c r="L10575" s="1" t="s">
        <v>5708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7" t="n">
        <v>46228</v>
      </c>
      <c r="C10576" s="1" t="n">
        <v>11</v>
      </c>
      <c r="D10576" s="1" t="s">
        <v>3915</v>
      </c>
      <c r="E10576" s="1" t="n">
        <v>1608</v>
      </c>
      <c r="F10576" s="1" t="s">
        <v>75</v>
      </c>
      <c r="I10576" s="1" t="n">
        <v>1696462</v>
      </c>
      <c r="J10576" s="1" t="n">
        <v>62697</v>
      </c>
      <c r="K10576" s="1" t="n">
        <v>7896071030038</v>
      </c>
      <c r="L10576" s="1" t="s">
        <v>5709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7" t="n">
        <v>46228</v>
      </c>
      <c r="C10577" s="1" t="n">
        <v>11</v>
      </c>
      <c r="D10577" s="1" t="s">
        <v>3915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7494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7" t="n">
        <v>46228</v>
      </c>
      <c r="C10578" s="1" t="n">
        <v>11</v>
      </c>
      <c r="D10578" s="1" t="s">
        <v>3915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5710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7" t="n">
        <v>46228</v>
      </c>
      <c r="C10579" s="1" t="n">
        <v>11</v>
      </c>
      <c r="D10579" s="1" t="s">
        <v>3915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5713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7" t="n">
        <v>46228</v>
      </c>
      <c r="C10580" s="1" t="n">
        <v>11</v>
      </c>
      <c r="D10580" s="1" t="s">
        <v>3915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5714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7" t="n">
        <v>46228</v>
      </c>
      <c r="C10581" s="1" t="n">
        <v>11</v>
      </c>
      <c r="D10581" s="1" t="s">
        <v>3915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7495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7" t="n">
        <v>46228</v>
      </c>
      <c r="C10582" s="1" t="n">
        <v>11</v>
      </c>
      <c r="D10582" s="1" t="s">
        <v>3915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4131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7" t="n">
        <v>46228</v>
      </c>
      <c r="C10583" s="1" t="n">
        <v>11</v>
      </c>
      <c r="D10583" s="1" t="s">
        <v>3915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4134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7" t="n">
        <v>46228</v>
      </c>
      <c r="C10584" s="1" t="n">
        <v>11</v>
      </c>
      <c r="D10584" s="1" t="s">
        <v>3915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4135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7" t="n">
        <v>46228</v>
      </c>
      <c r="C10585" s="1" t="n">
        <v>11</v>
      </c>
      <c r="D10585" s="1" t="s">
        <v>3915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4136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7" t="n">
        <v>46228</v>
      </c>
      <c r="C10586" s="1" t="n">
        <v>11</v>
      </c>
      <c r="D10586" s="1" t="s">
        <v>3915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4137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7" t="n">
        <v>46228</v>
      </c>
      <c r="C10587" s="1" t="n">
        <v>11</v>
      </c>
      <c r="D10587" s="1" t="s">
        <v>3915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7496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7" t="n">
        <v>46228</v>
      </c>
      <c r="C10588" s="1" t="n">
        <v>11</v>
      </c>
      <c r="D10588" s="1" t="s">
        <v>3915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4138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7" t="n">
        <v>46228</v>
      </c>
      <c r="C10589" s="1" t="n">
        <v>11</v>
      </c>
      <c r="D10589" s="1" t="s">
        <v>3915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4139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7" t="n">
        <v>46228</v>
      </c>
      <c r="C10590" s="1" t="n">
        <v>11</v>
      </c>
      <c r="D10590" s="1" t="s">
        <v>3915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4140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7" t="n">
        <v>46228</v>
      </c>
      <c r="C10591" s="1" t="n">
        <v>11</v>
      </c>
      <c r="D10591" s="1" t="s">
        <v>3915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4143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7" t="n">
        <v>46228</v>
      </c>
      <c r="C10592" s="1" t="n">
        <v>11</v>
      </c>
      <c r="D10592" s="1" t="s">
        <v>3915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4144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7" t="n">
        <v>46228</v>
      </c>
      <c r="C10593" s="1" t="n">
        <v>11</v>
      </c>
      <c r="D10593" s="1" t="s">
        <v>3915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4148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7" t="n">
        <v>46228</v>
      </c>
      <c r="C10594" s="1" t="n">
        <v>11</v>
      </c>
      <c r="D10594" s="1" t="s">
        <v>3915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5424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7" t="n">
        <v>46228</v>
      </c>
      <c r="C10595" s="1" t="n">
        <v>11</v>
      </c>
      <c r="D10595" s="1" t="s">
        <v>3915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4150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7" t="n">
        <v>46228</v>
      </c>
      <c r="C10596" s="1" t="n">
        <v>11</v>
      </c>
      <c r="D10596" s="1" t="s">
        <v>3915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4151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7" t="n">
        <v>46228</v>
      </c>
      <c r="C10597" s="1" t="n">
        <v>11</v>
      </c>
      <c r="D10597" s="1" t="s">
        <v>3915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4153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7" t="n">
        <v>46228</v>
      </c>
      <c r="C10598" s="1" t="n">
        <v>11</v>
      </c>
      <c r="D10598" s="1" t="s">
        <v>3915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4154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7" t="n">
        <v>46228</v>
      </c>
      <c r="C10599" s="1" t="n">
        <v>11</v>
      </c>
      <c r="D10599" s="1" t="s">
        <v>3915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4156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7" t="n">
        <v>46228</v>
      </c>
      <c r="C10600" s="1" t="n">
        <v>11</v>
      </c>
      <c r="D10600" s="1" t="s">
        <v>3915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4157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7" t="n">
        <v>46228</v>
      </c>
      <c r="C10601" s="1" t="n">
        <v>11</v>
      </c>
      <c r="D10601" s="1" t="s">
        <v>3915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5425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7" t="n">
        <v>46228</v>
      </c>
      <c r="C10602" s="1" t="n">
        <v>11</v>
      </c>
      <c r="D10602" s="1" t="s">
        <v>3915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4158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7" t="n">
        <v>46228</v>
      </c>
      <c r="C10603" s="1" t="n">
        <v>11</v>
      </c>
      <c r="D10603" s="1" t="s">
        <v>3915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4161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7" t="n">
        <v>46228</v>
      </c>
      <c r="C10604" s="1" t="n">
        <v>11</v>
      </c>
      <c r="D10604" s="1" t="s">
        <v>3915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4162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7" t="n">
        <v>46228</v>
      </c>
      <c r="C10605" s="1" t="n">
        <v>11</v>
      </c>
      <c r="D10605" s="1" t="s">
        <v>3915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4164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7" t="n">
        <v>46228</v>
      </c>
      <c r="C10606" s="1" t="n">
        <v>11</v>
      </c>
      <c r="D10606" s="1" t="s">
        <v>3915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4171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7" t="n">
        <v>46228</v>
      </c>
      <c r="C10607" s="1" t="n">
        <v>11</v>
      </c>
      <c r="D10607" s="1" t="s">
        <v>3915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5968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7" t="n">
        <v>46228</v>
      </c>
      <c r="C10608" s="1" t="n">
        <v>11</v>
      </c>
      <c r="D10608" s="1" t="s">
        <v>3915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4457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7" t="n">
        <v>46228</v>
      </c>
      <c r="C10609" s="1" t="n">
        <v>11</v>
      </c>
      <c r="D10609" s="1" t="s">
        <v>3915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5427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7" t="n">
        <v>46228</v>
      </c>
      <c r="C10610" s="1" t="n">
        <v>11</v>
      </c>
      <c r="D10610" s="1" t="s">
        <v>3915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5429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7" t="n">
        <v>46228</v>
      </c>
      <c r="C10611" s="1" t="n">
        <v>11</v>
      </c>
      <c r="D10611" s="1" t="s">
        <v>3915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5430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7" t="n">
        <v>46228</v>
      </c>
      <c r="C10612" s="1" t="n">
        <v>11</v>
      </c>
      <c r="D10612" s="1" t="s">
        <v>3915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6994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7" t="n">
        <v>46228</v>
      </c>
      <c r="C10613" s="1" t="n">
        <v>39</v>
      </c>
      <c r="D10613" s="1" t="s">
        <v>3945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7497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7" t="n">
        <v>46228</v>
      </c>
      <c r="C10614" s="1" t="n">
        <v>39</v>
      </c>
      <c r="D10614" s="1" t="s">
        <v>3945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7498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7" t="n">
        <v>46228</v>
      </c>
      <c r="C10615" s="1" t="n">
        <v>39</v>
      </c>
      <c r="D10615" s="1" t="s">
        <v>3945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7499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7" t="n">
        <v>46228</v>
      </c>
      <c r="C10616" s="1" t="n">
        <v>39</v>
      </c>
      <c r="D10616" s="1" t="s">
        <v>3945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4642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7" t="n">
        <v>46228</v>
      </c>
      <c r="C10617" s="1" t="n">
        <v>45</v>
      </c>
      <c r="D10617" s="1" t="s">
        <v>7500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3897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7" t="n">
        <v>46228</v>
      </c>
      <c r="C10618" s="1" t="n">
        <v>45</v>
      </c>
      <c r="D10618" s="1" t="s">
        <v>7500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7501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7" t="n">
        <v>46228</v>
      </c>
      <c r="C10619" s="1" t="n">
        <v>45</v>
      </c>
      <c r="D10619" s="1" t="s">
        <v>7500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3899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7" t="n">
        <v>46228</v>
      </c>
      <c r="C10620" s="1" t="n">
        <v>45</v>
      </c>
      <c r="D10620" s="1" t="s">
        <v>7500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3900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7" t="n">
        <v>46228</v>
      </c>
      <c r="C10621" s="1" t="n">
        <v>45</v>
      </c>
      <c r="D10621" s="1" t="s">
        <v>7500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3901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7" t="n">
        <v>46228</v>
      </c>
      <c r="C10622" s="1" t="n">
        <v>45</v>
      </c>
      <c r="D10622" s="1" t="s">
        <v>7500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3902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7" t="n">
        <v>46228</v>
      </c>
      <c r="C10623" s="1" t="n">
        <v>45</v>
      </c>
      <c r="D10623" s="1" t="s">
        <v>7500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3903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7" t="n">
        <v>46228</v>
      </c>
      <c r="C10624" s="1" t="n">
        <v>45</v>
      </c>
      <c r="D10624" s="1" t="s">
        <v>7500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3897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7" t="n">
        <v>46228</v>
      </c>
      <c r="C10625" s="1" t="n">
        <v>45</v>
      </c>
      <c r="D10625" s="1" t="s">
        <v>7500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3899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7" t="n">
        <v>46228</v>
      </c>
      <c r="C10626" s="1" t="n">
        <v>45</v>
      </c>
      <c r="D10626" s="1" t="s">
        <v>7500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3904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7" t="n">
        <v>46228</v>
      </c>
      <c r="C10627" s="1" t="n">
        <v>45</v>
      </c>
      <c r="D10627" s="1" t="s">
        <v>7500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5611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7" t="n">
        <v>46228</v>
      </c>
      <c r="C10628" s="1" t="n">
        <v>45</v>
      </c>
      <c r="D10628" s="1" t="s">
        <v>7500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4828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7" t="n">
        <v>46228</v>
      </c>
      <c r="C10629" s="1" t="n">
        <v>45</v>
      </c>
      <c r="D10629" s="1" t="s">
        <v>7500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7502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7" t="n">
        <v>46228</v>
      </c>
      <c r="C10630" s="1" t="n">
        <v>45</v>
      </c>
      <c r="D10630" s="1" t="s">
        <v>7500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4825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7" t="n">
        <v>46228</v>
      </c>
      <c r="C10631" s="1" t="n">
        <v>45</v>
      </c>
      <c r="D10631" s="1" t="s">
        <v>7500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7503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7" t="n">
        <v>46228</v>
      </c>
      <c r="C10632" s="1" t="n">
        <v>45</v>
      </c>
      <c r="D10632" s="1" t="s">
        <v>7500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4833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7" t="n">
        <v>46228</v>
      </c>
      <c r="C10633" s="1" t="n">
        <v>45</v>
      </c>
      <c r="D10633" s="1" t="s">
        <v>7500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7504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7" t="n">
        <v>46228</v>
      </c>
      <c r="C10634" s="1" t="n">
        <v>45</v>
      </c>
      <c r="D10634" s="1" t="s">
        <v>7500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7505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7" t="n">
        <v>46228</v>
      </c>
      <c r="C10635" s="1" t="n">
        <v>45</v>
      </c>
      <c r="D10635" s="1" t="s">
        <v>7500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4828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7" t="n">
        <v>46228</v>
      </c>
      <c r="C10636" s="1" t="n">
        <v>45</v>
      </c>
      <c r="D10636" s="1" t="s">
        <v>7500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7502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7" t="n">
        <v>46228</v>
      </c>
      <c r="C10637" s="1" t="n">
        <v>171</v>
      </c>
      <c r="D10637" s="1" t="s">
        <v>3948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7506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7" t="n">
        <v>46228</v>
      </c>
      <c r="C10638" s="1" t="n">
        <v>171</v>
      </c>
      <c r="D10638" s="1" t="s">
        <v>3948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7330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7" t="n">
        <v>46228</v>
      </c>
      <c r="C10639" s="1" t="n">
        <v>171</v>
      </c>
      <c r="D10639" s="1" t="s">
        <v>3948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7331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7" t="n">
        <v>46228</v>
      </c>
      <c r="C10640" s="1" t="n">
        <v>171</v>
      </c>
      <c r="D10640" s="1" t="s">
        <v>3948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7332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7" t="n">
        <v>46228</v>
      </c>
      <c r="C10641" s="1" t="n">
        <v>171</v>
      </c>
      <c r="D10641" s="1" t="s">
        <v>3948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4336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7" t="n">
        <v>46228</v>
      </c>
      <c r="C10642" s="1" t="n">
        <v>171</v>
      </c>
      <c r="D10642" s="1" t="s">
        <v>3948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4870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7" t="n">
        <v>46228</v>
      </c>
      <c r="C10643" s="1" t="n">
        <v>171</v>
      </c>
      <c r="D10643" s="1" t="s">
        <v>3948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5677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7" t="n">
        <v>46230</v>
      </c>
      <c r="C10644" s="1" t="n">
        <v>1</v>
      </c>
      <c r="D10644" s="1" t="s">
        <v>3851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3886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7" t="n">
        <v>46230</v>
      </c>
      <c r="C10645" s="1" t="n">
        <v>1</v>
      </c>
      <c r="D10645" s="1" t="s">
        <v>3851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3887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7" t="n">
        <v>46230</v>
      </c>
      <c r="C10646" s="1" t="n">
        <v>1</v>
      </c>
      <c r="D10646" s="1" t="s">
        <v>3851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3852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7" t="n">
        <v>46230</v>
      </c>
      <c r="C10647" s="1" t="n">
        <v>1</v>
      </c>
      <c r="D10647" s="1" t="s">
        <v>3851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3853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7" t="n">
        <v>46230</v>
      </c>
      <c r="C10648" s="1" t="n">
        <v>1</v>
      </c>
      <c r="D10648" s="1" t="s">
        <v>3851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3854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7" t="n">
        <v>46230</v>
      </c>
      <c r="C10649" s="1" t="n">
        <v>11</v>
      </c>
      <c r="D10649" s="1" t="s">
        <v>3915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3950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7" t="n">
        <v>46230</v>
      </c>
      <c r="C10650" s="1" t="n">
        <v>11</v>
      </c>
      <c r="D10650" s="1" t="s">
        <v>3915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4219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7" t="n">
        <v>46230</v>
      </c>
      <c r="C10651" s="1" t="n">
        <v>11</v>
      </c>
      <c r="D10651" s="1" t="s">
        <v>3915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3952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7" t="n">
        <v>46230</v>
      </c>
      <c r="C10652" s="1" t="n">
        <v>11</v>
      </c>
      <c r="D10652" s="1" t="s">
        <v>3915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3953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7" t="n">
        <v>46230</v>
      </c>
      <c r="C10653" s="1" t="n">
        <v>11</v>
      </c>
      <c r="D10653" s="1" t="s">
        <v>3915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4274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7" t="n">
        <v>46230</v>
      </c>
      <c r="C10654" s="1" t="n">
        <v>11</v>
      </c>
      <c r="D10654" s="1" t="s">
        <v>3915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3954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7" t="n">
        <v>46230</v>
      </c>
      <c r="C10655" s="1" t="n">
        <v>11</v>
      </c>
      <c r="D10655" s="1" t="s">
        <v>3915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3955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7" t="n">
        <v>46230</v>
      </c>
      <c r="C10656" s="1" t="n">
        <v>11</v>
      </c>
      <c r="D10656" s="1" t="s">
        <v>3915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3957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7" t="n">
        <v>46230</v>
      </c>
      <c r="C10657" s="1" t="n">
        <v>11</v>
      </c>
      <c r="D10657" s="1" t="s">
        <v>3915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3956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7" t="n">
        <v>46230</v>
      </c>
      <c r="C10658" s="1" t="n">
        <v>11</v>
      </c>
      <c r="D10658" s="1" t="s">
        <v>3915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4217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7" t="n">
        <v>46230</v>
      </c>
      <c r="C10659" s="1" t="n">
        <v>11</v>
      </c>
      <c r="D10659" s="1" t="s">
        <v>3915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4218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7" t="n">
        <v>46230</v>
      </c>
      <c r="C10660" s="1" t="n">
        <v>11</v>
      </c>
      <c r="D10660" s="1" t="s">
        <v>3915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4219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7" t="n">
        <v>46230</v>
      </c>
      <c r="C10661" s="1" t="n">
        <v>11</v>
      </c>
      <c r="D10661" s="1" t="s">
        <v>3915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3952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7" t="n">
        <v>46230</v>
      </c>
      <c r="C10662" s="1" t="n">
        <v>11</v>
      </c>
      <c r="D10662" s="1" t="s">
        <v>3915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3953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7" t="n">
        <v>46230</v>
      </c>
      <c r="C10663" s="1" t="n">
        <v>11</v>
      </c>
      <c r="D10663" s="1" t="s">
        <v>3915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3954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7" t="n">
        <v>46230</v>
      </c>
      <c r="C10664" s="1" t="n">
        <v>11</v>
      </c>
      <c r="D10664" s="1" t="s">
        <v>3915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3955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7" t="n">
        <v>46230</v>
      </c>
      <c r="C10665" s="1" t="n">
        <v>11</v>
      </c>
      <c r="D10665" s="1" t="s">
        <v>3915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3956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7" t="n">
        <v>46230</v>
      </c>
      <c r="C10666" s="1" t="n">
        <v>11</v>
      </c>
      <c r="D10666" s="1" t="s">
        <v>3915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7507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7" t="n">
        <v>46230</v>
      </c>
      <c r="C10667" s="1" t="n">
        <v>11</v>
      </c>
      <c r="D10667" s="1" t="s">
        <v>3915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4394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7" t="n">
        <v>46230</v>
      </c>
      <c r="C10668" s="1" t="n">
        <v>11</v>
      </c>
      <c r="D10668" s="1" t="s">
        <v>3915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4781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7" t="n">
        <v>46230</v>
      </c>
      <c r="C10669" s="1" t="n">
        <v>11</v>
      </c>
      <c r="D10669" s="1" t="s">
        <v>3915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4395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7" t="n">
        <v>46230</v>
      </c>
      <c r="C10670" s="1" t="n">
        <v>11</v>
      </c>
      <c r="D10670" s="1" t="s">
        <v>3915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4396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7" t="n">
        <v>46230</v>
      </c>
      <c r="C10671" s="1" t="n">
        <v>11</v>
      </c>
      <c r="D10671" s="1" t="s">
        <v>3915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7508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7" t="n">
        <v>46230</v>
      </c>
      <c r="C10672" s="1" t="n">
        <v>11</v>
      </c>
      <c r="D10672" s="1" t="s">
        <v>3915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4401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7" t="n">
        <v>46230</v>
      </c>
      <c r="C10673" s="1" t="n">
        <v>11</v>
      </c>
      <c r="D10673" s="1" t="s">
        <v>3915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4278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7" t="n">
        <v>46230</v>
      </c>
      <c r="C10674" s="1" t="n">
        <v>11</v>
      </c>
      <c r="D10674" s="1" t="s">
        <v>3915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3958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7" t="n">
        <v>46230</v>
      </c>
      <c r="C10675" s="1" t="n">
        <v>11</v>
      </c>
      <c r="D10675" s="1" t="s">
        <v>3915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3959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7" t="n">
        <v>46230</v>
      </c>
      <c r="C10676" s="1" t="n">
        <v>11</v>
      </c>
      <c r="D10676" s="1" t="s">
        <v>3915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3961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7" t="n">
        <v>46230</v>
      </c>
      <c r="C10677" s="1" t="n">
        <v>11</v>
      </c>
      <c r="D10677" s="1" t="s">
        <v>3915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4624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7" t="n">
        <v>46230</v>
      </c>
      <c r="C10678" s="1" t="n">
        <v>11</v>
      </c>
      <c r="D10678" s="1" t="s">
        <v>3915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3990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7" t="n">
        <v>46230</v>
      </c>
      <c r="C10679" s="1" t="n">
        <v>11</v>
      </c>
      <c r="D10679" s="1" t="s">
        <v>3915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3991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7" t="n">
        <v>46230</v>
      </c>
      <c r="C10680" s="1" t="n">
        <v>11</v>
      </c>
      <c r="D10680" s="1" t="s">
        <v>3915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3992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7" t="n">
        <v>46230</v>
      </c>
      <c r="C10681" s="1" t="n">
        <v>11</v>
      </c>
      <c r="D10681" s="1" t="s">
        <v>3915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4467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7" t="n">
        <v>46230</v>
      </c>
      <c r="C10682" s="1" t="n">
        <v>11</v>
      </c>
      <c r="D10682" s="1" t="s">
        <v>3915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3955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7" t="n">
        <v>46230</v>
      </c>
      <c r="C10683" s="1" t="n">
        <v>11</v>
      </c>
      <c r="D10683" s="1" t="s">
        <v>3915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3994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7" t="n">
        <v>46230</v>
      </c>
      <c r="C10684" s="1" t="n">
        <v>11</v>
      </c>
      <c r="D10684" s="1" t="s">
        <v>3915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7509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7" t="n">
        <v>46230</v>
      </c>
      <c r="C10685" s="1" t="n">
        <v>11</v>
      </c>
      <c r="D10685" s="1" t="s">
        <v>3915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4222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7" t="n">
        <v>46230</v>
      </c>
      <c r="C10686" s="1" t="n">
        <v>11</v>
      </c>
      <c r="D10686" s="1" t="s">
        <v>3915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5738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7" t="n">
        <v>46230</v>
      </c>
      <c r="C10687" s="1" t="n">
        <v>11</v>
      </c>
      <c r="D10687" s="1" t="s">
        <v>3915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5739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7" t="n">
        <v>46230</v>
      </c>
      <c r="C10688" s="1" t="n">
        <v>11</v>
      </c>
      <c r="D10688" s="1" t="s">
        <v>3915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5739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7" t="n">
        <v>46230</v>
      </c>
      <c r="C10689" s="1" t="n">
        <v>11</v>
      </c>
      <c r="D10689" s="1" t="s">
        <v>3915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4097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7" t="n">
        <v>46230</v>
      </c>
      <c r="C10690" s="1" t="n">
        <v>11</v>
      </c>
      <c r="D10690" s="1" t="s">
        <v>3915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4098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7" t="n">
        <v>46230</v>
      </c>
      <c r="C10691" s="1" t="n">
        <v>11</v>
      </c>
      <c r="D10691" s="1" t="s">
        <v>3915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4406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7" t="n">
        <v>46230</v>
      </c>
      <c r="C10692" s="1" t="n">
        <v>11</v>
      </c>
      <c r="D10692" s="1" t="s">
        <v>3915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5497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7" t="n">
        <v>46230</v>
      </c>
      <c r="C10693" s="1" t="n">
        <v>11</v>
      </c>
      <c r="D10693" s="1" t="s">
        <v>3915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4774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7" t="n">
        <v>46230</v>
      </c>
      <c r="C10694" s="1" t="n">
        <v>11</v>
      </c>
      <c r="D10694" s="1" t="s">
        <v>3915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4102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7" t="n">
        <v>46230</v>
      </c>
      <c r="C10695" s="1" t="n">
        <v>11</v>
      </c>
      <c r="D10695" s="1" t="s">
        <v>3915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4103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7" t="n">
        <v>46230</v>
      </c>
      <c r="C10696" s="1" t="n">
        <v>11</v>
      </c>
      <c r="D10696" s="1" t="s">
        <v>3915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4409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7" t="n">
        <v>46230</v>
      </c>
      <c r="C10697" s="1" t="n">
        <v>11</v>
      </c>
      <c r="D10697" s="1" t="s">
        <v>3915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4104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7" t="n">
        <v>46230</v>
      </c>
      <c r="C10698" s="1" t="n">
        <v>11</v>
      </c>
      <c r="D10698" s="1" t="s">
        <v>3915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4411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7" t="n">
        <v>46230</v>
      </c>
      <c r="C10699" s="1" t="n">
        <v>11</v>
      </c>
      <c r="D10699" s="1" t="s">
        <v>3915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4106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7" t="n">
        <v>46230</v>
      </c>
      <c r="C10700" s="1" t="n">
        <v>11</v>
      </c>
      <c r="D10700" s="1" t="s">
        <v>3915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4107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7" t="n">
        <v>46230</v>
      </c>
      <c r="C10701" s="1" t="n">
        <v>11</v>
      </c>
      <c r="D10701" s="1" t="s">
        <v>3915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4412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7" t="n">
        <v>46230</v>
      </c>
      <c r="C10702" s="1" t="n">
        <v>11</v>
      </c>
      <c r="D10702" s="1" t="s">
        <v>3915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4789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7" t="n">
        <v>46230</v>
      </c>
      <c r="C10703" s="1" t="n">
        <v>11</v>
      </c>
      <c r="D10703" s="1" t="s">
        <v>3915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4109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7" t="n">
        <v>46230</v>
      </c>
      <c r="C10704" s="1" t="n">
        <v>11</v>
      </c>
      <c r="D10704" s="1" t="s">
        <v>3915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6196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7" t="n">
        <v>46230</v>
      </c>
      <c r="C10705" s="1" t="n">
        <v>11</v>
      </c>
      <c r="D10705" s="1" t="s">
        <v>3915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6462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7" t="n">
        <v>46230</v>
      </c>
      <c r="C10706" s="1" t="n">
        <v>11</v>
      </c>
      <c r="D10706" s="1" t="s">
        <v>3915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6463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7" t="n">
        <v>46230</v>
      </c>
      <c r="C10707" s="1" t="n">
        <v>11</v>
      </c>
      <c r="D10707" s="1" t="s">
        <v>3915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4413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7" t="n">
        <v>46230</v>
      </c>
      <c r="C10708" s="1" t="n">
        <v>11</v>
      </c>
      <c r="D10708" s="1" t="s">
        <v>3915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4414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7" t="n">
        <v>46230</v>
      </c>
      <c r="C10709" s="1" t="n">
        <v>11</v>
      </c>
      <c r="D10709" s="1" t="s">
        <v>3915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7510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7" t="n">
        <v>46230</v>
      </c>
      <c r="C10710" s="1" t="n">
        <v>11</v>
      </c>
      <c r="D10710" s="1" t="s">
        <v>3915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4775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7" t="n">
        <v>46230</v>
      </c>
      <c r="C10711" s="1" t="n">
        <v>11</v>
      </c>
      <c r="D10711" s="1" t="s">
        <v>3915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3888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7" t="n">
        <v>46230</v>
      </c>
      <c r="C10712" s="1" t="n">
        <v>11</v>
      </c>
      <c r="D10712" s="1" t="s">
        <v>3915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3888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7" t="n">
        <v>46230</v>
      </c>
      <c r="C10713" s="1" t="n">
        <v>11</v>
      </c>
      <c r="D10713" s="1" t="s">
        <v>3915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3888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7" t="n">
        <v>46230</v>
      </c>
      <c r="C10714" s="1" t="n">
        <v>11</v>
      </c>
      <c r="D10714" s="1" t="s">
        <v>3915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3889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7" t="n">
        <v>46230</v>
      </c>
      <c r="C10715" s="1" t="n">
        <v>11</v>
      </c>
      <c r="D10715" s="1" t="s">
        <v>3915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5740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7" t="n">
        <v>46230</v>
      </c>
      <c r="C10716" s="1" t="n">
        <v>11</v>
      </c>
      <c r="D10716" s="1" t="s">
        <v>3915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7511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7" t="n">
        <v>46230</v>
      </c>
      <c r="C10717" s="1" t="n">
        <v>11</v>
      </c>
      <c r="D10717" s="1" t="s">
        <v>3915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7512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7" t="n">
        <v>46230</v>
      </c>
      <c r="C10718" s="1" t="n">
        <v>11</v>
      </c>
      <c r="D10718" s="1" t="s">
        <v>3915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7513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7" t="n">
        <v>46230</v>
      </c>
      <c r="C10719" s="1" t="n">
        <v>11</v>
      </c>
      <c r="D10719" s="1" t="s">
        <v>3915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7514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7" t="n">
        <v>46230</v>
      </c>
      <c r="C10720" s="1" t="n">
        <v>11</v>
      </c>
      <c r="D10720" s="1" t="s">
        <v>3915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7515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7" t="n">
        <v>46230</v>
      </c>
      <c r="C10721" s="1" t="n">
        <v>11</v>
      </c>
      <c r="D10721" s="1" t="s">
        <v>3915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7132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7" t="n">
        <v>46230</v>
      </c>
      <c r="C10722" s="1" t="n">
        <v>11</v>
      </c>
      <c r="D10722" s="1" t="s">
        <v>3915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7056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7" t="n">
        <v>46230</v>
      </c>
      <c r="C10723" s="1" t="n">
        <v>11</v>
      </c>
      <c r="D10723" s="1" t="s">
        <v>3915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7132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7" t="n">
        <v>46230</v>
      </c>
      <c r="C10724" s="1" t="n">
        <v>11</v>
      </c>
      <c r="D10724" s="1" t="s">
        <v>3915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7516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7" t="n">
        <v>46230</v>
      </c>
      <c r="C10725" s="1" t="n">
        <v>11</v>
      </c>
      <c r="D10725" s="1" t="s">
        <v>3915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7517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7" t="n">
        <v>46230</v>
      </c>
      <c r="C10726" s="1" t="n">
        <v>11</v>
      </c>
      <c r="D10726" s="1" t="s">
        <v>3915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7518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7" t="n">
        <v>46230</v>
      </c>
      <c r="C10727" s="1" t="n">
        <v>11</v>
      </c>
      <c r="D10727" s="1" t="s">
        <v>3915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6724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7" t="n">
        <v>46230</v>
      </c>
      <c r="C10728" s="1" t="n">
        <v>11</v>
      </c>
      <c r="D10728" s="1" t="s">
        <v>3915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5774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7" t="n">
        <v>46230</v>
      </c>
      <c r="C10729" s="1" t="n">
        <v>11</v>
      </c>
      <c r="D10729" s="1" t="s">
        <v>3915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5629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7" t="n">
        <v>46230</v>
      </c>
      <c r="C10730" s="1" t="n">
        <v>11</v>
      </c>
      <c r="D10730" s="1" t="s">
        <v>3915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7519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7" t="n">
        <v>46230</v>
      </c>
      <c r="C10731" s="1" t="n">
        <v>11</v>
      </c>
      <c r="D10731" s="1" t="s">
        <v>3915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7520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7" t="n">
        <v>46230</v>
      </c>
      <c r="C10732" s="1" t="n">
        <v>11</v>
      </c>
      <c r="D10732" s="1" t="s">
        <v>3915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7519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7" t="n">
        <v>46230</v>
      </c>
      <c r="C10733" s="1" t="n">
        <v>11</v>
      </c>
      <c r="D10733" s="1" t="s">
        <v>3915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7521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7" t="n">
        <v>46230</v>
      </c>
      <c r="C10734" s="1" t="n">
        <v>11</v>
      </c>
      <c r="D10734" s="1" t="s">
        <v>3915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5635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7" t="n">
        <v>46230</v>
      </c>
      <c r="C10735" s="1" t="n">
        <v>11</v>
      </c>
      <c r="D10735" s="1" t="s">
        <v>3915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7522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7" t="n">
        <v>46230</v>
      </c>
      <c r="C10736" s="1" t="n">
        <v>11</v>
      </c>
      <c r="D10736" s="1" t="s">
        <v>3915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7523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7" t="n">
        <v>46230</v>
      </c>
      <c r="C10737" s="1" t="n">
        <v>11</v>
      </c>
      <c r="D10737" s="1" t="s">
        <v>3915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5237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7" t="n">
        <v>46230</v>
      </c>
      <c r="C10738" s="1" t="n">
        <v>11</v>
      </c>
      <c r="D10738" s="1" t="s">
        <v>3915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7524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7" t="n">
        <v>46230</v>
      </c>
      <c r="C10739" s="1" t="n">
        <v>11</v>
      </c>
      <c r="D10739" s="1" t="s">
        <v>3915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7525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7" t="n">
        <v>46230</v>
      </c>
      <c r="C10740" s="1" t="n">
        <v>11</v>
      </c>
      <c r="D10740" s="1" t="s">
        <v>3915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7526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7" t="n">
        <v>46230</v>
      </c>
      <c r="C10741" s="1" t="n">
        <v>11</v>
      </c>
      <c r="D10741" s="1" t="s">
        <v>3915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7527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7" t="n">
        <v>46230</v>
      </c>
      <c r="C10742" s="1" t="n">
        <v>11</v>
      </c>
      <c r="D10742" s="1" t="s">
        <v>3915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7528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7" t="n">
        <v>46230</v>
      </c>
      <c r="C10743" s="1" t="n">
        <v>11</v>
      </c>
      <c r="D10743" s="1" t="s">
        <v>3915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7529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7" t="n">
        <v>46230</v>
      </c>
      <c r="C10744" s="1" t="n">
        <v>11</v>
      </c>
      <c r="D10744" s="1" t="s">
        <v>3915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7530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7" t="n">
        <v>46230</v>
      </c>
      <c r="C10745" s="1" t="n">
        <v>11</v>
      </c>
      <c r="D10745" s="1" t="s">
        <v>3915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7531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7" t="n">
        <v>46230</v>
      </c>
      <c r="C10746" s="1" t="n">
        <v>11</v>
      </c>
      <c r="D10746" s="1" t="s">
        <v>3915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5649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7" t="n">
        <v>46230</v>
      </c>
      <c r="C10747" s="1" t="n">
        <v>11</v>
      </c>
      <c r="D10747" s="1" t="s">
        <v>3915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7532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7" t="n">
        <v>46230</v>
      </c>
      <c r="C10748" s="1" t="n">
        <v>11</v>
      </c>
      <c r="D10748" s="1" t="s">
        <v>3915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7533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17" t="n">
        <v>46230</v>
      </c>
      <c r="C10749" s="1" t="n">
        <v>11</v>
      </c>
      <c r="D10749" s="1" t="s">
        <v>3915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7534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17" t="n">
        <v>46230</v>
      </c>
      <c r="C10750" s="1" t="n">
        <v>11</v>
      </c>
      <c r="D10750" s="1" t="s">
        <v>3915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7535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17" t="n">
        <v>46230</v>
      </c>
      <c r="C10751" s="1" t="n">
        <v>11</v>
      </c>
      <c r="D10751" s="1" t="s">
        <v>3915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4815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7" t="n">
        <v>46230</v>
      </c>
      <c r="C10752" s="1" t="n">
        <v>11</v>
      </c>
      <c r="D10752" s="1" t="s">
        <v>3915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4816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7" t="n">
        <v>46230</v>
      </c>
      <c r="C10753" s="1" t="n">
        <v>11</v>
      </c>
      <c r="D10753" s="1" t="s">
        <v>3915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4818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7" t="n">
        <v>46230</v>
      </c>
      <c r="C10754" s="1" t="n">
        <v>11</v>
      </c>
      <c r="D10754" s="1" t="s">
        <v>3915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6118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7" t="n">
        <v>46230</v>
      </c>
      <c r="C10755" s="1" t="n">
        <v>11</v>
      </c>
      <c r="D10755" s="1" t="s">
        <v>3915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7536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7" t="n">
        <v>46230</v>
      </c>
      <c r="C10756" s="1" t="n">
        <v>11</v>
      </c>
      <c r="D10756" s="1" t="s">
        <v>3915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4444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7" t="n">
        <v>46230</v>
      </c>
      <c r="C10757" s="1" t="n">
        <v>11</v>
      </c>
      <c r="D10757" s="1" t="s">
        <v>3915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6131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7" t="n">
        <v>46230</v>
      </c>
      <c r="C10758" s="1" t="n">
        <v>11</v>
      </c>
      <c r="D10758" s="1" t="s">
        <v>3915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7537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7" t="n">
        <v>46230</v>
      </c>
      <c r="C10759" s="1" t="n">
        <v>11</v>
      </c>
      <c r="D10759" s="1" t="s">
        <v>3915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6132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7" t="n">
        <v>46230</v>
      </c>
      <c r="C10760" s="1" t="n">
        <v>11</v>
      </c>
      <c r="D10760" s="1" t="s">
        <v>3915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6127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7" t="n">
        <v>46230</v>
      </c>
      <c r="C10761" s="1" t="n">
        <v>11</v>
      </c>
      <c r="D10761" s="1" t="s">
        <v>3915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5301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7" t="n">
        <v>46230</v>
      </c>
      <c r="C10762" s="1" t="n">
        <v>11</v>
      </c>
      <c r="D10762" s="1" t="s">
        <v>3915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4233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7" t="n">
        <v>46230</v>
      </c>
      <c r="C10763" s="1" t="n">
        <v>11</v>
      </c>
      <c r="D10763" s="1" t="s">
        <v>3915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4234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7" t="n">
        <v>46230</v>
      </c>
      <c r="C10764" s="1" t="n">
        <v>11</v>
      </c>
      <c r="D10764" s="1" t="s">
        <v>3915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4235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7" t="n">
        <v>46230</v>
      </c>
      <c r="C10765" s="1" t="n">
        <v>11</v>
      </c>
      <c r="D10765" s="1" t="s">
        <v>3915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4236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7" t="n">
        <v>46230</v>
      </c>
      <c r="C10766" s="1" t="n">
        <v>11</v>
      </c>
      <c r="D10766" s="1" t="s">
        <v>3915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4237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7" t="n">
        <v>46230</v>
      </c>
      <c r="C10767" s="1" t="n">
        <v>11</v>
      </c>
      <c r="D10767" s="1" t="s">
        <v>3915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5861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7" t="n">
        <v>46230</v>
      </c>
      <c r="C10768" s="1" t="n">
        <v>11</v>
      </c>
      <c r="D10768" s="1" t="s">
        <v>3915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5862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7" t="n">
        <v>46230</v>
      </c>
      <c r="C10769" s="1" t="n">
        <v>11</v>
      </c>
      <c r="D10769" s="1" t="s">
        <v>3915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5863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7" t="n">
        <v>46230</v>
      </c>
      <c r="C10770" s="1" t="n">
        <v>11</v>
      </c>
      <c r="D10770" s="1" t="s">
        <v>3915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5863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7" t="n">
        <v>46230</v>
      </c>
      <c r="C10771" s="1" t="n">
        <v>11</v>
      </c>
      <c r="D10771" s="1" t="s">
        <v>3915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4541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7" t="n">
        <v>46230</v>
      </c>
      <c r="C10772" s="1" t="n">
        <v>11</v>
      </c>
      <c r="D10772" s="1" t="s">
        <v>3915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4542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7" t="n">
        <v>46230</v>
      </c>
      <c r="C10773" s="1" t="n">
        <v>11</v>
      </c>
      <c r="D10773" s="1" t="s">
        <v>3915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4544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7" t="n">
        <v>46230</v>
      </c>
      <c r="C10774" s="1" t="n">
        <v>11</v>
      </c>
      <c r="D10774" s="1" t="s">
        <v>3915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4572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7" t="n">
        <v>46230</v>
      </c>
      <c r="C10775" s="1" t="n">
        <v>11</v>
      </c>
      <c r="D10775" s="1" t="s">
        <v>3915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5600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7" t="n">
        <v>46230</v>
      </c>
      <c r="C10776" s="1" t="n">
        <v>11</v>
      </c>
      <c r="D10776" s="1" t="s">
        <v>3915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4546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7" t="n">
        <v>46230</v>
      </c>
      <c r="C10777" s="1" t="n">
        <v>11</v>
      </c>
      <c r="D10777" s="1" t="s">
        <v>3915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4547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7" t="n">
        <v>46230</v>
      </c>
      <c r="C10778" s="1" t="n">
        <v>11</v>
      </c>
      <c r="D10778" s="1" t="s">
        <v>3915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4580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7" t="n">
        <v>46230</v>
      </c>
      <c r="C10779" s="1" t="n">
        <v>11</v>
      </c>
      <c r="D10779" s="1" t="s">
        <v>3915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4549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7" t="n">
        <v>46230</v>
      </c>
      <c r="C10780" s="1" t="n">
        <v>11</v>
      </c>
      <c r="D10780" s="1" t="s">
        <v>3915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5606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7" t="n">
        <v>46230</v>
      </c>
      <c r="C10781" s="1" t="n">
        <v>11</v>
      </c>
      <c r="D10781" s="1" t="s">
        <v>3915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4551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7" t="n">
        <v>46230</v>
      </c>
      <c r="C10782" s="1" t="n">
        <v>11</v>
      </c>
      <c r="D10782" s="1" t="s">
        <v>3915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6525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7" t="n">
        <v>46230</v>
      </c>
      <c r="C10783" s="1" t="n">
        <v>11</v>
      </c>
      <c r="D10783" s="1" t="s">
        <v>3915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5848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7" t="n">
        <v>46230</v>
      </c>
      <c r="C10784" s="1" t="n">
        <v>11</v>
      </c>
      <c r="D10784" s="1" t="s">
        <v>3915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5850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7" t="n">
        <v>46230</v>
      </c>
      <c r="C10785" s="1" t="n">
        <v>11</v>
      </c>
      <c r="D10785" s="1" t="s">
        <v>3915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6951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7" t="n">
        <v>46230</v>
      </c>
      <c r="C10786" s="1" t="n">
        <v>11</v>
      </c>
      <c r="D10786" s="1" t="s">
        <v>3915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4556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7" t="n">
        <v>46230</v>
      </c>
      <c r="C10787" s="1" t="n">
        <v>11</v>
      </c>
      <c r="D10787" s="1" t="s">
        <v>3915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7538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7" t="n">
        <v>46230</v>
      </c>
      <c r="C10788" s="1" t="n">
        <v>11</v>
      </c>
      <c r="D10788" s="1" t="s">
        <v>3915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4558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7" t="n">
        <v>46230</v>
      </c>
      <c r="C10789" s="1" t="n">
        <v>11</v>
      </c>
      <c r="D10789" s="1" t="s">
        <v>3915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4559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7" t="n">
        <v>46230</v>
      </c>
      <c r="C10790" s="1" t="n">
        <v>11</v>
      </c>
      <c r="D10790" s="1" t="s">
        <v>3915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7539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7" t="n">
        <v>46230</v>
      </c>
      <c r="C10791" s="1" t="n">
        <v>11</v>
      </c>
      <c r="D10791" s="1" t="s">
        <v>3915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4600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7" t="n">
        <v>46230</v>
      </c>
      <c r="C10792" s="1" t="n">
        <v>11</v>
      </c>
      <c r="D10792" s="1" t="s">
        <v>3915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5851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7" t="n">
        <v>46230</v>
      </c>
      <c r="C10793" s="1" t="n">
        <v>11</v>
      </c>
      <c r="D10793" s="1" t="s">
        <v>3915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6652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7" t="n">
        <v>46230</v>
      </c>
      <c r="C10794" s="1" t="n">
        <v>11</v>
      </c>
      <c r="D10794" s="1" t="s">
        <v>3915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3949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7" t="n">
        <v>46230</v>
      </c>
      <c r="C10795" s="1" t="n">
        <v>11</v>
      </c>
      <c r="D10795" s="1" t="s">
        <v>3915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5856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7" t="n">
        <v>46230</v>
      </c>
      <c r="C10796" s="1" t="n">
        <v>11</v>
      </c>
      <c r="D10796" s="1" t="s">
        <v>3915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4566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7" t="n">
        <v>46230</v>
      </c>
      <c r="C10797" s="1" t="n">
        <v>11</v>
      </c>
      <c r="D10797" s="1" t="s">
        <v>3915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6366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7" t="n">
        <v>46230</v>
      </c>
      <c r="C10798" s="1" t="n">
        <v>11</v>
      </c>
      <c r="D10798" s="1" t="s">
        <v>3915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6367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7" t="n">
        <v>46230</v>
      </c>
      <c r="C10799" s="1" t="n">
        <v>11</v>
      </c>
      <c r="D10799" s="1" t="s">
        <v>3915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7540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7" t="n">
        <v>46230</v>
      </c>
      <c r="C10800" s="1" t="n">
        <v>11</v>
      </c>
      <c r="D10800" s="1" t="s">
        <v>3915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6655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7" t="n">
        <v>46230</v>
      </c>
      <c r="C10801" s="1" t="n">
        <v>11</v>
      </c>
      <c r="D10801" s="1" t="s">
        <v>3915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6952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7" t="n">
        <v>46230</v>
      </c>
      <c r="C10802" s="1" t="n">
        <v>11</v>
      </c>
      <c r="D10802" s="1" t="s">
        <v>3915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7541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7" t="n">
        <v>46230</v>
      </c>
      <c r="C10803" s="1" t="n">
        <v>11</v>
      </c>
      <c r="D10803" s="1" t="s">
        <v>3915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7542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7" t="n">
        <v>46230</v>
      </c>
      <c r="C10804" s="1" t="n">
        <v>11</v>
      </c>
      <c r="D10804" s="1" t="s">
        <v>3915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5302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7" t="n">
        <v>46230</v>
      </c>
      <c r="C10805" s="1" t="n">
        <v>11</v>
      </c>
      <c r="D10805" s="1" t="s">
        <v>3915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6066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7" t="n">
        <v>46230</v>
      </c>
      <c r="C10806" s="1" t="n">
        <v>11</v>
      </c>
      <c r="D10806" s="1" t="s">
        <v>3915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5304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7" t="n">
        <v>46230</v>
      </c>
      <c r="C10807" s="1" t="n">
        <v>11</v>
      </c>
      <c r="D10807" s="1" t="s">
        <v>3915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5323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7" t="n">
        <v>46230</v>
      </c>
      <c r="C10808" s="1" t="n">
        <v>11</v>
      </c>
      <c r="D10808" s="1" t="s">
        <v>3915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4200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7" t="n">
        <v>46230</v>
      </c>
      <c r="C10809" s="1" t="n">
        <v>11</v>
      </c>
      <c r="D10809" s="1" t="s">
        <v>3915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5399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7" t="n">
        <v>46230</v>
      </c>
      <c r="C10810" s="1" t="n">
        <v>11</v>
      </c>
      <c r="D10810" s="1" t="s">
        <v>3915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7543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7" t="n">
        <v>46230</v>
      </c>
      <c r="C10811" s="1" t="n">
        <v>11</v>
      </c>
      <c r="D10811" s="1" t="s">
        <v>3915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7251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7" t="n">
        <v>46230</v>
      </c>
      <c r="C10812" s="1" t="n">
        <v>11</v>
      </c>
      <c r="D10812" s="1" t="s">
        <v>3915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7252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7" t="n">
        <v>46230</v>
      </c>
      <c r="C10813" s="1" t="n">
        <v>11</v>
      </c>
      <c r="D10813" s="1" t="s">
        <v>3915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6559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7" t="n">
        <v>46230</v>
      </c>
      <c r="C10814" s="1" t="n">
        <v>11</v>
      </c>
      <c r="D10814" s="1" t="s">
        <v>3915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4201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7" t="n">
        <v>46230</v>
      </c>
      <c r="C10815" s="1" t="n">
        <v>11</v>
      </c>
      <c r="D10815" s="1" t="s">
        <v>3915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7544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7" t="n">
        <v>46230</v>
      </c>
      <c r="C10816" s="1" t="n">
        <v>11</v>
      </c>
      <c r="D10816" s="1" t="s">
        <v>3915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5305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7" t="n">
        <v>46230</v>
      </c>
      <c r="C10817" s="1" t="n">
        <v>11</v>
      </c>
      <c r="D10817" s="1" t="s">
        <v>3915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6761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7" t="n">
        <v>46230</v>
      </c>
      <c r="C10818" s="1" t="n">
        <v>11</v>
      </c>
      <c r="D10818" s="1" t="s">
        <v>3915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5309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7" t="n">
        <v>46230</v>
      </c>
      <c r="C10819" s="1" t="n">
        <v>11</v>
      </c>
      <c r="D10819" s="1" t="s">
        <v>3915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5310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7" t="n">
        <v>46230</v>
      </c>
      <c r="C10820" s="1" t="n">
        <v>11</v>
      </c>
      <c r="D10820" s="1" t="s">
        <v>3915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5312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7" t="n">
        <v>46230</v>
      </c>
      <c r="C10821" s="1" t="n">
        <v>11</v>
      </c>
      <c r="D10821" s="1" t="s">
        <v>3915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5313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7" t="n">
        <v>46230</v>
      </c>
      <c r="C10822" s="1" t="n">
        <v>11</v>
      </c>
      <c r="D10822" s="1" t="s">
        <v>3915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5317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7" t="n">
        <v>46230</v>
      </c>
      <c r="C10823" s="1" t="n">
        <v>11</v>
      </c>
      <c r="D10823" s="1" t="s">
        <v>3915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7545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7" t="n">
        <v>46230</v>
      </c>
      <c r="C10824" s="1" t="n">
        <v>11</v>
      </c>
      <c r="D10824" s="1" t="s">
        <v>3915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7546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7" t="n">
        <v>46230</v>
      </c>
      <c r="C10825" s="1" t="n">
        <v>11</v>
      </c>
      <c r="D10825" s="1" t="s">
        <v>3915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5401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7" t="n">
        <v>46230</v>
      </c>
      <c r="C10826" s="1" t="n">
        <v>11</v>
      </c>
      <c r="D10826" s="1" t="s">
        <v>3915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7547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7" t="n">
        <v>46230</v>
      </c>
      <c r="C10827" s="1" t="n">
        <v>11</v>
      </c>
      <c r="D10827" s="1" t="s">
        <v>3915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5324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7" t="n">
        <v>46230</v>
      </c>
      <c r="C10828" s="1" t="n">
        <v>11</v>
      </c>
      <c r="D10828" s="1" t="s">
        <v>3915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7548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7" t="n">
        <v>46230</v>
      </c>
      <c r="C10829" s="1" t="n">
        <v>11</v>
      </c>
      <c r="D10829" s="1" t="s">
        <v>3915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5325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7" t="n">
        <v>46230</v>
      </c>
      <c r="C10830" s="1" t="n">
        <v>11</v>
      </c>
      <c r="D10830" s="1" t="s">
        <v>3915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5326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7" t="n">
        <v>46230</v>
      </c>
      <c r="C10831" s="1" t="n">
        <v>11</v>
      </c>
      <c r="D10831" s="1" t="s">
        <v>3915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7549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7" t="n">
        <v>46230</v>
      </c>
      <c r="C10832" s="1" t="n">
        <v>11</v>
      </c>
      <c r="D10832" s="1" t="s">
        <v>3915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7550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7" t="n">
        <v>46230</v>
      </c>
      <c r="C10833" s="1" t="n">
        <v>11</v>
      </c>
      <c r="D10833" s="1" t="s">
        <v>3915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6768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7" t="n">
        <v>46230</v>
      </c>
      <c r="C10834" s="1" t="n">
        <v>11</v>
      </c>
      <c r="D10834" s="1" t="s">
        <v>3915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4428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7" t="n">
        <v>46230</v>
      </c>
      <c r="C10835" s="1" t="n">
        <v>11</v>
      </c>
      <c r="D10835" s="1" t="s">
        <v>3915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7551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7" t="n">
        <v>46230</v>
      </c>
      <c r="C10836" s="1" t="n">
        <v>11</v>
      </c>
      <c r="D10836" s="1" t="s">
        <v>3915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5404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7" t="n">
        <v>46230</v>
      </c>
      <c r="C10837" s="1" t="n">
        <v>11</v>
      </c>
      <c r="D10837" s="1" t="s">
        <v>3915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5419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7" t="n">
        <v>46230</v>
      </c>
      <c r="C10838" s="1" t="n">
        <v>11</v>
      </c>
      <c r="D10838" s="1" t="s">
        <v>3915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5406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7" t="n">
        <v>46230</v>
      </c>
      <c r="C10839" s="1" t="n">
        <v>11</v>
      </c>
      <c r="D10839" s="1" t="s">
        <v>3915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5420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7" t="n">
        <v>46230</v>
      </c>
      <c r="C10840" s="1" t="n">
        <v>11</v>
      </c>
      <c r="D10840" s="1" t="s">
        <v>3915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6448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7" t="n">
        <v>46230</v>
      </c>
      <c r="C10841" s="1" t="n">
        <v>11</v>
      </c>
      <c r="D10841" s="1" t="s">
        <v>3915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7552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7" t="n">
        <v>46230</v>
      </c>
      <c r="C10842" s="1" t="n">
        <v>11</v>
      </c>
      <c r="D10842" s="1" t="s">
        <v>3915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6450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7" t="n">
        <v>46230</v>
      </c>
      <c r="C10843" s="1" t="n">
        <v>11</v>
      </c>
      <c r="D10843" s="1" t="s">
        <v>3915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7553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7" t="n">
        <v>46230</v>
      </c>
      <c r="C10844" s="1" t="n">
        <v>11</v>
      </c>
      <c r="D10844" s="1" t="s">
        <v>3915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7553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7" t="n">
        <v>46230</v>
      </c>
      <c r="C10845" s="1" t="n">
        <v>11</v>
      </c>
      <c r="D10845" s="1" t="s">
        <v>3915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7554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7" t="n">
        <v>46230</v>
      </c>
      <c r="C10846" s="1" t="n">
        <v>11</v>
      </c>
      <c r="D10846" s="1" t="s">
        <v>3915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7555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7" t="n">
        <v>46230</v>
      </c>
      <c r="C10847" s="1" t="n">
        <v>11</v>
      </c>
      <c r="D10847" s="1" t="s">
        <v>3915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5330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7" t="n">
        <v>46230</v>
      </c>
      <c r="C10848" s="1" t="n">
        <v>11</v>
      </c>
      <c r="D10848" s="1" t="s">
        <v>3915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6572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7" t="n">
        <v>46230</v>
      </c>
      <c r="C10849" s="1" t="n">
        <v>11</v>
      </c>
      <c r="D10849" s="1" t="s">
        <v>3915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6770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7" t="n">
        <v>46230</v>
      </c>
      <c r="C10850" s="1" t="n">
        <v>11</v>
      </c>
      <c r="D10850" s="1" t="s">
        <v>3915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7556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7" t="n">
        <v>46230</v>
      </c>
      <c r="C10851" s="1" t="n">
        <v>11</v>
      </c>
      <c r="D10851" s="1" t="s">
        <v>3915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7557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7" t="n">
        <v>46230</v>
      </c>
      <c r="C10852" s="1" t="n">
        <v>11</v>
      </c>
      <c r="D10852" s="1" t="s">
        <v>3915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5408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7" t="n">
        <v>46230</v>
      </c>
      <c r="C10853" s="1" t="n">
        <v>11</v>
      </c>
      <c r="D10853" s="1" t="s">
        <v>3915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7558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7" t="n">
        <v>46230</v>
      </c>
      <c r="C10854" s="1" t="n">
        <v>11</v>
      </c>
      <c r="D10854" s="1" t="s">
        <v>3915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4430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7" t="n">
        <v>46230</v>
      </c>
      <c r="C10855" s="1" t="n">
        <v>11</v>
      </c>
      <c r="D10855" s="1" t="s">
        <v>3915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4243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7" t="n">
        <v>46230</v>
      </c>
      <c r="C10856" s="1" t="n">
        <v>11</v>
      </c>
      <c r="D10856" s="1" t="s">
        <v>3915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6816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7" t="n">
        <v>46230</v>
      </c>
      <c r="C10857" s="1" t="n">
        <v>11</v>
      </c>
      <c r="D10857" s="1" t="s">
        <v>3915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4246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7" t="n">
        <v>46230</v>
      </c>
      <c r="C10858" s="1" t="n">
        <v>11</v>
      </c>
      <c r="D10858" s="1" t="s">
        <v>3915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4899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7" t="n">
        <v>46230</v>
      </c>
      <c r="C10859" s="1" t="n">
        <v>11</v>
      </c>
      <c r="D10859" s="1" t="s">
        <v>3915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4256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7" t="n">
        <v>46230</v>
      </c>
      <c r="C10860" s="1" t="n">
        <v>11</v>
      </c>
      <c r="D10860" s="1" t="s">
        <v>3915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5434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7" t="n">
        <v>46230</v>
      </c>
      <c r="C10861" s="1" t="n">
        <v>11</v>
      </c>
      <c r="D10861" s="1" t="s">
        <v>3915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4903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7" t="n">
        <v>46230</v>
      </c>
      <c r="C10862" s="1" t="n">
        <v>11</v>
      </c>
      <c r="D10862" s="1" t="s">
        <v>3915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4256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7" t="n">
        <v>46230</v>
      </c>
      <c r="C10863" s="1" t="n">
        <v>11</v>
      </c>
      <c r="D10863" s="1" t="s">
        <v>3915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5438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7" t="n">
        <v>46230</v>
      </c>
      <c r="C10864" s="1" t="n">
        <v>11</v>
      </c>
      <c r="D10864" s="1" t="s">
        <v>3915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6369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7" t="n">
        <v>46230</v>
      </c>
      <c r="C10865" s="1" t="n">
        <v>11</v>
      </c>
      <c r="D10865" s="1" t="s">
        <v>3915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4417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7" t="n">
        <v>46230</v>
      </c>
      <c r="C10866" s="1" t="n">
        <v>11</v>
      </c>
      <c r="D10866" s="1" t="s">
        <v>3915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7559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7" t="n">
        <v>46230</v>
      </c>
      <c r="C10867" s="1" t="n">
        <v>11</v>
      </c>
      <c r="D10867" s="1" t="s">
        <v>3915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7177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7" t="n">
        <v>46230</v>
      </c>
      <c r="C10868" s="1" t="n">
        <v>11</v>
      </c>
      <c r="D10868" s="1" t="s">
        <v>3915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4914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7" t="n">
        <v>46230</v>
      </c>
      <c r="C10869" s="1" t="n">
        <v>11</v>
      </c>
      <c r="D10869" s="1" t="s">
        <v>3915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6673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7" t="n">
        <v>46230</v>
      </c>
      <c r="C10870" s="1" t="n">
        <v>11</v>
      </c>
      <c r="D10870" s="1" t="s">
        <v>3915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6674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7" t="n">
        <v>46230</v>
      </c>
      <c r="C10871" s="1" t="n">
        <v>11</v>
      </c>
      <c r="D10871" s="1" t="s">
        <v>3915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7560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7" t="n">
        <v>46230</v>
      </c>
      <c r="C10872" s="1" t="n">
        <v>11</v>
      </c>
      <c r="D10872" s="1" t="s">
        <v>3915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6677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7" t="n">
        <v>46230</v>
      </c>
      <c r="C10873" s="1" t="n">
        <v>11</v>
      </c>
      <c r="D10873" s="1" t="s">
        <v>3915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4417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7" t="n">
        <v>46230</v>
      </c>
      <c r="C10874" s="1" t="n">
        <v>11</v>
      </c>
      <c r="D10874" s="1" t="s">
        <v>3915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7561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7" t="n">
        <v>46230</v>
      </c>
      <c r="C10875" s="1" t="n">
        <v>11</v>
      </c>
      <c r="D10875" s="1" t="s">
        <v>3915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6064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7" t="n">
        <v>46230</v>
      </c>
      <c r="C10876" s="1" t="n">
        <v>11</v>
      </c>
      <c r="D10876" s="1" t="s">
        <v>3915</v>
      </c>
      <c r="E10876" s="1" t="n">
        <v>1637</v>
      </c>
      <c r="F10876" s="1" t="s">
        <v>68</v>
      </c>
      <c r="I10876" s="1" t="n">
        <v>1910466</v>
      </c>
      <c r="J10876" s="1" t="n">
        <v>48473</v>
      </c>
      <c r="K10876" s="1" t="n">
        <v>7891152801910</v>
      </c>
      <c r="L10876" s="1" t="s">
        <v>7562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7" t="n">
        <v>46230</v>
      </c>
      <c r="C10877" s="1" t="n">
        <v>11</v>
      </c>
      <c r="D10877" s="1" t="s">
        <v>3915</v>
      </c>
      <c r="E10877" s="1" t="n">
        <v>1637</v>
      </c>
      <c r="F10877" s="1" t="s">
        <v>68</v>
      </c>
      <c r="I10877" s="1" t="n">
        <v>1910466</v>
      </c>
      <c r="J10877" s="1" t="n">
        <v>48477</v>
      </c>
      <c r="K10877" s="1" t="n">
        <v>7891152801828</v>
      </c>
      <c r="L10877" s="1" t="s">
        <v>6670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7" t="n">
        <v>46230</v>
      </c>
      <c r="C10878" s="1" t="n">
        <v>11</v>
      </c>
      <c r="D10878" s="1" t="s">
        <v>3915</v>
      </c>
      <c r="E10878" s="1" t="n">
        <v>1637</v>
      </c>
      <c r="F10878" s="1" t="s">
        <v>68</v>
      </c>
      <c r="I10878" s="1" t="n">
        <v>1910466</v>
      </c>
      <c r="J10878" s="1" t="n">
        <v>48478</v>
      </c>
      <c r="K10878" s="1" t="n">
        <v>7891152801811</v>
      </c>
      <c r="L10878" s="1" t="s">
        <v>6671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7" t="n">
        <v>46230</v>
      </c>
      <c r="C10879" s="1" t="n">
        <v>11</v>
      </c>
      <c r="D10879" s="1" t="s">
        <v>3915</v>
      </c>
      <c r="E10879" s="1" t="n">
        <v>1637</v>
      </c>
      <c r="F10879" s="1" t="s">
        <v>68</v>
      </c>
      <c r="I10879" s="1" t="n">
        <v>1910466</v>
      </c>
      <c r="J10879" s="1" t="n">
        <v>48698</v>
      </c>
      <c r="K10879" s="1" t="n">
        <v>7891152801781</v>
      </c>
      <c r="L10879" s="1" t="s">
        <v>6673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7" t="n">
        <v>46230</v>
      </c>
      <c r="C10880" s="1" t="n">
        <v>11</v>
      </c>
      <c r="D10880" s="1" t="s">
        <v>3915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6674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7" t="n">
        <v>46230</v>
      </c>
      <c r="C10881" s="1" t="n">
        <v>11</v>
      </c>
      <c r="D10881" s="1" t="s">
        <v>3915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7560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7" t="n">
        <v>46230</v>
      </c>
      <c r="C10882" s="1" t="n">
        <v>11</v>
      </c>
      <c r="D10882" s="1" t="s">
        <v>3915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4417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7" t="n">
        <v>46230</v>
      </c>
      <c r="C10883" s="1" t="n">
        <v>11</v>
      </c>
      <c r="D10883" s="1" t="s">
        <v>3915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7559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7" t="n">
        <v>46230</v>
      </c>
      <c r="C10884" s="1" t="n">
        <v>11</v>
      </c>
      <c r="D10884" s="1" t="s">
        <v>3915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6064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7" t="n">
        <v>46230</v>
      </c>
      <c r="C10885" s="1" t="n">
        <v>11</v>
      </c>
      <c r="D10885" s="1" t="s">
        <v>3915</v>
      </c>
      <c r="E10885" s="1" t="n">
        <v>1637</v>
      </c>
      <c r="F10885" s="1" t="s">
        <v>68</v>
      </c>
      <c r="I10885" s="1" t="n">
        <v>1910467</v>
      </c>
      <c r="J10885" s="1" t="n">
        <v>48473</v>
      </c>
      <c r="K10885" s="1" t="n">
        <v>7891152801910</v>
      </c>
      <c r="L10885" s="1" t="s">
        <v>7562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7" t="n">
        <v>46230</v>
      </c>
      <c r="C10886" s="1" t="n">
        <v>11</v>
      </c>
      <c r="D10886" s="1" t="s">
        <v>3915</v>
      </c>
      <c r="E10886" s="1" t="n">
        <v>1637</v>
      </c>
      <c r="F10886" s="1" t="s">
        <v>68</v>
      </c>
      <c r="I10886" s="1" t="n">
        <v>1910467</v>
      </c>
      <c r="J10886" s="1" t="n">
        <v>48477</v>
      </c>
      <c r="K10886" s="1" t="n">
        <v>7891152801828</v>
      </c>
      <c r="L10886" s="1" t="s">
        <v>6670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7" t="n">
        <v>46230</v>
      </c>
      <c r="C10887" s="1" t="n">
        <v>11</v>
      </c>
      <c r="D10887" s="1" t="s">
        <v>3915</v>
      </c>
      <c r="E10887" s="1" t="n">
        <v>1637</v>
      </c>
      <c r="F10887" s="1" t="s">
        <v>68</v>
      </c>
      <c r="I10887" s="1" t="n">
        <v>1910467</v>
      </c>
      <c r="J10887" s="1" t="n">
        <v>48698</v>
      </c>
      <c r="K10887" s="1" t="n">
        <v>7891152801781</v>
      </c>
      <c r="L10887" s="1" t="s">
        <v>6673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7" t="n">
        <v>46230</v>
      </c>
      <c r="C10888" s="1" t="n">
        <v>11</v>
      </c>
      <c r="D10888" s="1" t="s">
        <v>3915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6674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7" t="n">
        <v>46230</v>
      </c>
      <c r="C10889" s="1" t="n">
        <v>11</v>
      </c>
      <c r="D10889" s="1" t="s">
        <v>3915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7563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7" t="n">
        <v>46230</v>
      </c>
      <c r="C10890" s="1" t="n">
        <v>11</v>
      </c>
      <c r="D10890" s="1" t="s">
        <v>3915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7564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7" t="n">
        <v>46230</v>
      </c>
      <c r="C10891" s="1" t="n">
        <v>11</v>
      </c>
      <c r="D10891" s="1" t="s">
        <v>3915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7565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7" t="n">
        <v>46230</v>
      </c>
      <c r="C10892" s="1" t="n">
        <v>11</v>
      </c>
      <c r="D10892" s="1" t="s">
        <v>3915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7566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7" t="n">
        <v>46230</v>
      </c>
      <c r="C10893" s="1" t="n">
        <v>11</v>
      </c>
      <c r="D10893" s="1" t="s">
        <v>3915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4597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7" t="n">
        <v>46230</v>
      </c>
      <c r="C10894" s="1" t="n">
        <v>11</v>
      </c>
      <c r="D10894" s="1" t="s">
        <v>3915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4573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7" t="n">
        <v>46230</v>
      </c>
      <c r="C10895" s="1" t="n">
        <v>11</v>
      </c>
      <c r="D10895" s="1" t="s">
        <v>3915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5603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7" t="n">
        <v>46230</v>
      </c>
      <c r="C10896" s="1" t="n">
        <v>11</v>
      </c>
      <c r="D10896" s="1" t="s">
        <v>3915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4574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7" t="n">
        <v>46230</v>
      </c>
      <c r="C10897" s="1" t="n">
        <v>11</v>
      </c>
      <c r="D10897" s="1" t="s">
        <v>3915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4575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7" t="n">
        <v>46230</v>
      </c>
      <c r="C10898" s="1" t="n">
        <v>11</v>
      </c>
      <c r="D10898" s="1" t="s">
        <v>3915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5604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7" t="n">
        <v>46230</v>
      </c>
      <c r="C10899" s="1" t="n">
        <v>11</v>
      </c>
      <c r="D10899" s="1" t="s">
        <v>3915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4577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7" t="n">
        <v>46230</v>
      </c>
      <c r="C10900" s="1" t="n">
        <v>11</v>
      </c>
      <c r="D10900" s="1" t="s">
        <v>3915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6822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7" t="n">
        <v>46230</v>
      </c>
      <c r="C10901" s="1" t="n">
        <v>11</v>
      </c>
      <c r="D10901" s="1" t="s">
        <v>3915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4579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7" t="n">
        <v>46230</v>
      </c>
      <c r="C10902" s="1" t="n">
        <v>11</v>
      </c>
      <c r="D10902" s="1" t="s">
        <v>3915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5605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7" t="n">
        <v>46230</v>
      </c>
      <c r="C10903" s="1" t="n">
        <v>11</v>
      </c>
      <c r="D10903" s="1" t="s">
        <v>3915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4581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7" t="n">
        <v>46230</v>
      </c>
      <c r="C10904" s="1" t="n">
        <v>11</v>
      </c>
      <c r="D10904" s="1" t="s">
        <v>3915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4582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7" t="n">
        <v>46230</v>
      </c>
      <c r="C10905" s="1" t="n">
        <v>11</v>
      </c>
      <c r="D10905" s="1" t="s">
        <v>3915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4583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7" t="n">
        <v>46230</v>
      </c>
      <c r="C10906" s="1" t="n">
        <v>11</v>
      </c>
      <c r="D10906" s="1" t="s">
        <v>3915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4584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7" t="n">
        <v>46230</v>
      </c>
      <c r="C10907" s="1" t="n">
        <v>11</v>
      </c>
      <c r="D10907" s="1" t="s">
        <v>3915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4589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7" t="n">
        <v>46230</v>
      </c>
      <c r="C10908" s="1" t="n">
        <v>11</v>
      </c>
      <c r="D10908" s="1" t="s">
        <v>3915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4593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7" t="n">
        <v>46230</v>
      </c>
      <c r="C10909" s="1" t="n">
        <v>11</v>
      </c>
      <c r="D10909" s="1" t="s">
        <v>3915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4590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7" t="n">
        <v>46230</v>
      </c>
      <c r="C10910" s="1" t="n">
        <v>11</v>
      </c>
      <c r="D10910" s="1" t="s">
        <v>3915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4592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7" t="n">
        <v>46230</v>
      </c>
      <c r="C10911" s="1" t="n">
        <v>11</v>
      </c>
      <c r="D10911" s="1" t="s">
        <v>3915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5873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7" t="n">
        <v>46230</v>
      </c>
      <c r="C10912" s="1" t="n">
        <v>11</v>
      </c>
      <c r="D10912" s="1" t="s">
        <v>3915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4596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7" t="n">
        <v>46230</v>
      </c>
      <c r="C10913" s="1" t="n">
        <v>11</v>
      </c>
      <c r="D10913" s="1" t="s">
        <v>3915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5608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7" t="n">
        <v>46230</v>
      </c>
      <c r="C10914" s="1" t="n">
        <v>11</v>
      </c>
      <c r="D10914" s="1" t="s">
        <v>3915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4597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7" t="n">
        <v>46230</v>
      </c>
      <c r="C10915" s="1" t="n">
        <v>11</v>
      </c>
      <c r="D10915" s="1" t="s">
        <v>3915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5609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7" t="n">
        <v>46230</v>
      </c>
      <c r="C10916" s="1" t="n">
        <v>11</v>
      </c>
      <c r="D10916" s="1" t="s">
        <v>3915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4599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7" t="n">
        <v>46230</v>
      </c>
      <c r="C10917" s="1" t="n">
        <v>22</v>
      </c>
      <c r="D10917" s="1" t="s">
        <v>3920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3921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7" t="n">
        <v>46230</v>
      </c>
      <c r="C10918" s="1" t="n">
        <v>22</v>
      </c>
      <c r="D10918" s="1" t="s">
        <v>3920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4208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7" t="n">
        <v>46230</v>
      </c>
      <c r="C10919" s="1" t="n">
        <v>22</v>
      </c>
      <c r="D10919" s="1" t="s">
        <v>3920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3942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7" t="n">
        <v>46230</v>
      </c>
      <c r="C10920" s="1" t="n">
        <v>22</v>
      </c>
      <c r="D10920" s="1" t="s">
        <v>3920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3943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7" t="n">
        <v>46230</v>
      </c>
      <c r="C10921" s="1" t="n">
        <v>22</v>
      </c>
      <c r="D10921" s="1" t="s">
        <v>3920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3922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7" t="n">
        <v>46230</v>
      </c>
      <c r="C10922" s="1" t="n">
        <v>22</v>
      </c>
      <c r="D10922" s="1" t="s">
        <v>3920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3938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7" t="n">
        <v>46230</v>
      </c>
      <c r="C10923" s="1" t="n">
        <v>22</v>
      </c>
      <c r="D10923" s="1" t="s">
        <v>3920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3940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7" t="n">
        <v>46230</v>
      </c>
      <c r="C10924" s="1" t="n">
        <v>22</v>
      </c>
      <c r="D10924" s="1" t="s">
        <v>3920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3921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7" t="n">
        <v>46230</v>
      </c>
      <c r="C10925" s="1" t="n">
        <v>22</v>
      </c>
      <c r="D10925" s="1" t="s">
        <v>3920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3922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7" t="n">
        <v>46230</v>
      </c>
      <c r="C10926" s="1" t="n">
        <v>22</v>
      </c>
      <c r="D10926" s="1" t="s">
        <v>3920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3923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7" t="n">
        <v>46230</v>
      </c>
      <c r="C10927" s="1" t="n">
        <v>22</v>
      </c>
      <c r="D10927" s="1" t="s">
        <v>3920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3924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7" t="n">
        <v>46230</v>
      </c>
      <c r="C10928" s="1" t="n">
        <v>22</v>
      </c>
      <c r="D10928" s="1" t="s">
        <v>3920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3925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7" t="n">
        <v>46230</v>
      </c>
      <c r="C10929" s="1" t="n">
        <v>22</v>
      </c>
      <c r="D10929" s="1" t="s">
        <v>3920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3926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7" t="n">
        <v>46230</v>
      </c>
      <c r="C10930" s="1" t="n">
        <v>22</v>
      </c>
      <c r="D10930" s="1" t="s">
        <v>3920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3927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7" t="n">
        <v>46230</v>
      </c>
      <c r="C10931" s="1" t="n">
        <v>22</v>
      </c>
      <c r="D10931" s="1" t="s">
        <v>3920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3928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7" t="n">
        <v>46230</v>
      </c>
      <c r="C10932" s="1" t="n">
        <v>22</v>
      </c>
      <c r="D10932" s="1" t="s">
        <v>3920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3929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7" t="n">
        <v>46230</v>
      </c>
      <c r="C10933" s="1" t="n">
        <v>22</v>
      </c>
      <c r="D10933" s="1" t="s">
        <v>3920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3930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7" t="n">
        <v>46230</v>
      </c>
      <c r="C10934" s="1" t="n">
        <v>22</v>
      </c>
      <c r="D10934" s="1" t="s">
        <v>3920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3931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7" t="n">
        <v>46230</v>
      </c>
      <c r="C10935" s="1" t="n">
        <v>22</v>
      </c>
      <c r="D10935" s="1" t="s">
        <v>3920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3932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7" t="n">
        <v>46230</v>
      </c>
      <c r="C10936" s="1" t="n">
        <v>22</v>
      </c>
      <c r="D10936" s="1" t="s">
        <v>3920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3933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7" t="n">
        <v>46230</v>
      </c>
      <c r="C10937" s="1" t="n">
        <v>22</v>
      </c>
      <c r="D10937" s="1" t="s">
        <v>3920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3934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7" t="n">
        <v>46230</v>
      </c>
      <c r="C10938" s="1" t="n">
        <v>22</v>
      </c>
      <c r="D10938" s="1" t="s">
        <v>3920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3936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7" t="n">
        <v>46230</v>
      </c>
      <c r="C10939" s="1" t="n">
        <v>22</v>
      </c>
      <c r="D10939" s="1" t="s">
        <v>3920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3937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7" t="n">
        <v>46230</v>
      </c>
      <c r="C10940" s="1" t="n">
        <v>22</v>
      </c>
      <c r="D10940" s="1" t="s">
        <v>3920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3938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7" t="n">
        <v>46230</v>
      </c>
      <c r="C10941" s="1" t="n">
        <v>22</v>
      </c>
      <c r="D10941" s="1" t="s">
        <v>3920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3939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7" t="n">
        <v>46230</v>
      </c>
      <c r="C10942" s="1" t="n">
        <v>22</v>
      </c>
      <c r="D10942" s="1" t="s">
        <v>3920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3940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7" t="n">
        <v>46230</v>
      </c>
      <c r="C10943" s="1" t="n">
        <v>22</v>
      </c>
      <c r="D10943" s="1" t="s">
        <v>3920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3941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7" t="n">
        <v>46230</v>
      </c>
      <c r="C10944" s="1" t="n">
        <v>100</v>
      </c>
      <c r="D10944" s="1" t="s">
        <v>3947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3921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7" t="n">
        <v>46230</v>
      </c>
      <c r="C10945" s="1" t="n">
        <v>100</v>
      </c>
      <c r="D10945" s="1" t="s">
        <v>3947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4208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7" t="n">
        <v>46230</v>
      </c>
      <c r="C10946" s="1" t="n">
        <v>100</v>
      </c>
      <c r="D10946" s="1" t="s">
        <v>3947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3942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7" t="n">
        <v>46230</v>
      </c>
      <c r="C10947" s="1" t="n">
        <v>100</v>
      </c>
      <c r="D10947" s="1" t="s">
        <v>3947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3943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7" t="n">
        <v>46230</v>
      </c>
      <c r="C10948" s="1" t="n">
        <v>100</v>
      </c>
      <c r="D10948" s="1" t="s">
        <v>3947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3922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7" t="n">
        <v>46230</v>
      </c>
      <c r="C10949" s="1" t="n">
        <v>100</v>
      </c>
      <c r="D10949" s="1" t="s">
        <v>3947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3938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7" t="n">
        <v>46230</v>
      </c>
      <c r="C10950" s="1" t="n">
        <v>100</v>
      </c>
      <c r="D10950" s="1" t="s">
        <v>3947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3940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7" t="n">
        <v>46230</v>
      </c>
      <c r="C10951" s="1" t="n">
        <v>100</v>
      </c>
      <c r="D10951" s="1" t="s">
        <v>3947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3921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7" t="n">
        <v>46230</v>
      </c>
      <c r="C10952" s="1" t="n">
        <v>100</v>
      </c>
      <c r="D10952" s="1" t="s">
        <v>3947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3922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7" t="n">
        <v>46230</v>
      </c>
      <c r="C10953" s="1" t="n">
        <v>100</v>
      </c>
      <c r="D10953" s="1" t="s">
        <v>3947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3923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7" t="n">
        <v>46230</v>
      </c>
      <c r="C10954" s="1" t="n">
        <v>100</v>
      </c>
      <c r="D10954" s="1" t="s">
        <v>3947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3924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7" t="n">
        <v>46230</v>
      </c>
      <c r="C10955" s="1" t="n">
        <v>100</v>
      </c>
      <c r="D10955" s="1" t="s">
        <v>3947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3925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7" t="n">
        <v>46230</v>
      </c>
      <c r="C10956" s="1" t="n">
        <v>100</v>
      </c>
      <c r="D10956" s="1" t="s">
        <v>3947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3926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7" t="n">
        <v>46230</v>
      </c>
      <c r="C10957" s="1" t="n">
        <v>100</v>
      </c>
      <c r="D10957" s="1" t="s">
        <v>3947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3927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7" t="n">
        <v>46230</v>
      </c>
      <c r="C10958" s="1" t="n">
        <v>100</v>
      </c>
      <c r="D10958" s="1" t="s">
        <v>3947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3928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7" t="n">
        <v>46230</v>
      </c>
      <c r="C10959" s="1" t="n">
        <v>100</v>
      </c>
      <c r="D10959" s="1" t="s">
        <v>3947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3929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7" t="n">
        <v>46230</v>
      </c>
      <c r="C10960" s="1" t="n">
        <v>100</v>
      </c>
      <c r="D10960" s="1" t="s">
        <v>3947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3930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7" t="n">
        <v>46230</v>
      </c>
      <c r="C10961" s="1" t="n">
        <v>100</v>
      </c>
      <c r="D10961" s="1" t="s">
        <v>3947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3931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7" t="n">
        <v>46230</v>
      </c>
      <c r="C10962" s="1" t="n">
        <v>100</v>
      </c>
      <c r="D10962" s="1" t="s">
        <v>3947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3932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7" t="n">
        <v>46230</v>
      </c>
      <c r="C10963" s="1" t="n">
        <v>100</v>
      </c>
      <c r="D10963" s="1" t="s">
        <v>3947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3933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7" t="n">
        <v>46230</v>
      </c>
      <c r="C10964" s="1" t="n">
        <v>100</v>
      </c>
      <c r="D10964" s="1" t="s">
        <v>3947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3937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7" t="n">
        <v>46230</v>
      </c>
      <c r="C10965" s="1" t="n">
        <v>100</v>
      </c>
      <c r="D10965" s="1" t="s">
        <v>3947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3938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7" t="n">
        <v>46230</v>
      </c>
      <c r="C10966" s="1" t="n">
        <v>100</v>
      </c>
      <c r="D10966" s="1" t="s">
        <v>3947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3939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7" t="n">
        <v>46230</v>
      </c>
      <c r="C10967" s="1" t="n">
        <v>100</v>
      </c>
      <c r="D10967" s="1" t="s">
        <v>3947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3940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7" t="n">
        <v>46230</v>
      </c>
      <c r="C10968" s="1" t="n">
        <v>100</v>
      </c>
      <c r="D10968" s="1" t="s">
        <v>3947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3941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7" t="n">
        <v>46230</v>
      </c>
      <c r="C10969" s="1" t="n">
        <v>100</v>
      </c>
      <c r="D10969" s="1" t="s">
        <v>3947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3921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7" t="n">
        <v>46230</v>
      </c>
      <c r="C10970" s="1" t="n">
        <v>100</v>
      </c>
      <c r="D10970" s="1" t="s">
        <v>3947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3923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7" t="n">
        <v>46230</v>
      </c>
      <c r="C10971" s="1" t="n">
        <v>100</v>
      </c>
      <c r="D10971" s="1" t="s">
        <v>3947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3924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7" t="n">
        <v>46230</v>
      </c>
      <c r="C10972" s="1" t="n">
        <v>100</v>
      </c>
      <c r="D10972" s="1" t="s">
        <v>3947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3925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7" t="n">
        <v>46230</v>
      </c>
      <c r="C10973" s="1" t="n">
        <v>100</v>
      </c>
      <c r="D10973" s="1" t="s">
        <v>3947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3926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7" t="n">
        <v>46230</v>
      </c>
      <c r="C10974" s="1" t="n">
        <v>100</v>
      </c>
      <c r="D10974" s="1" t="s">
        <v>3947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3927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7" t="n">
        <v>46230</v>
      </c>
      <c r="C10975" s="1" t="n">
        <v>100</v>
      </c>
      <c r="D10975" s="1" t="s">
        <v>3947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3928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7" t="n">
        <v>46230</v>
      </c>
      <c r="C10976" s="1" t="n">
        <v>100</v>
      </c>
      <c r="D10976" s="1" t="s">
        <v>3947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3929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7" t="n">
        <v>46230</v>
      </c>
      <c r="C10977" s="1" t="n">
        <v>100</v>
      </c>
      <c r="D10977" s="1" t="s">
        <v>3947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3930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7" t="n">
        <v>46230</v>
      </c>
      <c r="C10978" s="1" t="n">
        <v>100</v>
      </c>
      <c r="D10978" s="1" t="s">
        <v>3947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3931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7" t="n">
        <v>46230</v>
      </c>
      <c r="C10979" s="1" t="n">
        <v>100</v>
      </c>
      <c r="D10979" s="1" t="s">
        <v>3947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3932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7" t="n">
        <v>46230</v>
      </c>
      <c r="C10980" s="1" t="n">
        <v>100</v>
      </c>
      <c r="D10980" s="1" t="s">
        <v>3947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3933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7" t="n">
        <v>46230</v>
      </c>
      <c r="C10981" s="1" t="n">
        <v>100</v>
      </c>
      <c r="D10981" s="1" t="s">
        <v>3947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3934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7" t="n">
        <v>46230</v>
      </c>
      <c r="C10982" s="1" t="n">
        <v>100</v>
      </c>
      <c r="D10982" s="1" t="s">
        <v>3947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3936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7" t="n">
        <v>46230</v>
      </c>
      <c r="C10983" s="1" t="n">
        <v>100</v>
      </c>
      <c r="D10983" s="1" t="s">
        <v>3947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3937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7" t="n">
        <v>46230</v>
      </c>
      <c r="C10984" s="1" t="n">
        <v>100</v>
      </c>
      <c r="D10984" s="1" t="s">
        <v>3947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3938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7" t="n">
        <v>46230</v>
      </c>
      <c r="C10985" s="1" t="n">
        <v>100</v>
      </c>
      <c r="D10985" s="1" t="s">
        <v>3947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3939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7" t="n">
        <v>46230</v>
      </c>
      <c r="C10986" s="1" t="n">
        <v>100</v>
      </c>
      <c r="D10986" s="1" t="s">
        <v>3947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3940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7" t="n">
        <v>46230</v>
      </c>
      <c r="C10987" s="1" t="n">
        <v>100</v>
      </c>
      <c r="D10987" s="1" t="s">
        <v>3947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3921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7" t="n">
        <v>46230</v>
      </c>
      <c r="C10988" s="1" t="n">
        <v>100</v>
      </c>
      <c r="D10988" s="1" t="s">
        <v>3947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3923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7" t="n">
        <v>46230</v>
      </c>
      <c r="C10989" s="1" t="n">
        <v>100</v>
      </c>
      <c r="D10989" s="1" t="s">
        <v>3947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3924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7" t="n">
        <v>46230</v>
      </c>
      <c r="C10990" s="1" t="n">
        <v>100</v>
      </c>
      <c r="D10990" s="1" t="s">
        <v>3947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3925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7" t="n">
        <v>46230</v>
      </c>
      <c r="C10991" s="1" t="n">
        <v>100</v>
      </c>
      <c r="D10991" s="1" t="s">
        <v>3947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3926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7" t="n">
        <v>46230</v>
      </c>
      <c r="C10992" s="1" t="n">
        <v>100</v>
      </c>
      <c r="D10992" s="1" t="s">
        <v>3947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3927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7" t="n">
        <v>46230</v>
      </c>
      <c r="C10993" s="1" t="n">
        <v>100</v>
      </c>
      <c r="D10993" s="1" t="s">
        <v>3947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3928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7" t="n">
        <v>46230</v>
      </c>
      <c r="C10994" s="1" t="n">
        <v>100</v>
      </c>
      <c r="D10994" s="1" t="s">
        <v>3947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3929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7" t="n">
        <v>46230</v>
      </c>
      <c r="C10995" s="1" t="n">
        <v>100</v>
      </c>
      <c r="D10995" s="1" t="s">
        <v>3947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3930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7" t="n">
        <v>46230</v>
      </c>
      <c r="C10996" s="1" t="n">
        <v>100</v>
      </c>
      <c r="D10996" s="1" t="s">
        <v>3947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3931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7" t="n">
        <v>46230</v>
      </c>
      <c r="C10997" s="1" t="n">
        <v>100</v>
      </c>
      <c r="D10997" s="1" t="s">
        <v>3947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3932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7" t="n">
        <v>46230</v>
      </c>
      <c r="C10998" s="1" t="n">
        <v>100</v>
      </c>
      <c r="D10998" s="1" t="s">
        <v>3947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3933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7" t="n">
        <v>46230</v>
      </c>
      <c r="C10999" s="1" t="n">
        <v>100</v>
      </c>
      <c r="D10999" s="1" t="s">
        <v>3947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3934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7" t="n">
        <v>46230</v>
      </c>
      <c r="C11000" s="1" t="n">
        <v>100</v>
      </c>
      <c r="D11000" s="1" t="s">
        <v>3947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3936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7" t="n">
        <v>46230</v>
      </c>
      <c r="C11001" s="1" t="n">
        <v>100</v>
      </c>
      <c r="D11001" s="1" t="s">
        <v>3947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3937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7" t="n">
        <v>46230</v>
      </c>
      <c r="C11002" s="1" t="n">
        <v>100</v>
      </c>
      <c r="D11002" s="1" t="s">
        <v>3947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3938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7" t="n">
        <v>46230</v>
      </c>
      <c r="C11003" s="1" t="n">
        <v>100</v>
      </c>
      <c r="D11003" s="1" t="s">
        <v>3947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3939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7" t="n">
        <v>46230</v>
      </c>
      <c r="C11004" s="1" t="n">
        <v>100</v>
      </c>
      <c r="D11004" s="1" t="s">
        <v>3947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3940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7" t="n">
        <v>46231</v>
      </c>
      <c r="C11005" s="1" t="n">
        <v>1</v>
      </c>
      <c r="D11005" s="1" t="s">
        <v>3851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4224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7" t="n">
        <v>46231</v>
      </c>
      <c r="C11006" s="1" t="n">
        <v>1</v>
      </c>
      <c r="D11006" s="1" t="s">
        <v>3851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4225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7" t="n">
        <v>46231</v>
      </c>
      <c r="C11007" s="1" t="n">
        <v>1</v>
      </c>
      <c r="D11007" s="1" t="s">
        <v>3851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4111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7" t="n">
        <v>46231</v>
      </c>
      <c r="C11008" s="1" t="n">
        <v>1</v>
      </c>
      <c r="D11008" s="1" t="s">
        <v>3851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4112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7" t="n">
        <v>46231</v>
      </c>
      <c r="C11009" s="1" t="n">
        <v>1</v>
      </c>
      <c r="D11009" s="1" t="s">
        <v>3851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4113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7" t="n">
        <v>46231</v>
      </c>
      <c r="C11010" s="1" t="n">
        <v>6</v>
      </c>
      <c r="D11010" s="1" t="s">
        <v>3914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7" t="n">
        <v>46231</v>
      </c>
      <c r="C11011" s="1" t="n">
        <v>6</v>
      </c>
      <c r="D11011" s="1" t="s">
        <v>3914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7" t="n">
        <v>46231</v>
      </c>
      <c r="C11012" s="1" t="n">
        <v>6</v>
      </c>
      <c r="D11012" s="1" t="s">
        <v>3914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7" t="n">
        <v>46231</v>
      </c>
      <c r="C11013" s="1" t="n">
        <v>6</v>
      </c>
      <c r="D11013" s="1" t="s">
        <v>3914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7" t="n">
        <v>46231</v>
      </c>
      <c r="C11014" s="1" t="n">
        <v>6</v>
      </c>
      <c r="D11014" s="1" t="s">
        <v>3914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7" t="n">
        <v>46231</v>
      </c>
      <c r="C11015" s="1" t="n">
        <v>6</v>
      </c>
      <c r="D11015" s="1" t="s">
        <v>3914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7" t="n">
        <v>46231</v>
      </c>
      <c r="C11016" s="1" t="n">
        <v>6</v>
      </c>
      <c r="D11016" s="1" t="s">
        <v>3914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4188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7" t="n">
        <v>46231</v>
      </c>
      <c r="C11017" s="1" t="n">
        <v>6</v>
      </c>
      <c r="D11017" s="1" t="s">
        <v>3914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4190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7" t="n">
        <v>46231</v>
      </c>
      <c r="C11018" s="1" t="n">
        <v>6</v>
      </c>
      <c r="D11018" s="1" t="s">
        <v>3914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4191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7" t="n">
        <v>46231</v>
      </c>
      <c r="C11019" s="1" t="n">
        <v>6</v>
      </c>
      <c r="D11019" s="1" t="s">
        <v>3914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4193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7" t="n">
        <v>46231</v>
      </c>
      <c r="C11020" s="1" t="n">
        <v>6</v>
      </c>
      <c r="D11020" s="1" t="s">
        <v>3914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4194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7" t="n">
        <v>46231</v>
      </c>
      <c r="C11021" s="1" t="n">
        <v>6</v>
      </c>
      <c r="D11021" s="1" t="s">
        <v>3914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4266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7" t="n">
        <v>46231</v>
      </c>
      <c r="C11022" s="1" t="n">
        <v>6</v>
      </c>
      <c r="D11022" s="1" t="s">
        <v>3914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4195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7" t="n">
        <v>46231</v>
      </c>
      <c r="C11023" s="1" t="n">
        <v>6</v>
      </c>
      <c r="D11023" s="1" t="s">
        <v>3914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4267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7" t="n">
        <v>46231</v>
      </c>
      <c r="C11024" s="1" t="n">
        <v>6</v>
      </c>
      <c r="D11024" s="1" t="s">
        <v>3914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4198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7" t="n">
        <v>46231</v>
      </c>
      <c r="C11025" s="1" t="n">
        <v>6</v>
      </c>
      <c r="D11025" s="1" t="s">
        <v>3914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4199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7" t="n">
        <v>46231</v>
      </c>
      <c r="C11026" s="1" t="n">
        <v>6</v>
      </c>
      <c r="D11026" s="1" t="s">
        <v>3914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4268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7" t="n">
        <v>46231</v>
      </c>
      <c r="C11027" s="1" t="n">
        <v>6</v>
      </c>
      <c r="D11027" s="1" t="s">
        <v>3914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4174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7" t="n">
        <v>46231</v>
      </c>
      <c r="C11028" s="1" t="n">
        <v>6</v>
      </c>
      <c r="D11028" s="1" t="s">
        <v>3914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4175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7" t="n">
        <v>46231</v>
      </c>
      <c r="C11029" s="1" t="n">
        <v>6</v>
      </c>
      <c r="D11029" s="1" t="s">
        <v>3914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4176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7" t="n">
        <v>46231</v>
      </c>
      <c r="C11030" s="1" t="n">
        <v>6</v>
      </c>
      <c r="D11030" s="1" t="s">
        <v>3914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4177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7" t="n">
        <v>46231</v>
      </c>
      <c r="C11031" s="1" t="n">
        <v>6</v>
      </c>
      <c r="D11031" s="1" t="s">
        <v>3914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4179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7" t="n">
        <v>46231</v>
      </c>
      <c r="C11032" s="1" t="n">
        <v>6</v>
      </c>
      <c r="D11032" s="1" t="s">
        <v>3914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4180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7" t="n">
        <v>46231</v>
      </c>
      <c r="C11033" s="1" t="n">
        <v>6</v>
      </c>
      <c r="D11033" s="1" t="s">
        <v>3914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4181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7" t="n">
        <v>46231</v>
      </c>
      <c r="C11034" s="1" t="n">
        <v>6</v>
      </c>
      <c r="D11034" s="1" t="s">
        <v>3914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4182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7" t="n">
        <v>46231</v>
      </c>
      <c r="C11035" s="1" t="n">
        <v>6</v>
      </c>
      <c r="D11035" s="1" t="s">
        <v>3914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4184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7" t="n">
        <v>46231</v>
      </c>
      <c r="C11036" s="1" t="n">
        <v>6</v>
      </c>
      <c r="D11036" s="1" t="s">
        <v>3914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4185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7" t="n">
        <v>46231</v>
      </c>
      <c r="C11037" s="1" t="n">
        <v>6</v>
      </c>
      <c r="D11037" s="1" t="s">
        <v>3914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4186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7" t="n">
        <v>46231</v>
      </c>
      <c r="C11038" s="1" t="n">
        <v>6</v>
      </c>
      <c r="D11038" s="1" t="s">
        <v>3914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5610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7" t="n">
        <v>46231</v>
      </c>
      <c r="C11039" s="1" t="n">
        <v>11</v>
      </c>
      <c r="D11039" s="1" t="s">
        <v>3915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6545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7" t="n">
        <v>46231</v>
      </c>
      <c r="C11040" s="1" t="n">
        <v>11</v>
      </c>
      <c r="D11040" s="1" t="s">
        <v>3915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6545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7" t="n">
        <v>46231</v>
      </c>
      <c r="C11041" s="1" t="n">
        <v>11</v>
      </c>
      <c r="D11041" s="1" t="s">
        <v>3915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6547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7" t="n">
        <v>46231</v>
      </c>
      <c r="C11042" s="1" t="n">
        <v>11</v>
      </c>
      <c r="D11042" s="1" t="s">
        <v>3915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6545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7" t="n">
        <v>46231</v>
      </c>
      <c r="C11043" s="1" t="n">
        <v>11</v>
      </c>
      <c r="D11043" s="1" t="s">
        <v>3915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6545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7" t="n">
        <v>46231</v>
      </c>
      <c r="C11044" s="1" t="n">
        <v>11</v>
      </c>
      <c r="D11044" s="1" t="s">
        <v>3915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6547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7" t="n">
        <v>46231</v>
      </c>
      <c r="C11045" s="1" t="n">
        <v>11</v>
      </c>
      <c r="D11045" s="1" t="s">
        <v>3915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4936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7" t="n">
        <v>46231</v>
      </c>
      <c r="C11046" s="1" t="n">
        <v>11</v>
      </c>
      <c r="D11046" s="1" t="s">
        <v>3915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7567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7" t="n">
        <v>46231</v>
      </c>
      <c r="C11047" s="1" t="n">
        <v>11</v>
      </c>
      <c r="D11047" s="1" t="s">
        <v>3915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7568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7" t="n">
        <v>46231</v>
      </c>
      <c r="C11048" s="1" t="n">
        <v>11</v>
      </c>
      <c r="D11048" s="1" t="s">
        <v>3915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7569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7" t="n">
        <v>46231</v>
      </c>
      <c r="C11049" s="1" t="n">
        <v>11</v>
      </c>
      <c r="D11049" s="1" t="s">
        <v>3915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3996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7" t="n">
        <v>46231</v>
      </c>
      <c r="C11050" s="1" t="n">
        <v>11</v>
      </c>
      <c r="D11050" s="1" t="s">
        <v>3915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7570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7" t="n">
        <v>46231</v>
      </c>
      <c r="C11051" s="1" t="n">
        <v>11</v>
      </c>
      <c r="D11051" s="1" t="s">
        <v>3915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7571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7" t="n">
        <v>46231</v>
      </c>
      <c r="C11052" s="1" t="n">
        <v>11</v>
      </c>
      <c r="D11052" s="1" t="s">
        <v>3915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6280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7" t="n">
        <v>46231</v>
      </c>
      <c r="C11053" s="1" t="n">
        <v>11</v>
      </c>
      <c r="D11053" s="1" t="s">
        <v>3915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6281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7" t="n">
        <v>46231</v>
      </c>
      <c r="C11054" s="1" t="n">
        <v>11</v>
      </c>
      <c r="D11054" s="1" t="s">
        <v>3915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7572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7" t="n">
        <v>46231</v>
      </c>
      <c r="C11055" s="1" t="n">
        <v>11</v>
      </c>
      <c r="D11055" s="1" t="s">
        <v>3915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3997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7" t="n">
        <v>46231</v>
      </c>
      <c r="C11056" s="1" t="n">
        <v>11</v>
      </c>
      <c r="D11056" s="1" t="s">
        <v>3915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7573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7" t="n">
        <v>46231</v>
      </c>
      <c r="C11057" s="1" t="n">
        <v>11</v>
      </c>
      <c r="D11057" s="1" t="s">
        <v>3915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7574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7" t="n">
        <v>46231</v>
      </c>
      <c r="C11058" s="1" t="n">
        <v>11</v>
      </c>
      <c r="D11058" s="1" t="s">
        <v>3915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7575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7" t="n">
        <v>46231</v>
      </c>
      <c r="C11059" s="1" t="n">
        <v>11</v>
      </c>
      <c r="D11059" s="1" t="s">
        <v>3915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4939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7" t="n">
        <v>46231</v>
      </c>
      <c r="C11060" s="1" t="n">
        <v>11</v>
      </c>
      <c r="D11060" s="1" t="s">
        <v>3915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7576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7" t="n">
        <v>46231</v>
      </c>
      <c r="C11061" s="1" t="n">
        <v>11</v>
      </c>
      <c r="D11061" s="1" t="s">
        <v>3915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7577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7" t="n">
        <v>46231</v>
      </c>
      <c r="C11062" s="1" t="n">
        <v>11</v>
      </c>
      <c r="D11062" s="1" t="s">
        <v>3915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4940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7" t="n">
        <v>46231</v>
      </c>
      <c r="C11063" s="1" t="n">
        <v>11</v>
      </c>
      <c r="D11063" s="1" t="s">
        <v>3915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4004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7" t="n">
        <v>46231</v>
      </c>
      <c r="C11064" s="1" t="n">
        <v>11</v>
      </c>
      <c r="D11064" s="1" t="s">
        <v>3915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7578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7" t="n">
        <v>46231</v>
      </c>
      <c r="C11065" s="1" t="n">
        <v>11</v>
      </c>
      <c r="D11065" s="1" t="s">
        <v>3915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7579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7" t="n">
        <v>46231</v>
      </c>
      <c r="C11066" s="1" t="n">
        <v>11</v>
      </c>
      <c r="D11066" s="1" t="s">
        <v>3915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4009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7" t="n">
        <v>46231</v>
      </c>
      <c r="C11067" s="1" t="n">
        <v>11</v>
      </c>
      <c r="D11067" s="1" t="s">
        <v>3915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7580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7" t="n">
        <v>46231</v>
      </c>
      <c r="C11068" s="1" t="n">
        <v>11</v>
      </c>
      <c r="D11068" s="1" t="s">
        <v>3915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4011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7" t="n">
        <v>46231</v>
      </c>
      <c r="C11069" s="1" t="n">
        <v>11</v>
      </c>
      <c r="D11069" s="1" t="s">
        <v>3915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7581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7" t="n">
        <v>46231</v>
      </c>
      <c r="C11070" s="1" t="n">
        <v>11</v>
      </c>
      <c r="D11070" s="1" t="s">
        <v>3915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7582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7" t="n">
        <v>46231</v>
      </c>
      <c r="C11071" s="1" t="n">
        <v>11</v>
      </c>
      <c r="D11071" s="1" t="s">
        <v>3915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6283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7" t="n">
        <v>46231</v>
      </c>
      <c r="C11072" s="1" t="n">
        <v>11</v>
      </c>
      <c r="D11072" s="1" t="s">
        <v>3915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7583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7" t="n">
        <v>46231</v>
      </c>
      <c r="C11073" s="1" t="n">
        <v>11</v>
      </c>
      <c r="D11073" s="1" t="s">
        <v>3915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7584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7" t="n">
        <v>46231</v>
      </c>
      <c r="C11074" s="1" t="n">
        <v>11</v>
      </c>
      <c r="D11074" s="1" t="s">
        <v>3915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7585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7" t="n">
        <v>46231</v>
      </c>
      <c r="C11075" s="1" t="n">
        <v>11</v>
      </c>
      <c r="D11075" s="1" t="s">
        <v>3915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7586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7" t="n">
        <v>46231</v>
      </c>
      <c r="C11076" s="1" t="n">
        <v>11</v>
      </c>
      <c r="D11076" s="1" t="s">
        <v>3915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7587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7" t="n">
        <v>46231</v>
      </c>
      <c r="C11077" s="1" t="n">
        <v>11</v>
      </c>
      <c r="D11077" s="1" t="s">
        <v>3915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4017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7" t="n">
        <v>46231</v>
      </c>
      <c r="C11078" s="1" t="n">
        <v>11</v>
      </c>
      <c r="D11078" s="1" t="s">
        <v>3915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7588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7" t="n">
        <v>46231</v>
      </c>
      <c r="C11079" s="1" t="n">
        <v>11</v>
      </c>
      <c r="D11079" s="1" t="s">
        <v>3915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7589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7" t="n">
        <v>46231</v>
      </c>
      <c r="C11080" s="1" t="n">
        <v>11</v>
      </c>
      <c r="D11080" s="1" t="s">
        <v>3915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7590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7" t="n">
        <v>46231</v>
      </c>
      <c r="C11081" s="1" t="n">
        <v>11</v>
      </c>
      <c r="D11081" s="1" t="s">
        <v>3915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7591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7" t="n">
        <v>46231</v>
      </c>
      <c r="C11082" s="1" t="n">
        <v>11</v>
      </c>
      <c r="D11082" s="1" t="s">
        <v>3915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7592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7" t="n">
        <v>46231</v>
      </c>
      <c r="C11083" s="1" t="n">
        <v>11</v>
      </c>
      <c r="D11083" s="1" t="s">
        <v>3915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7593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7" t="n">
        <v>46231</v>
      </c>
      <c r="C11084" s="1" t="n">
        <v>11</v>
      </c>
      <c r="D11084" s="1" t="s">
        <v>3915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7594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7" t="n">
        <v>46231</v>
      </c>
      <c r="C11085" s="1" t="n">
        <v>11</v>
      </c>
      <c r="D11085" s="1" t="s">
        <v>3915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7595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7" t="n">
        <v>46231</v>
      </c>
      <c r="C11086" s="1" t="n">
        <v>11</v>
      </c>
      <c r="D11086" s="1" t="s">
        <v>3915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7596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7" t="n">
        <v>46231</v>
      </c>
      <c r="C11087" s="1" t="n">
        <v>11</v>
      </c>
      <c r="D11087" s="1" t="s">
        <v>3915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7597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7" t="n">
        <v>46231</v>
      </c>
      <c r="C11088" s="1" t="n">
        <v>11</v>
      </c>
      <c r="D11088" s="1" t="s">
        <v>3915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7598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7" t="n">
        <v>46231</v>
      </c>
      <c r="C11089" s="1" t="n">
        <v>11</v>
      </c>
      <c r="D11089" s="1" t="s">
        <v>3915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7599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7" t="n">
        <v>46231</v>
      </c>
      <c r="C11090" s="1" t="n">
        <v>11</v>
      </c>
      <c r="D11090" s="1" t="s">
        <v>3915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7600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7" t="n">
        <v>46231</v>
      </c>
      <c r="C11091" s="1" t="n">
        <v>11</v>
      </c>
      <c r="D11091" s="1" t="s">
        <v>3915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7601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7" t="n">
        <v>46231</v>
      </c>
      <c r="C11092" s="1" t="n">
        <v>11</v>
      </c>
      <c r="D11092" s="1" t="s">
        <v>3915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4025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7" t="n">
        <v>46231</v>
      </c>
      <c r="C11093" s="1" t="n">
        <v>11</v>
      </c>
      <c r="D11093" s="1" t="s">
        <v>3915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7602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7" t="n">
        <v>46231</v>
      </c>
      <c r="C11094" s="1" t="n">
        <v>11</v>
      </c>
      <c r="D11094" s="1" t="s">
        <v>3915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7603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7" t="n">
        <v>46231</v>
      </c>
      <c r="C11095" s="1" t="n">
        <v>11</v>
      </c>
      <c r="D11095" s="1" t="s">
        <v>3915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7604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7" t="n">
        <v>46231</v>
      </c>
      <c r="C11096" s="1" t="n">
        <v>11</v>
      </c>
      <c r="D11096" s="1" t="s">
        <v>3915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7605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7" t="n">
        <v>46231</v>
      </c>
      <c r="C11097" s="1" t="n">
        <v>11</v>
      </c>
      <c r="D11097" s="1" t="s">
        <v>3915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7606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7" t="n">
        <v>46231</v>
      </c>
      <c r="C11098" s="1" t="n">
        <v>11</v>
      </c>
      <c r="D11098" s="1" t="s">
        <v>3915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7607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7" t="n">
        <v>46231</v>
      </c>
      <c r="C11099" s="1" t="n">
        <v>11</v>
      </c>
      <c r="D11099" s="1" t="s">
        <v>3915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7608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7" t="n">
        <v>46231</v>
      </c>
      <c r="C11100" s="1" t="n">
        <v>11</v>
      </c>
      <c r="D11100" s="1" t="s">
        <v>3915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4029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7" t="n">
        <v>46231</v>
      </c>
      <c r="C11101" s="1" t="n">
        <v>11</v>
      </c>
      <c r="D11101" s="1" t="s">
        <v>3915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7609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7" t="n">
        <v>46231</v>
      </c>
      <c r="C11102" s="1" t="n">
        <v>11</v>
      </c>
      <c r="D11102" s="1" t="s">
        <v>3915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7610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7" t="n">
        <v>46231</v>
      </c>
      <c r="C11103" s="1" t="n">
        <v>11</v>
      </c>
      <c r="D11103" s="1" t="s">
        <v>3915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7611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7" t="n">
        <v>46231</v>
      </c>
      <c r="C11104" s="1" t="n">
        <v>11</v>
      </c>
      <c r="D11104" s="1" t="s">
        <v>3915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7612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7" t="n">
        <v>46231</v>
      </c>
      <c r="C11105" s="1" t="n">
        <v>11</v>
      </c>
      <c r="D11105" s="1" t="s">
        <v>3915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7613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7" t="n">
        <v>46231</v>
      </c>
      <c r="C11106" s="1" t="n">
        <v>11</v>
      </c>
      <c r="D11106" s="1" t="s">
        <v>3915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7614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7" t="n">
        <v>46231</v>
      </c>
      <c r="C11107" s="1" t="n">
        <v>11</v>
      </c>
      <c r="D11107" s="1" t="s">
        <v>3915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7615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7" t="n">
        <v>46231</v>
      </c>
      <c r="C11108" s="1" t="n">
        <v>11</v>
      </c>
      <c r="D11108" s="1" t="s">
        <v>3915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7616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7" t="n">
        <v>46231</v>
      </c>
      <c r="C11109" s="1" t="n">
        <v>11</v>
      </c>
      <c r="D11109" s="1" t="s">
        <v>3915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7617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7" t="n">
        <v>46231</v>
      </c>
      <c r="C11110" s="1" t="n">
        <v>11</v>
      </c>
      <c r="D11110" s="1" t="s">
        <v>3915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4036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7" t="n">
        <v>46231</v>
      </c>
      <c r="C11111" s="1" t="n">
        <v>11</v>
      </c>
      <c r="D11111" s="1" t="s">
        <v>3915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4037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7" t="n">
        <v>46231</v>
      </c>
      <c r="C11112" s="1" t="n">
        <v>11</v>
      </c>
      <c r="D11112" s="1" t="s">
        <v>3915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4037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7" t="n">
        <v>46231</v>
      </c>
      <c r="C11113" s="1" t="n">
        <v>11</v>
      </c>
      <c r="D11113" s="1" t="s">
        <v>3915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7618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7" t="n">
        <v>46231</v>
      </c>
      <c r="C11114" s="1" t="n">
        <v>11</v>
      </c>
      <c r="D11114" s="1" t="s">
        <v>3915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7619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7" t="n">
        <v>46231</v>
      </c>
      <c r="C11115" s="1" t="n">
        <v>11</v>
      </c>
      <c r="D11115" s="1" t="s">
        <v>3915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7620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7" t="n">
        <v>46231</v>
      </c>
      <c r="C11116" s="1" t="n">
        <v>11</v>
      </c>
      <c r="D11116" s="1" t="s">
        <v>3915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7621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7" t="n">
        <v>46231</v>
      </c>
      <c r="C11117" s="1" t="n">
        <v>11</v>
      </c>
      <c r="D11117" s="1" t="s">
        <v>3915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7622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7" t="n">
        <v>46231</v>
      </c>
      <c r="C11118" s="1" t="n">
        <v>11</v>
      </c>
      <c r="D11118" s="1" t="s">
        <v>3915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7623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7" t="n">
        <v>46231</v>
      </c>
      <c r="C11119" s="1" t="n">
        <v>11</v>
      </c>
      <c r="D11119" s="1" t="s">
        <v>3915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7624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7" t="n">
        <v>46231</v>
      </c>
      <c r="C11120" s="1" t="n">
        <v>11</v>
      </c>
      <c r="D11120" s="1" t="s">
        <v>3915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7625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7" t="n">
        <v>46231</v>
      </c>
      <c r="C11121" s="1" t="n">
        <v>11</v>
      </c>
      <c r="D11121" s="1" t="s">
        <v>3915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7626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7" t="n">
        <v>46231</v>
      </c>
      <c r="C11122" s="1" t="n">
        <v>11</v>
      </c>
      <c r="D11122" s="1" t="s">
        <v>3915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7627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7" t="n">
        <v>46231</v>
      </c>
      <c r="C11123" s="1" t="n">
        <v>11</v>
      </c>
      <c r="D11123" s="1" t="s">
        <v>3915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7628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7" t="n">
        <v>46231</v>
      </c>
      <c r="C11124" s="1" t="n">
        <v>11</v>
      </c>
      <c r="D11124" s="1" t="s">
        <v>3915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7629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7" t="n">
        <v>46231</v>
      </c>
      <c r="C11125" s="1" t="n">
        <v>11</v>
      </c>
      <c r="D11125" s="1" t="s">
        <v>3915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7630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7" t="n">
        <v>46231</v>
      </c>
      <c r="C11126" s="1" t="n">
        <v>11</v>
      </c>
      <c r="D11126" s="1" t="s">
        <v>3915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7631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7" t="n">
        <v>46231</v>
      </c>
      <c r="C11127" s="1" t="n">
        <v>11</v>
      </c>
      <c r="D11127" s="1" t="s">
        <v>3915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7632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7" t="n">
        <v>46231</v>
      </c>
      <c r="C11128" s="1" t="n">
        <v>11</v>
      </c>
      <c r="D11128" s="1" t="s">
        <v>3915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7633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7" t="n">
        <v>46231</v>
      </c>
      <c r="C11129" s="1" t="n">
        <v>11</v>
      </c>
      <c r="D11129" s="1" t="s">
        <v>3915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7634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7" t="n">
        <v>46231</v>
      </c>
      <c r="C11130" s="1" t="n">
        <v>11</v>
      </c>
      <c r="D11130" s="1" t="s">
        <v>3915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7635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7" t="n">
        <v>46231</v>
      </c>
      <c r="C11131" s="1" t="n">
        <v>11</v>
      </c>
      <c r="D11131" s="1" t="s">
        <v>3915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7636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7" t="n">
        <v>46231</v>
      </c>
      <c r="C11132" s="1" t="n">
        <v>11</v>
      </c>
      <c r="D11132" s="1" t="s">
        <v>3915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7637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7" t="n">
        <v>46231</v>
      </c>
      <c r="C11133" s="1" t="n">
        <v>11</v>
      </c>
      <c r="D11133" s="1" t="s">
        <v>3915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7637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7" t="n">
        <v>46231</v>
      </c>
      <c r="C11134" s="1" t="n">
        <v>11</v>
      </c>
      <c r="D11134" s="1" t="s">
        <v>3915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7638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7" t="n">
        <v>46231</v>
      </c>
      <c r="C11135" s="1" t="n">
        <v>11</v>
      </c>
      <c r="D11135" s="1" t="s">
        <v>3915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7639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7" t="n">
        <v>46231</v>
      </c>
      <c r="C11136" s="1" t="n">
        <v>11</v>
      </c>
      <c r="D11136" s="1" t="s">
        <v>3915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7638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7" t="n">
        <v>46231</v>
      </c>
      <c r="C11137" s="1" t="n">
        <v>11</v>
      </c>
      <c r="D11137" s="1" t="s">
        <v>3915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7638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7" t="n">
        <v>46231</v>
      </c>
      <c r="C11138" s="1" t="n">
        <v>11</v>
      </c>
      <c r="D11138" s="1" t="s">
        <v>3915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7640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7" t="n">
        <v>46231</v>
      </c>
      <c r="C11139" s="1" t="n">
        <v>11</v>
      </c>
      <c r="D11139" s="1" t="s">
        <v>3915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7641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7" t="n">
        <v>46231</v>
      </c>
      <c r="C11140" s="1" t="n">
        <v>11</v>
      </c>
      <c r="D11140" s="1" t="s">
        <v>3915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7642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7" t="n">
        <v>46231</v>
      </c>
      <c r="C11141" s="1" t="n">
        <v>11</v>
      </c>
      <c r="D11141" s="1" t="s">
        <v>3915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7643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7" t="n">
        <v>46231</v>
      </c>
      <c r="C11142" s="1" t="n">
        <v>11</v>
      </c>
      <c r="D11142" s="1" t="s">
        <v>3915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7644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7" t="n">
        <v>46231</v>
      </c>
      <c r="C11143" s="1" t="n">
        <v>11</v>
      </c>
      <c r="D11143" s="1" t="s">
        <v>3915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7645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7" t="n">
        <v>46231</v>
      </c>
      <c r="C11144" s="1" t="n">
        <v>11</v>
      </c>
      <c r="D11144" s="1" t="s">
        <v>3915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7646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7" t="n">
        <v>46231</v>
      </c>
      <c r="C11145" s="1" t="n">
        <v>11</v>
      </c>
      <c r="D11145" s="1" t="s">
        <v>3915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7647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7" t="n">
        <v>46231</v>
      </c>
      <c r="C11146" s="1" t="n">
        <v>11</v>
      </c>
      <c r="D11146" s="1" t="s">
        <v>3915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7648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7" t="n">
        <v>46231</v>
      </c>
      <c r="C11147" s="1" t="n">
        <v>11</v>
      </c>
      <c r="D11147" s="1" t="s">
        <v>3915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7649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7" t="n">
        <v>46231</v>
      </c>
      <c r="C11148" s="1" t="n">
        <v>11</v>
      </c>
      <c r="D11148" s="1" t="s">
        <v>3915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7650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7" t="n">
        <v>46231</v>
      </c>
      <c r="C11149" s="1" t="n">
        <v>11</v>
      </c>
      <c r="D11149" s="1" t="s">
        <v>3915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7651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7" t="n">
        <v>46231</v>
      </c>
      <c r="C11150" s="1" t="n">
        <v>11</v>
      </c>
      <c r="D11150" s="1" t="s">
        <v>3915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7652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7" t="n">
        <v>46231</v>
      </c>
      <c r="C11151" s="1" t="n">
        <v>11</v>
      </c>
      <c r="D11151" s="1" t="s">
        <v>3915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7653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7" t="n">
        <v>46231</v>
      </c>
      <c r="C11152" s="1" t="n">
        <v>11</v>
      </c>
      <c r="D11152" s="1" t="s">
        <v>3915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7654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7" t="n">
        <v>46231</v>
      </c>
      <c r="C11153" s="1" t="n">
        <v>11</v>
      </c>
      <c r="D11153" s="1" t="s">
        <v>3915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7638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7" t="n">
        <v>46231</v>
      </c>
      <c r="C11154" s="1" t="n">
        <v>11</v>
      </c>
      <c r="D11154" s="1" t="s">
        <v>3915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7655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7" t="n">
        <v>46231</v>
      </c>
      <c r="C11155" s="1" t="n">
        <v>11</v>
      </c>
      <c r="D11155" s="1" t="s">
        <v>3915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7656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7" t="n">
        <v>46231</v>
      </c>
      <c r="C11156" s="1" t="n">
        <v>11</v>
      </c>
      <c r="D11156" s="1" t="s">
        <v>3915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7655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7" t="n">
        <v>46231</v>
      </c>
      <c r="C11157" s="1" t="n">
        <v>11</v>
      </c>
      <c r="D11157" s="1" t="s">
        <v>3915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7657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7" t="n">
        <v>46231</v>
      </c>
      <c r="C11158" s="1" t="n">
        <v>11</v>
      </c>
      <c r="D11158" s="1" t="s">
        <v>3915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7658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7" t="n">
        <v>46231</v>
      </c>
      <c r="C11159" s="1" t="n">
        <v>11</v>
      </c>
      <c r="D11159" s="1" t="s">
        <v>3915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7658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7" t="n">
        <v>46231</v>
      </c>
      <c r="C11160" s="1" t="n">
        <v>11</v>
      </c>
      <c r="D11160" s="1" t="s">
        <v>3915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7645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7" t="n">
        <v>46231</v>
      </c>
      <c r="C11161" s="1" t="n">
        <v>11</v>
      </c>
      <c r="D11161" s="1" t="s">
        <v>3915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7659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7" t="n">
        <v>46231</v>
      </c>
      <c r="C11162" s="1" t="n">
        <v>11</v>
      </c>
      <c r="D11162" s="1" t="s">
        <v>3915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7660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7" t="n">
        <v>46231</v>
      </c>
      <c r="C11163" s="1" t="n">
        <v>11</v>
      </c>
      <c r="D11163" s="1" t="s">
        <v>3915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7661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7" t="n">
        <v>46231</v>
      </c>
      <c r="C11164" s="1" t="n">
        <v>11</v>
      </c>
      <c r="D11164" s="1" t="s">
        <v>3915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7662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7" t="n">
        <v>46231</v>
      </c>
      <c r="C11165" s="1" t="n">
        <v>11</v>
      </c>
      <c r="D11165" s="1" t="s">
        <v>3915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7663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7" t="n">
        <v>46231</v>
      </c>
      <c r="C11166" s="1" t="n">
        <v>11</v>
      </c>
      <c r="D11166" s="1" t="s">
        <v>3915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7664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7" t="n">
        <v>46231</v>
      </c>
      <c r="C11167" s="1" t="n">
        <v>11</v>
      </c>
      <c r="D11167" s="1" t="s">
        <v>3915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7665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7" t="n">
        <v>46231</v>
      </c>
      <c r="C11168" s="1" t="n">
        <v>11</v>
      </c>
      <c r="D11168" s="1" t="s">
        <v>3915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4064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7" t="n">
        <v>46231</v>
      </c>
      <c r="C11169" s="1" t="n">
        <v>11</v>
      </c>
      <c r="D11169" s="1" t="s">
        <v>3915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7666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7" t="n">
        <v>46231</v>
      </c>
      <c r="C11170" s="1" t="n">
        <v>11</v>
      </c>
      <c r="D11170" s="1" t="s">
        <v>3915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7667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7" t="n">
        <v>46231</v>
      </c>
      <c r="C11171" s="1" t="n">
        <v>11</v>
      </c>
      <c r="D11171" s="1" t="s">
        <v>3915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7668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7" t="n">
        <v>46231</v>
      </c>
      <c r="C11172" s="1" t="n">
        <v>11</v>
      </c>
      <c r="D11172" s="1" t="s">
        <v>3915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7638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7" t="n">
        <v>46231</v>
      </c>
      <c r="C11173" s="1" t="n">
        <v>11</v>
      </c>
      <c r="D11173" s="1" t="s">
        <v>3915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7638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7" t="n">
        <v>46231</v>
      </c>
      <c r="C11174" s="1" t="n">
        <v>11</v>
      </c>
      <c r="D11174" s="1" t="s">
        <v>3915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7638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7" t="n">
        <v>46231</v>
      </c>
      <c r="C11175" s="1" t="n">
        <v>11</v>
      </c>
      <c r="D11175" s="1" t="s">
        <v>3915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7669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7" t="n">
        <v>46231</v>
      </c>
      <c r="C11176" s="1" t="n">
        <v>11</v>
      </c>
      <c r="D11176" s="1" t="s">
        <v>3915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7638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7" t="n">
        <v>46231</v>
      </c>
      <c r="C11177" s="1" t="n">
        <v>11</v>
      </c>
      <c r="D11177" s="1" t="s">
        <v>3915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7638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7" t="n">
        <v>46231</v>
      </c>
      <c r="C11178" s="1" t="n">
        <v>11</v>
      </c>
      <c r="D11178" s="1" t="s">
        <v>3915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7670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7" t="n">
        <v>46231</v>
      </c>
      <c r="C11179" s="1" t="n">
        <v>11</v>
      </c>
      <c r="D11179" s="1" t="s">
        <v>3915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4068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7" t="n">
        <v>46231</v>
      </c>
      <c r="C11180" s="1" t="n">
        <v>11</v>
      </c>
      <c r="D11180" s="1" t="s">
        <v>3915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4069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7" t="n">
        <v>46231</v>
      </c>
      <c r="C11181" s="1" t="n">
        <v>11</v>
      </c>
      <c r="D11181" s="1" t="s">
        <v>3915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4070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7" t="n">
        <v>46231</v>
      </c>
      <c r="C11182" s="1" t="n">
        <v>11</v>
      </c>
      <c r="D11182" s="1" t="s">
        <v>3915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7671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7" t="n">
        <v>46231</v>
      </c>
      <c r="C11183" s="1" t="n">
        <v>11</v>
      </c>
      <c r="D11183" s="1" t="s">
        <v>3915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7672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7" t="n">
        <v>46231</v>
      </c>
      <c r="C11184" s="1" t="n">
        <v>11</v>
      </c>
      <c r="D11184" s="1" t="s">
        <v>3915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7671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7" t="n">
        <v>46231</v>
      </c>
      <c r="C11185" s="1" t="n">
        <v>11</v>
      </c>
      <c r="D11185" s="1" t="s">
        <v>3915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7673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7" t="n">
        <v>46231</v>
      </c>
      <c r="C11186" s="1" t="n">
        <v>11</v>
      </c>
      <c r="D11186" s="1" t="s">
        <v>3915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7674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7" t="n">
        <v>46231</v>
      </c>
      <c r="C11187" s="1" t="n">
        <v>11</v>
      </c>
      <c r="D11187" s="1" t="s">
        <v>3915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7675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7" t="n">
        <v>46231</v>
      </c>
      <c r="C11188" s="1" t="n">
        <v>11</v>
      </c>
      <c r="D11188" s="1" t="s">
        <v>3915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7675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7" t="n">
        <v>46231</v>
      </c>
      <c r="C11189" s="1" t="n">
        <v>11</v>
      </c>
      <c r="D11189" s="1" t="s">
        <v>3915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7648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7" t="n">
        <v>46231</v>
      </c>
      <c r="C11190" s="1" t="n">
        <v>11</v>
      </c>
      <c r="D11190" s="1" t="s">
        <v>3915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7676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7" t="n">
        <v>46231</v>
      </c>
      <c r="C11191" s="1" t="n">
        <v>11</v>
      </c>
      <c r="D11191" s="1" t="s">
        <v>3915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7677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7" t="n">
        <v>46231</v>
      </c>
      <c r="C11192" s="1" t="n">
        <v>11</v>
      </c>
      <c r="D11192" s="1" t="s">
        <v>3915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7678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7" t="n">
        <v>46231</v>
      </c>
      <c r="C11193" s="1" t="n">
        <v>11</v>
      </c>
      <c r="D11193" s="1" t="s">
        <v>3915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7678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7" t="n">
        <v>46231</v>
      </c>
      <c r="C11194" s="1" t="n">
        <v>11</v>
      </c>
      <c r="D11194" s="1" t="s">
        <v>3915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7678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7" t="n">
        <v>46231</v>
      </c>
      <c r="C11195" s="1" t="n">
        <v>11</v>
      </c>
      <c r="D11195" s="1" t="s">
        <v>3915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7679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7" t="n">
        <v>46231</v>
      </c>
      <c r="C11196" s="1" t="n">
        <v>11</v>
      </c>
      <c r="D11196" s="1" t="s">
        <v>3915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7678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7" t="n">
        <v>46231</v>
      </c>
      <c r="C11197" s="1" t="n">
        <v>11</v>
      </c>
      <c r="D11197" s="1" t="s">
        <v>3915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7680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7" t="n">
        <v>46231</v>
      </c>
      <c r="C11198" s="1" t="n">
        <v>11</v>
      </c>
      <c r="D11198" s="1" t="s">
        <v>3915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7680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7" t="n">
        <v>46231</v>
      </c>
      <c r="C11199" s="1" t="n">
        <v>11</v>
      </c>
      <c r="D11199" s="1" t="s">
        <v>3915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7681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7" t="n">
        <v>46231</v>
      </c>
      <c r="C11200" s="1" t="n">
        <v>11</v>
      </c>
      <c r="D11200" s="1" t="s">
        <v>3915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7682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7" t="n">
        <v>46231</v>
      </c>
      <c r="C11201" s="1" t="n">
        <v>11</v>
      </c>
      <c r="D11201" s="1" t="s">
        <v>3915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7683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7" t="n">
        <v>46231</v>
      </c>
      <c r="C11202" s="1" t="n">
        <v>11</v>
      </c>
      <c r="D11202" s="1" t="s">
        <v>3915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7684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7" t="n">
        <v>46231</v>
      </c>
      <c r="C11203" s="1" t="n">
        <v>11</v>
      </c>
      <c r="D11203" s="1" t="s">
        <v>3915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7685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7" t="n">
        <v>46231</v>
      </c>
      <c r="C11204" s="1" t="n">
        <v>11</v>
      </c>
      <c r="D11204" s="1" t="s">
        <v>3915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7686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7" t="n">
        <v>46231</v>
      </c>
      <c r="C11205" s="1" t="n">
        <v>11</v>
      </c>
      <c r="D11205" s="1" t="s">
        <v>3915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7687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7" t="n">
        <v>46231</v>
      </c>
      <c r="C11206" s="1" t="n">
        <v>11</v>
      </c>
      <c r="D11206" s="1" t="s">
        <v>3915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7688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7" t="n">
        <v>46231</v>
      </c>
      <c r="C11207" s="1" t="n">
        <v>11</v>
      </c>
      <c r="D11207" s="1" t="s">
        <v>3915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7689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7" t="n">
        <v>46231</v>
      </c>
      <c r="C11208" s="1" t="n">
        <v>11</v>
      </c>
      <c r="D11208" s="1" t="s">
        <v>3915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7690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7" t="n">
        <v>46231</v>
      </c>
      <c r="C11209" s="1" t="n">
        <v>11</v>
      </c>
      <c r="D11209" s="1" t="s">
        <v>3915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7691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7" t="n">
        <v>46231</v>
      </c>
      <c r="C11210" s="1" t="n">
        <v>11</v>
      </c>
      <c r="D11210" s="1" t="s">
        <v>3915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7692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7" t="n">
        <v>46231</v>
      </c>
      <c r="C11211" s="1" t="n">
        <v>11</v>
      </c>
      <c r="D11211" s="1" t="s">
        <v>3915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4078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7" t="n">
        <v>46231</v>
      </c>
      <c r="C11212" s="1" t="n">
        <v>11</v>
      </c>
      <c r="D11212" s="1" t="s">
        <v>3915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4079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7" t="n">
        <v>46231</v>
      </c>
      <c r="C11213" s="1" t="n">
        <v>11</v>
      </c>
      <c r="D11213" s="1" t="s">
        <v>3915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7693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7" t="n">
        <v>46231</v>
      </c>
      <c r="C11214" s="1" t="n">
        <v>11</v>
      </c>
      <c r="D11214" s="1" t="s">
        <v>3915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7694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7" t="n">
        <v>46231</v>
      </c>
      <c r="C11215" s="1" t="n">
        <v>11</v>
      </c>
      <c r="D11215" s="1" t="s">
        <v>3915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7695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7" t="n">
        <v>46231</v>
      </c>
      <c r="C11216" s="1" t="n">
        <v>11</v>
      </c>
      <c r="D11216" s="1" t="s">
        <v>3915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7696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7" t="n">
        <v>46231</v>
      </c>
      <c r="C11217" s="1" t="n">
        <v>11</v>
      </c>
      <c r="D11217" s="1" t="s">
        <v>3915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7697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7" t="n">
        <v>46231</v>
      </c>
      <c r="C11218" s="1" t="n">
        <v>11</v>
      </c>
      <c r="D11218" s="1" t="s">
        <v>3915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7698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7" t="n">
        <v>46231</v>
      </c>
      <c r="C11219" s="1" t="n">
        <v>11</v>
      </c>
      <c r="D11219" s="1" t="s">
        <v>3915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7699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7" t="n">
        <v>46231</v>
      </c>
      <c r="C11220" s="1" t="n">
        <v>11</v>
      </c>
      <c r="D11220" s="1" t="s">
        <v>3915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7700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7" t="n">
        <v>46231</v>
      </c>
      <c r="C11221" s="1" t="n">
        <v>11</v>
      </c>
      <c r="D11221" s="1" t="s">
        <v>3915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7701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7" t="n">
        <v>46231</v>
      </c>
      <c r="C11222" s="1" t="n">
        <v>11</v>
      </c>
      <c r="D11222" s="1" t="s">
        <v>3915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7702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7" t="n">
        <v>46231</v>
      </c>
      <c r="C11223" s="1" t="n">
        <v>11</v>
      </c>
      <c r="D11223" s="1" t="s">
        <v>3915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7703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7" t="n">
        <v>46231</v>
      </c>
      <c r="C11224" s="1" t="n">
        <v>11</v>
      </c>
      <c r="D11224" s="1" t="s">
        <v>3915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7704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7" t="n">
        <v>46231</v>
      </c>
      <c r="C11225" s="1" t="n">
        <v>11</v>
      </c>
      <c r="D11225" s="1" t="s">
        <v>3915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4087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7" t="n">
        <v>46231</v>
      </c>
      <c r="C11226" s="1" t="n">
        <v>11</v>
      </c>
      <c r="D11226" s="1" t="s">
        <v>3915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4095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7" t="n">
        <v>46231</v>
      </c>
      <c r="C11227" s="1" t="n">
        <v>11</v>
      </c>
      <c r="D11227" s="1" t="s">
        <v>3915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7705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7" t="n">
        <v>46231</v>
      </c>
      <c r="C11228" s="1" t="n">
        <v>11</v>
      </c>
      <c r="D11228" s="1" t="s">
        <v>3915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7706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7" t="n">
        <v>46231</v>
      </c>
      <c r="C11229" s="1" t="n">
        <v>11</v>
      </c>
      <c r="D11229" s="1" t="s">
        <v>3915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7707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7" t="n">
        <v>46231</v>
      </c>
      <c r="C11230" s="1" t="n">
        <v>11</v>
      </c>
      <c r="D11230" s="1" t="s">
        <v>3915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7708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7" t="n">
        <v>46231</v>
      </c>
      <c r="C11231" s="1" t="n">
        <v>11</v>
      </c>
      <c r="D11231" s="1" t="s">
        <v>3915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7709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7" t="n">
        <v>46231</v>
      </c>
      <c r="C11232" s="1" t="n">
        <v>11</v>
      </c>
      <c r="D11232" s="1" t="s">
        <v>3915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7710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7" t="n">
        <v>46231</v>
      </c>
      <c r="C11233" s="1" t="n">
        <v>11</v>
      </c>
      <c r="D11233" s="1" t="s">
        <v>3915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7711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7" t="n">
        <v>46231</v>
      </c>
      <c r="C11234" s="1" t="n">
        <v>11</v>
      </c>
      <c r="D11234" s="1" t="s">
        <v>3915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7712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7" t="n">
        <v>46231</v>
      </c>
      <c r="C11235" s="1" t="n">
        <v>11</v>
      </c>
      <c r="D11235" s="1" t="s">
        <v>3915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7713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7" t="n">
        <v>46231</v>
      </c>
      <c r="C11236" s="1" t="n">
        <v>11</v>
      </c>
      <c r="D11236" s="1" t="s">
        <v>3915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7714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7" t="n">
        <v>46231</v>
      </c>
      <c r="C11237" s="1" t="n">
        <v>11</v>
      </c>
      <c r="D11237" s="1" t="s">
        <v>3915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7715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7" t="n">
        <v>46231</v>
      </c>
      <c r="C11238" s="1" t="n">
        <v>11</v>
      </c>
      <c r="D11238" s="1" t="s">
        <v>3915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7716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7" t="n">
        <v>46231</v>
      </c>
      <c r="C11239" s="1" t="n">
        <v>11</v>
      </c>
      <c r="D11239" s="1" t="s">
        <v>3915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7717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7" t="n">
        <v>46231</v>
      </c>
      <c r="C11240" s="1" t="n">
        <v>11</v>
      </c>
      <c r="D11240" s="1" t="s">
        <v>3915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7718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7" t="n">
        <v>46231</v>
      </c>
      <c r="C11241" s="1" t="n">
        <v>11</v>
      </c>
      <c r="D11241" s="1" t="s">
        <v>3915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7719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7" t="n">
        <v>46231</v>
      </c>
      <c r="C11242" s="1" t="n">
        <v>11</v>
      </c>
      <c r="D11242" s="1" t="s">
        <v>3915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7720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7" t="n">
        <v>46231</v>
      </c>
      <c r="C11243" s="1" t="n">
        <v>11</v>
      </c>
      <c r="D11243" s="1" t="s">
        <v>3915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7721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7" t="n">
        <v>46231</v>
      </c>
      <c r="C11244" s="1" t="n">
        <v>11</v>
      </c>
      <c r="D11244" s="1" t="s">
        <v>3915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7722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7" t="n">
        <v>46231</v>
      </c>
      <c r="C11245" s="1" t="n">
        <v>11</v>
      </c>
      <c r="D11245" s="1" t="s">
        <v>3915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7723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7" t="n">
        <v>46231</v>
      </c>
      <c r="C11246" s="1" t="n">
        <v>11</v>
      </c>
      <c r="D11246" s="1" t="s">
        <v>3915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7724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7" t="n">
        <v>46231</v>
      </c>
      <c r="C11247" s="1" t="n">
        <v>11</v>
      </c>
      <c r="D11247" s="1" t="s">
        <v>3915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7725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7" t="n">
        <v>46231</v>
      </c>
      <c r="C11248" s="1" t="n">
        <v>11</v>
      </c>
      <c r="D11248" s="1" t="s">
        <v>3915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7726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7" t="n">
        <v>46231</v>
      </c>
      <c r="C11249" s="1" t="n">
        <v>11</v>
      </c>
      <c r="D11249" s="1" t="s">
        <v>3915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7727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7" t="n">
        <v>46231</v>
      </c>
      <c r="C11250" s="1" t="n">
        <v>11</v>
      </c>
      <c r="D11250" s="1" t="s">
        <v>3915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7728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7" t="n">
        <v>46231</v>
      </c>
      <c r="C11251" s="1" t="n">
        <v>11</v>
      </c>
      <c r="D11251" s="1" t="s">
        <v>3915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7729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7" t="n">
        <v>46231</v>
      </c>
      <c r="C11252" s="1" t="n">
        <v>11</v>
      </c>
      <c r="D11252" s="1" t="s">
        <v>3915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7730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7" t="n">
        <v>46231</v>
      </c>
      <c r="C11253" s="1" t="n">
        <v>11</v>
      </c>
      <c r="D11253" s="1" t="s">
        <v>3915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7731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7" t="n">
        <v>46231</v>
      </c>
      <c r="C11254" s="1" t="n">
        <v>11</v>
      </c>
      <c r="D11254" s="1" t="s">
        <v>3915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7732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7" t="n">
        <v>46231</v>
      </c>
      <c r="C11255" s="1" t="n">
        <v>11</v>
      </c>
      <c r="D11255" s="1" t="s">
        <v>3915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7733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7" t="n">
        <v>46231</v>
      </c>
      <c r="C11256" s="1" t="n">
        <v>11</v>
      </c>
      <c r="D11256" s="1" t="s">
        <v>3915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7734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7" t="n">
        <v>46231</v>
      </c>
      <c r="C11257" s="1" t="n">
        <v>11</v>
      </c>
      <c r="D11257" s="1" t="s">
        <v>3915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7735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7" t="n">
        <v>46231</v>
      </c>
      <c r="C11258" s="1" t="n">
        <v>11</v>
      </c>
      <c r="D11258" s="1" t="s">
        <v>3915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7736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7" t="n">
        <v>46231</v>
      </c>
      <c r="C11259" s="1" t="n">
        <v>11</v>
      </c>
      <c r="D11259" s="1" t="s">
        <v>3915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7737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7" t="n">
        <v>46231</v>
      </c>
      <c r="C11260" s="1" t="n">
        <v>11</v>
      </c>
      <c r="D11260" s="1" t="s">
        <v>3915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7738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7" t="n">
        <v>46231</v>
      </c>
      <c r="C11261" s="1" t="n">
        <v>11</v>
      </c>
      <c r="D11261" s="1" t="s">
        <v>3915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7739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7" t="n">
        <v>46231</v>
      </c>
      <c r="C11262" s="1" t="n">
        <v>11</v>
      </c>
      <c r="D11262" s="1" t="s">
        <v>3915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7740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7" t="n">
        <v>46231</v>
      </c>
      <c r="C11263" s="1" t="n">
        <v>11</v>
      </c>
      <c r="D11263" s="1" t="s">
        <v>3915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7741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7" t="n">
        <v>46231</v>
      </c>
      <c r="C11264" s="1" t="n">
        <v>11</v>
      </c>
      <c r="D11264" s="1" t="s">
        <v>3915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7742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7" t="n">
        <v>46231</v>
      </c>
      <c r="C11265" s="1" t="n">
        <v>11</v>
      </c>
      <c r="D11265" s="1" t="s">
        <v>3915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7743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7" t="n">
        <v>46231</v>
      </c>
      <c r="C11266" s="1" t="n">
        <v>11</v>
      </c>
      <c r="D11266" s="1" t="s">
        <v>3915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7744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7" t="n">
        <v>46231</v>
      </c>
      <c r="C11267" s="1" t="n">
        <v>11</v>
      </c>
      <c r="D11267" s="1" t="s">
        <v>3915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7745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7" t="n">
        <v>46231</v>
      </c>
      <c r="C11268" s="1" t="n">
        <v>11</v>
      </c>
      <c r="D11268" s="1" t="s">
        <v>3915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7746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7" t="n">
        <v>46231</v>
      </c>
      <c r="C11269" s="1" t="n">
        <v>11</v>
      </c>
      <c r="D11269" s="1" t="s">
        <v>3915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7747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7" t="n">
        <v>46231</v>
      </c>
      <c r="C11270" s="1" t="n">
        <v>11</v>
      </c>
      <c r="D11270" s="1" t="s">
        <v>3915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7748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7" t="n">
        <v>46231</v>
      </c>
      <c r="C11271" s="1" t="n">
        <v>11</v>
      </c>
      <c r="D11271" s="1" t="s">
        <v>3915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7749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7" t="n">
        <v>46231</v>
      </c>
      <c r="C11272" s="1" t="n">
        <v>11</v>
      </c>
      <c r="D11272" s="1" t="s">
        <v>3915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7750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7" t="n">
        <v>46231</v>
      </c>
      <c r="C11273" s="1" t="n">
        <v>11</v>
      </c>
      <c r="D11273" s="1" t="s">
        <v>3915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4222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7" t="n">
        <v>46231</v>
      </c>
      <c r="C11274" s="1" t="n">
        <v>11</v>
      </c>
      <c r="D11274" s="1" t="s">
        <v>3915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4291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7" t="n">
        <v>46231</v>
      </c>
      <c r="C11275" s="1" t="n">
        <v>11</v>
      </c>
      <c r="D11275" s="1" t="s">
        <v>3915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4292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7" t="n">
        <v>46231</v>
      </c>
      <c r="C11276" s="1" t="n">
        <v>11</v>
      </c>
      <c r="D11276" s="1" t="s">
        <v>3915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4293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7" t="n">
        <v>46231</v>
      </c>
      <c r="C11277" s="1" t="n">
        <v>11</v>
      </c>
      <c r="D11277" s="1" t="s">
        <v>3915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4294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7" t="n">
        <v>46231</v>
      </c>
      <c r="C11278" s="1" t="n">
        <v>11</v>
      </c>
      <c r="D11278" s="1" t="s">
        <v>3915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4295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7" t="n">
        <v>46231</v>
      </c>
      <c r="C11279" s="1" t="n">
        <v>11</v>
      </c>
      <c r="D11279" s="1" t="s">
        <v>3915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4296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7" t="n">
        <v>46231</v>
      </c>
      <c r="C11280" s="1" t="n">
        <v>11</v>
      </c>
      <c r="D11280" s="1" t="s">
        <v>3915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4297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7" t="n">
        <v>46231</v>
      </c>
      <c r="C11281" s="1" t="n">
        <v>11</v>
      </c>
      <c r="D11281" s="1" t="s">
        <v>3915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4298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7" t="n">
        <v>46231</v>
      </c>
      <c r="C11282" s="1" t="n">
        <v>11</v>
      </c>
      <c r="D11282" s="1" t="s">
        <v>3915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4299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7" t="n">
        <v>46231</v>
      </c>
      <c r="C11283" s="1" t="n">
        <v>11</v>
      </c>
      <c r="D11283" s="1" t="s">
        <v>3915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4469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7" t="n">
        <v>46231</v>
      </c>
      <c r="C11284" s="1" t="n">
        <v>11</v>
      </c>
      <c r="D11284" s="1" t="s">
        <v>3915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4301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7" t="n">
        <v>46231</v>
      </c>
      <c r="C11285" s="1" t="n">
        <v>11</v>
      </c>
      <c r="D11285" s="1" t="s">
        <v>3915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4302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7" t="n">
        <v>46231</v>
      </c>
      <c r="C11286" s="1" t="n">
        <v>11</v>
      </c>
      <c r="D11286" s="1" t="s">
        <v>3915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4303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7" t="n">
        <v>46231</v>
      </c>
      <c r="C11287" s="1" t="n">
        <v>11</v>
      </c>
      <c r="D11287" s="1" t="s">
        <v>3915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4304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7" t="n">
        <v>46231</v>
      </c>
      <c r="C11288" s="1" t="n">
        <v>11</v>
      </c>
      <c r="D11288" s="1" t="s">
        <v>3915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4305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7" t="n">
        <v>46231</v>
      </c>
      <c r="C11289" s="1" t="n">
        <v>11</v>
      </c>
      <c r="D11289" s="1" t="s">
        <v>3915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4306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7" t="n">
        <v>46231</v>
      </c>
      <c r="C11290" s="1" t="n">
        <v>11</v>
      </c>
      <c r="D11290" s="1" t="s">
        <v>3915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4307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7" t="n">
        <v>46231</v>
      </c>
      <c r="C11291" s="1" t="n">
        <v>11</v>
      </c>
      <c r="D11291" s="1" t="s">
        <v>3915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4308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7" t="n">
        <v>46231</v>
      </c>
      <c r="C11292" s="1" t="n">
        <v>11</v>
      </c>
      <c r="D11292" s="1" t="s">
        <v>3915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4791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7" t="n">
        <v>46231</v>
      </c>
      <c r="C11293" s="1" t="n">
        <v>11</v>
      </c>
      <c r="D11293" s="1" t="s">
        <v>3915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6835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7" t="n">
        <v>46231</v>
      </c>
      <c r="C11294" s="1" t="n">
        <v>11</v>
      </c>
      <c r="D11294" s="1" t="s">
        <v>3915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4317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7" t="n">
        <v>46231</v>
      </c>
      <c r="C11295" s="1" t="n">
        <v>11</v>
      </c>
      <c r="D11295" s="1" t="s">
        <v>3915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4318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7" t="n">
        <v>46231</v>
      </c>
      <c r="C11296" s="1" t="n">
        <v>11</v>
      </c>
      <c r="D11296" s="1" t="s">
        <v>3915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4625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7" t="n">
        <v>46231</v>
      </c>
      <c r="C11297" s="1" t="n">
        <v>11</v>
      </c>
      <c r="D11297" s="1" t="s">
        <v>3915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7751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7" t="n">
        <v>46231</v>
      </c>
      <c r="C11298" s="1" t="n">
        <v>11</v>
      </c>
      <c r="D11298" s="1" t="s">
        <v>3915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7752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7" t="n">
        <v>46231</v>
      </c>
      <c r="C11299" s="1" t="n">
        <v>11</v>
      </c>
      <c r="D11299" s="1" t="s">
        <v>3915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4792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7" t="n">
        <v>46231</v>
      </c>
      <c r="C11300" s="1" t="n">
        <v>11</v>
      </c>
      <c r="D11300" s="1" t="s">
        <v>3915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4793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7" t="n">
        <v>46231</v>
      </c>
      <c r="C11301" s="1" t="n">
        <v>11</v>
      </c>
      <c r="D11301" s="1" t="s">
        <v>3915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4322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7" t="n">
        <v>46231</v>
      </c>
      <c r="C11302" s="1" t="n">
        <v>11</v>
      </c>
      <c r="D11302" s="1" t="s">
        <v>3915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4323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7" t="n">
        <v>46231</v>
      </c>
      <c r="C11303" s="1" t="n">
        <v>11</v>
      </c>
      <c r="D11303" s="1" t="s">
        <v>3915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4324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7" t="n">
        <v>46231</v>
      </c>
      <c r="C11304" s="1" t="n">
        <v>11</v>
      </c>
      <c r="D11304" s="1" t="s">
        <v>3915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4222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7" t="n">
        <v>46231</v>
      </c>
      <c r="C11305" s="1" t="n">
        <v>11</v>
      </c>
      <c r="D11305" s="1" t="s">
        <v>3915</v>
      </c>
      <c r="E11305" s="1" t="n">
        <v>1409</v>
      </c>
      <c r="F11305" s="1" t="s">
        <v>2789</v>
      </c>
      <c r="I11305" s="1" t="n">
        <v>105914</v>
      </c>
      <c r="J11305" s="1" t="n">
        <v>74882</v>
      </c>
      <c r="K11305" s="1" t="n">
        <v>7897154296549</v>
      </c>
      <c r="L11305" s="1" t="s">
        <v>7753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7" t="n">
        <v>46231</v>
      </c>
      <c r="C11306" s="1" t="n">
        <v>11</v>
      </c>
      <c r="D11306" s="1" t="s">
        <v>3915</v>
      </c>
      <c r="E11306" s="1" t="n">
        <v>1409</v>
      </c>
      <c r="F11306" s="1" t="s">
        <v>2789</v>
      </c>
      <c r="I11306" s="1" t="n">
        <v>105914</v>
      </c>
      <c r="J11306" s="1" t="n">
        <v>74883</v>
      </c>
      <c r="K11306" s="1" t="n">
        <v>7897154296761</v>
      </c>
      <c r="L11306" s="1" t="s">
        <v>7754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7" t="n">
        <v>46232</v>
      </c>
      <c r="C11307" s="1" t="n">
        <v>6</v>
      </c>
      <c r="D11307" s="1" t="s">
        <v>3914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7" t="n">
        <v>46232</v>
      </c>
      <c r="C11308" s="1" t="n">
        <v>6</v>
      </c>
      <c r="D11308" s="1" t="s">
        <v>3914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7" t="n">
        <v>46232</v>
      </c>
      <c r="C11309" s="1" t="n">
        <v>6</v>
      </c>
      <c r="D11309" s="1" t="s">
        <v>3914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7" t="n">
        <v>46232</v>
      </c>
      <c r="C11310" s="1" t="n">
        <v>6</v>
      </c>
      <c r="D11310" s="1" t="s">
        <v>3914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7" t="n">
        <v>46232</v>
      </c>
      <c r="C11311" s="1" t="n">
        <v>6</v>
      </c>
      <c r="D11311" s="1" t="s">
        <v>3914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7" t="n">
        <v>46232</v>
      </c>
      <c r="C11312" s="1" t="n">
        <v>6</v>
      </c>
      <c r="D11312" s="1" t="s">
        <v>3914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7" t="n">
        <v>46232</v>
      </c>
      <c r="C11313" s="1" t="n">
        <v>6</v>
      </c>
      <c r="D11313" s="1" t="s">
        <v>3914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7" t="n">
        <v>46232</v>
      </c>
      <c r="C11314" s="1" t="n">
        <v>6</v>
      </c>
      <c r="D11314" s="1" t="s">
        <v>3914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7" t="n">
        <v>46232</v>
      </c>
      <c r="C11315" s="1" t="n">
        <v>6</v>
      </c>
      <c r="D11315" s="1" t="s">
        <v>3914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7" t="n">
        <v>46232</v>
      </c>
      <c r="C11316" s="1" t="n">
        <v>6</v>
      </c>
      <c r="D11316" s="1" t="s">
        <v>3914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4209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7" t="n">
        <v>46232</v>
      </c>
      <c r="C11317" s="1" t="n">
        <v>6</v>
      </c>
      <c r="D11317" s="1" t="s">
        <v>3914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4210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7" t="n">
        <v>46232</v>
      </c>
      <c r="C11318" s="1" t="n">
        <v>6</v>
      </c>
      <c r="D11318" s="1" t="s">
        <v>3914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4211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7" t="n">
        <v>46232</v>
      </c>
      <c r="C11319" s="1" t="n">
        <v>6</v>
      </c>
      <c r="D11319" s="1" t="s">
        <v>3914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4212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7" t="n">
        <v>46232</v>
      </c>
      <c r="C11320" s="1" t="n">
        <v>6</v>
      </c>
      <c r="D11320" s="1" t="s">
        <v>3914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4213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7" t="n">
        <v>46232</v>
      </c>
      <c r="C11321" s="1" t="n">
        <v>6</v>
      </c>
      <c r="D11321" s="1" t="s">
        <v>3914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3940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7" t="n">
        <v>46232</v>
      </c>
      <c r="C11322" s="1" t="n">
        <v>6</v>
      </c>
      <c r="D11322" s="1" t="s">
        <v>3914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4214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7" t="n">
        <v>46232</v>
      </c>
      <c r="C11323" s="1" t="n">
        <v>11</v>
      </c>
      <c r="D11323" s="1" t="s">
        <v>3915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3951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7" t="n">
        <v>46232</v>
      </c>
      <c r="C11324" s="1" t="n">
        <v>11</v>
      </c>
      <c r="D11324" s="1" t="s">
        <v>3915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3888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7" t="n">
        <v>46232</v>
      </c>
      <c r="C11325" s="1" t="n">
        <v>11</v>
      </c>
      <c r="D11325" s="1" t="s">
        <v>3915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3888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7" t="n">
        <v>46232</v>
      </c>
      <c r="C11326" s="1" t="n">
        <v>11</v>
      </c>
      <c r="D11326" s="1" t="s">
        <v>3915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3889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7" t="n">
        <v>46232</v>
      </c>
      <c r="C11327" s="1" t="n">
        <v>11</v>
      </c>
      <c r="D11327" s="1" t="s">
        <v>3915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4766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7" t="n">
        <v>46232</v>
      </c>
      <c r="C11328" s="1" t="n">
        <v>11</v>
      </c>
      <c r="D11328" s="1" t="s">
        <v>3915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4482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7" t="n">
        <v>46232</v>
      </c>
      <c r="C11329" s="1" t="n">
        <v>11</v>
      </c>
      <c r="D11329" s="1" t="s">
        <v>3915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4484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7" t="n">
        <v>46232</v>
      </c>
      <c r="C11330" s="1" t="n">
        <v>11</v>
      </c>
      <c r="D11330" s="1" t="s">
        <v>3915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4486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7" t="n">
        <v>46232</v>
      </c>
      <c r="C11331" s="1" t="n">
        <v>11</v>
      </c>
      <c r="D11331" s="1" t="s">
        <v>3915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4488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7" t="n">
        <v>46232</v>
      </c>
      <c r="C11332" s="1" t="n">
        <v>11</v>
      </c>
      <c r="D11332" s="1" t="s">
        <v>3915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7755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7" t="n">
        <v>46232</v>
      </c>
      <c r="C11333" s="1" t="n">
        <v>11</v>
      </c>
      <c r="D11333" s="1" t="s">
        <v>3915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7756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7" t="n">
        <v>46232</v>
      </c>
      <c r="C11334" s="1" t="n">
        <v>11</v>
      </c>
      <c r="D11334" s="1" t="s">
        <v>3915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7757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7" t="n">
        <v>46232</v>
      </c>
      <c r="C11335" s="1" t="n">
        <v>11</v>
      </c>
      <c r="D11335" s="1" t="s">
        <v>3915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7758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7" t="n">
        <v>46232</v>
      </c>
      <c r="C11336" s="1" t="n">
        <v>11</v>
      </c>
      <c r="D11336" s="1" t="s">
        <v>3915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7759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7" t="n">
        <v>46232</v>
      </c>
      <c r="C11337" s="1" t="n">
        <v>11</v>
      </c>
      <c r="D11337" s="1" t="s">
        <v>3915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7760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7" t="n">
        <v>46232</v>
      </c>
      <c r="C11338" s="1" t="n">
        <v>11</v>
      </c>
      <c r="D11338" s="1" t="s">
        <v>3915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7761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7" t="n">
        <v>46232</v>
      </c>
      <c r="C11339" s="1" t="n">
        <v>11</v>
      </c>
      <c r="D11339" s="1" t="s">
        <v>3915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7762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7" t="n">
        <v>46232</v>
      </c>
      <c r="C11340" s="1" t="n">
        <v>11</v>
      </c>
      <c r="D11340" s="1" t="s">
        <v>3915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6184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7" t="n">
        <v>46232</v>
      </c>
      <c r="C11341" s="1" t="n">
        <v>11</v>
      </c>
      <c r="D11341" s="1" t="s">
        <v>3915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7763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7" t="n">
        <v>46232</v>
      </c>
      <c r="C11342" s="1" t="n">
        <v>11</v>
      </c>
      <c r="D11342" s="1" t="s">
        <v>3915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7764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7" t="n">
        <v>46232</v>
      </c>
      <c r="C11343" s="1" t="n">
        <v>11</v>
      </c>
      <c r="D11343" s="1" t="s">
        <v>3915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7765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7" t="n">
        <v>46232</v>
      </c>
      <c r="C11344" s="1" t="n">
        <v>11</v>
      </c>
      <c r="D11344" s="1" t="s">
        <v>3915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6185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7" t="n">
        <v>46232</v>
      </c>
      <c r="C11345" s="1" t="n">
        <v>11</v>
      </c>
      <c r="D11345" s="1" t="s">
        <v>3915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6747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7" t="n">
        <v>46232</v>
      </c>
      <c r="C11346" s="1" t="n">
        <v>11</v>
      </c>
      <c r="D11346" s="1" t="s">
        <v>3915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7766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7" t="n">
        <v>46232</v>
      </c>
      <c r="C11347" s="1" t="n">
        <v>11</v>
      </c>
      <c r="D11347" s="1" t="s">
        <v>3915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3888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7" t="n">
        <v>46232</v>
      </c>
      <c r="C11348" s="1" t="n">
        <v>11</v>
      </c>
      <c r="D11348" s="1" t="s">
        <v>3915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3889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7" t="n">
        <v>46232</v>
      </c>
      <c r="C11349" s="1" t="n">
        <v>11</v>
      </c>
      <c r="D11349" s="1" t="s">
        <v>3915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7767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7" t="n">
        <v>46232</v>
      </c>
      <c r="C11350" s="1" t="n">
        <v>11</v>
      </c>
      <c r="D11350" s="1" t="s">
        <v>3915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7768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7" t="n">
        <v>46232</v>
      </c>
      <c r="C11351" s="1" t="n">
        <v>11</v>
      </c>
      <c r="D11351" s="1" t="s">
        <v>3915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7769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7" t="n">
        <v>46232</v>
      </c>
      <c r="C11352" s="1" t="n">
        <v>11</v>
      </c>
      <c r="D11352" s="1" t="s">
        <v>3915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6783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7" t="n">
        <v>46232</v>
      </c>
      <c r="C11353" s="1" t="n">
        <v>11</v>
      </c>
      <c r="D11353" s="1" t="s">
        <v>3915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4629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7" t="n">
        <v>46232</v>
      </c>
      <c r="C11354" s="1" t="n">
        <v>11</v>
      </c>
      <c r="D11354" s="1" t="s">
        <v>3915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4630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7" t="n">
        <v>46232</v>
      </c>
      <c r="C11355" s="1" t="n">
        <v>11</v>
      </c>
      <c r="D11355" s="1" t="s">
        <v>3915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6786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7" t="n">
        <v>46232</v>
      </c>
      <c r="C11356" s="1" t="n">
        <v>11</v>
      </c>
      <c r="D11356" s="1" t="s">
        <v>3915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4635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7" t="n">
        <v>46232</v>
      </c>
      <c r="C11357" s="1" t="n">
        <v>11</v>
      </c>
      <c r="D11357" s="1" t="s">
        <v>3915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4636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7" t="n">
        <v>46232</v>
      </c>
      <c r="C11358" s="1" t="n">
        <v>11</v>
      </c>
      <c r="D11358" s="1" t="s">
        <v>3915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4637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7" t="n">
        <v>46232</v>
      </c>
      <c r="C11359" s="1" t="n">
        <v>11</v>
      </c>
      <c r="D11359" s="1" t="s">
        <v>3915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4638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7" t="n">
        <v>46232</v>
      </c>
      <c r="C11360" s="1" t="n">
        <v>11</v>
      </c>
      <c r="D11360" s="1" t="s">
        <v>3915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4640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7" t="n">
        <v>46232</v>
      </c>
      <c r="C11361" s="1" t="n">
        <v>11</v>
      </c>
      <c r="D11361" s="1" t="s">
        <v>3915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6787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7" t="n">
        <v>46232</v>
      </c>
      <c r="C11362" s="1" t="n">
        <v>11</v>
      </c>
      <c r="D11362" s="1" t="s">
        <v>3915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7770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7" t="n">
        <v>46232</v>
      </c>
      <c r="C11363" s="1" t="n">
        <v>11</v>
      </c>
      <c r="D11363" s="1" t="s">
        <v>3915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7771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7" t="n">
        <v>46232</v>
      </c>
      <c r="C11364" s="1" t="n">
        <v>11</v>
      </c>
      <c r="D11364" s="1" t="s">
        <v>3915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7772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7" t="n">
        <v>46232</v>
      </c>
      <c r="C11365" s="1" t="n">
        <v>11</v>
      </c>
      <c r="D11365" s="1" t="s">
        <v>3915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7773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7" t="n">
        <v>46232</v>
      </c>
      <c r="C11366" s="1" t="n">
        <v>11</v>
      </c>
      <c r="D11366" s="1" t="s">
        <v>3915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7774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7" t="n">
        <v>46232</v>
      </c>
      <c r="C11367" s="1" t="n">
        <v>11</v>
      </c>
      <c r="D11367" s="1" t="s">
        <v>3915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7775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7" t="n">
        <v>46232</v>
      </c>
      <c r="C11368" s="1" t="n">
        <v>11</v>
      </c>
      <c r="D11368" s="1" t="s">
        <v>3915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7776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7" t="n">
        <v>46232</v>
      </c>
      <c r="C11369" s="1" t="n">
        <v>11</v>
      </c>
      <c r="D11369" s="1" t="s">
        <v>3915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7777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7" t="n">
        <v>46232</v>
      </c>
      <c r="C11370" s="1" t="n">
        <v>11</v>
      </c>
      <c r="D11370" s="1" t="s">
        <v>3915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7778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7" t="n">
        <v>46232</v>
      </c>
      <c r="C11371" s="1" t="n">
        <v>11</v>
      </c>
      <c r="D11371" s="1" t="s">
        <v>3915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7779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7" t="n">
        <v>46232</v>
      </c>
      <c r="C11372" s="1" t="n">
        <v>11</v>
      </c>
      <c r="D11372" s="1" t="s">
        <v>3915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7780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7" t="n">
        <v>46232</v>
      </c>
      <c r="C11373" s="1" t="n">
        <v>11</v>
      </c>
      <c r="D11373" s="1" t="s">
        <v>3915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5440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7" t="n">
        <v>46232</v>
      </c>
      <c r="C11374" s="1" t="n">
        <v>11</v>
      </c>
      <c r="D11374" s="1" t="s">
        <v>3915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5441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7" t="n">
        <v>46232</v>
      </c>
      <c r="C11375" s="1" t="n">
        <v>11</v>
      </c>
      <c r="D11375" s="1" t="s">
        <v>3915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5442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7" t="n">
        <v>46232</v>
      </c>
      <c r="C11376" s="1" t="n">
        <v>11</v>
      </c>
      <c r="D11376" s="1" t="s">
        <v>3915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7781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7" t="n">
        <v>46232</v>
      </c>
      <c r="C11377" s="1" t="n">
        <v>11</v>
      </c>
      <c r="D11377" s="1" t="s">
        <v>3915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5443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7" t="n">
        <v>46232</v>
      </c>
      <c r="C11378" s="1" t="n">
        <v>11</v>
      </c>
      <c r="D11378" s="1" t="s">
        <v>3915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5444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7" t="n">
        <v>46232</v>
      </c>
      <c r="C11379" s="1" t="n">
        <v>11</v>
      </c>
      <c r="D11379" s="1" t="s">
        <v>3915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4711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7" t="n">
        <v>46232</v>
      </c>
      <c r="C11380" s="1" t="n">
        <v>11</v>
      </c>
      <c r="D11380" s="1" t="s">
        <v>3915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5446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7" t="n">
        <v>46232</v>
      </c>
      <c r="C11381" s="1" t="n">
        <v>11</v>
      </c>
      <c r="D11381" s="1" t="s">
        <v>3915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7782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7" t="n">
        <v>46232</v>
      </c>
      <c r="C11382" s="1" t="n">
        <v>11</v>
      </c>
      <c r="D11382" s="1" t="s">
        <v>3915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7783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7" t="n">
        <v>46232</v>
      </c>
      <c r="C11383" s="1" t="n">
        <v>11</v>
      </c>
      <c r="D11383" s="1" t="s">
        <v>3915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7784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7" t="n">
        <v>46232</v>
      </c>
      <c r="C11384" s="1" t="n">
        <v>11</v>
      </c>
      <c r="D11384" s="1" t="s">
        <v>3915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7785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7" t="n">
        <v>46232</v>
      </c>
      <c r="C11385" s="1" t="n">
        <v>11</v>
      </c>
      <c r="D11385" s="1" t="s">
        <v>3915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7786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7" t="n">
        <v>46232</v>
      </c>
      <c r="C11386" s="1" t="n">
        <v>11</v>
      </c>
      <c r="D11386" s="1" t="s">
        <v>3915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5448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7" t="n">
        <v>46232</v>
      </c>
      <c r="C11387" s="1" t="n">
        <v>11</v>
      </c>
      <c r="D11387" s="1" t="s">
        <v>3915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5449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7" t="n">
        <v>46232</v>
      </c>
      <c r="C11388" s="1" t="n">
        <v>11</v>
      </c>
      <c r="D11388" s="1" t="s">
        <v>3915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7787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7" t="n">
        <v>46232</v>
      </c>
      <c r="C11389" s="1" t="n">
        <v>11</v>
      </c>
      <c r="D11389" s="1" t="s">
        <v>3915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7788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7" t="n">
        <v>46232</v>
      </c>
      <c r="C11390" s="1" t="n">
        <v>11</v>
      </c>
      <c r="D11390" s="1" t="s">
        <v>3915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7789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7" t="n">
        <v>46232</v>
      </c>
      <c r="C11391" s="1" t="n">
        <v>11</v>
      </c>
      <c r="D11391" s="1" t="s">
        <v>3915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7790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7" t="n">
        <v>46232</v>
      </c>
      <c r="C11392" s="1" t="n">
        <v>11</v>
      </c>
      <c r="D11392" s="1" t="s">
        <v>3915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7791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7" t="n">
        <v>46232</v>
      </c>
      <c r="C11393" s="1" t="n">
        <v>11</v>
      </c>
      <c r="D11393" s="1" t="s">
        <v>3915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7792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7" t="n">
        <v>46232</v>
      </c>
      <c r="C11394" s="1" t="n">
        <v>11</v>
      </c>
      <c r="D11394" s="1" t="s">
        <v>3915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7793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7" t="n">
        <v>46232</v>
      </c>
      <c r="C11395" s="1" t="n">
        <v>11</v>
      </c>
      <c r="D11395" s="1" t="s">
        <v>3915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7794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7" t="n">
        <v>46232</v>
      </c>
      <c r="C11396" s="1" t="n">
        <v>11</v>
      </c>
      <c r="D11396" s="1" t="s">
        <v>3915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5452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7" t="n">
        <v>46232</v>
      </c>
      <c r="C11397" s="1" t="n">
        <v>11</v>
      </c>
      <c r="D11397" s="1" t="s">
        <v>3915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7795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7" t="n">
        <v>46232</v>
      </c>
      <c r="C11398" s="1" t="n">
        <v>11</v>
      </c>
      <c r="D11398" s="1" t="s">
        <v>3915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5446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7" t="n">
        <v>46232</v>
      </c>
      <c r="C11399" s="1" t="n">
        <v>11</v>
      </c>
      <c r="D11399" s="1" t="s">
        <v>3915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7796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7" t="n">
        <v>46232</v>
      </c>
      <c r="C11400" s="1" t="n">
        <v>11</v>
      </c>
      <c r="D11400" s="1" t="s">
        <v>3915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7797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7" t="n">
        <v>46232</v>
      </c>
      <c r="C11401" s="1" t="n">
        <v>11</v>
      </c>
      <c r="D11401" s="1" t="s">
        <v>3915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5455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7" t="n">
        <v>46232</v>
      </c>
      <c r="C11402" s="1" t="n">
        <v>11</v>
      </c>
      <c r="D11402" s="1" t="s">
        <v>3915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5454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7" t="n">
        <v>46232</v>
      </c>
      <c r="C11403" s="1" t="n">
        <v>11</v>
      </c>
      <c r="D11403" s="1" t="s">
        <v>3915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7798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7" t="n">
        <v>46232</v>
      </c>
      <c r="C11404" s="1" t="n">
        <v>11</v>
      </c>
      <c r="D11404" s="1" t="s">
        <v>3915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7799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7" t="n">
        <v>46232</v>
      </c>
      <c r="C11405" s="1" t="n">
        <v>11</v>
      </c>
      <c r="D11405" s="1" t="s">
        <v>3915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5458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7" t="n">
        <v>46232</v>
      </c>
      <c r="C11406" s="1" t="n">
        <v>11</v>
      </c>
      <c r="D11406" s="1" t="s">
        <v>3915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5459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7" t="n">
        <v>46232</v>
      </c>
      <c r="C11407" s="1" t="n">
        <v>11</v>
      </c>
      <c r="D11407" s="1" t="s">
        <v>3915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5460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7" t="n">
        <v>46232</v>
      </c>
      <c r="C11408" s="1" t="n">
        <v>11</v>
      </c>
      <c r="D11408" s="1" t="s">
        <v>3915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7800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7" t="n">
        <v>46232</v>
      </c>
      <c r="C11409" s="1" t="n">
        <v>11</v>
      </c>
      <c r="D11409" s="1" t="s">
        <v>3915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7801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7" t="n">
        <v>46232</v>
      </c>
      <c r="C11410" s="1" t="n">
        <v>11</v>
      </c>
      <c r="D11410" s="1" t="s">
        <v>3915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7802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7" t="n">
        <v>46232</v>
      </c>
      <c r="C11411" s="1" t="n">
        <v>14</v>
      </c>
      <c r="D11411" s="1" t="s">
        <v>7803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7804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7" t="n">
        <v>46232</v>
      </c>
      <c r="C11412" s="1" t="n">
        <v>14</v>
      </c>
      <c r="D11412" s="1" t="s">
        <v>7803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7805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7" t="n">
        <v>46232</v>
      </c>
      <c r="C11413" s="1" t="n">
        <v>14</v>
      </c>
      <c r="D11413" s="1" t="s">
        <v>7803</v>
      </c>
      <c r="E11413" s="1" t="n">
        <v>10060</v>
      </c>
      <c r="F11413" s="1" t="s">
        <v>3827</v>
      </c>
      <c r="I11413" s="1" t="n">
        <v>458036</v>
      </c>
      <c r="J11413" s="1" t="n">
        <v>81977</v>
      </c>
      <c r="K11413" s="1" t="n">
        <v>819787</v>
      </c>
      <c r="L11413" s="1" t="s">
        <v>7806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7" t="n">
        <v>46232</v>
      </c>
      <c r="C11414" s="1" t="n">
        <v>14</v>
      </c>
      <c r="D11414" s="1" t="s">
        <v>7803</v>
      </c>
      <c r="E11414" s="1" t="n">
        <v>10060</v>
      </c>
      <c r="F11414" s="1" t="s">
        <v>3827</v>
      </c>
      <c r="I11414" s="1" t="n">
        <v>459461</v>
      </c>
      <c r="J11414" s="1" t="n">
        <v>80526</v>
      </c>
      <c r="K11414" s="1" t="n">
        <v>805278</v>
      </c>
      <c r="L11414" s="1" t="s">
        <v>7807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7" t="n">
        <v>46232</v>
      </c>
      <c r="C11415" s="1" t="n">
        <v>14</v>
      </c>
      <c r="D11415" s="1" t="s">
        <v>7803</v>
      </c>
      <c r="E11415" s="1" t="n">
        <v>10060</v>
      </c>
      <c r="F11415" s="1" t="s">
        <v>3827</v>
      </c>
      <c r="I11415" s="1" t="n">
        <v>459461</v>
      </c>
      <c r="J11415" s="1" t="n">
        <v>80528</v>
      </c>
      <c r="K11415" s="1" t="n">
        <v>805292</v>
      </c>
      <c r="L11415" s="1" t="s">
        <v>7808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7" t="n">
        <v>46232</v>
      </c>
      <c r="C11416" s="1" t="n">
        <v>14</v>
      </c>
      <c r="D11416" s="1" t="s">
        <v>7803</v>
      </c>
      <c r="E11416" s="1" t="n">
        <v>10060</v>
      </c>
      <c r="F11416" s="1" t="s">
        <v>3827</v>
      </c>
      <c r="I11416" s="1" t="n">
        <v>459461</v>
      </c>
      <c r="J11416" s="1" t="n">
        <v>81998</v>
      </c>
      <c r="K11416" s="1" t="n">
        <v>819992</v>
      </c>
      <c r="L11416" s="1" t="s">
        <v>7809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7" t="n">
        <v>46232</v>
      </c>
      <c r="C11417" s="1" t="n">
        <v>14</v>
      </c>
      <c r="D11417" s="1" t="s">
        <v>7803</v>
      </c>
      <c r="E11417" s="1" t="n">
        <v>10060</v>
      </c>
      <c r="F11417" s="1" t="s">
        <v>3827</v>
      </c>
      <c r="I11417" s="1" t="n">
        <v>459597</v>
      </c>
      <c r="J11417" s="1" t="n">
        <v>82000</v>
      </c>
      <c r="K11417" s="1" t="n">
        <v>820011</v>
      </c>
      <c r="L11417" s="1" t="s">
        <v>7810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7" t="n">
        <v>46232</v>
      </c>
      <c r="C11418" s="1" t="n">
        <v>14</v>
      </c>
      <c r="D11418" s="1" t="s">
        <v>7803</v>
      </c>
      <c r="E11418" s="1" t="n">
        <v>10060</v>
      </c>
      <c r="F11418" s="1" t="s">
        <v>3827</v>
      </c>
      <c r="I11418" s="1" t="n">
        <v>459615</v>
      </c>
      <c r="J11418" s="1" t="n">
        <v>80522</v>
      </c>
      <c r="K11418" s="1" t="n">
        <v>805230</v>
      </c>
      <c r="L11418" s="1" t="s">
        <v>7811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7" t="n">
        <v>46232</v>
      </c>
      <c r="C11419" s="1" t="n">
        <v>22</v>
      </c>
      <c r="D11419" s="1" t="s">
        <v>3920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3921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7" t="n">
        <v>46232</v>
      </c>
      <c r="C11420" s="1" t="n">
        <v>22</v>
      </c>
      <c r="D11420" s="1" t="s">
        <v>3920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3923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7" t="n">
        <v>46232</v>
      </c>
      <c r="C11421" s="1" t="n">
        <v>22</v>
      </c>
      <c r="D11421" s="1" t="s">
        <v>3920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3924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7" t="n">
        <v>46232</v>
      </c>
      <c r="C11422" s="1" t="n">
        <v>22</v>
      </c>
      <c r="D11422" s="1" t="s">
        <v>3920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3925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7" t="n">
        <v>46232</v>
      </c>
      <c r="C11423" s="1" t="n">
        <v>22</v>
      </c>
      <c r="D11423" s="1" t="s">
        <v>3920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3926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7" t="n">
        <v>46232</v>
      </c>
      <c r="C11424" s="1" t="n">
        <v>22</v>
      </c>
      <c r="D11424" s="1" t="s">
        <v>3920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3927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7" t="n">
        <v>46232</v>
      </c>
      <c r="C11425" s="1" t="n">
        <v>22</v>
      </c>
      <c r="D11425" s="1" t="s">
        <v>3920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3928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7" t="n">
        <v>46232</v>
      </c>
      <c r="C11426" s="1" t="n">
        <v>22</v>
      </c>
      <c r="D11426" s="1" t="s">
        <v>3920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3929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7" t="n">
        <v>46232</v>
      </c>
      <c r="C11427" s="1" t="n">
        <v>22</v>
      </c>
      <c r="D11427" s="1" t="s">
        <v>3920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3930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7" t="n">
        <v>46232</v>
      </c>
      <c r="C11428" s="1" t="n">
        <v>22</v>
      </c>
      <c r="D11428" s="1" t="s">
        <v>3920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3931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7" t="n">
        <v>46232</v>
      </c>
      <c r="C11429" s="1" t="n">
        <v>22</v>
      </c>
      <c r="D11429" s="1" t="s">
        <v>3920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3932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7" t="n">
        <v>46232</v>
      </c>
      <c r="C11430" s="1" t="n">
        <v>22</v>
      </c>
      <c r="D11430" s="1" t="s">
        <v>3920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3933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7" t="n">
        <v>46232</v>
      </c>
      <c r="C11431" s="1" t="n">
        <v>22</v>
      </c>
      <c r="D11431" s="1" t="s">
        <v>3920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3934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7" t="n">
        <v>46232</v>
      </c>
      <c r="C11432" s="1" t="n">
        <v>22</v>
      </c>
      <c r="D11432" s="1" t="s">
        <v>3920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3936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7" t="n">
        <v>46232</v>
      </c>
      <c r="C11433" s="1" t="n">
        <v>22</v>
      </c>
      <c r="D11433" s="1" t="s">
        <v>3920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3937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7" t="n">
        <v>46232</v>
      </c>
      <c r="C11434" s="1" t="n">
        <v>22</v>
      </c>
      <c r="D11434" s="1" t="s">
        <v>3920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3938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7" t="n">
        <v>46232</v>
      </c>
      <c r="C11435" s="1" t="n">
        <v>22</v>
      </c>
      <c r="D11435" s="1" t="s">
        <v>3920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3939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7" t="n">
        <v>46232</v>
      </c>
      <c r="C11436" s="1" t="n">
        <v>22</v>
      </c>
      <c r="D11436" s="1" t="s">
        <v>3920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3940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7" t="n">
        <v>46232</v>
      </c>
      <c r="C11437" s="1" t="n">
        <v>22</v>
      </c>
      <c r="D11437" s="1" t="s">
        <v>3920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3921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7" t="n">
        <v>46232</v>
      </c>
      <c r="C11438" s="1" t="n">
        <v>22</v>
      </c>
      <c r="D11438" s="1" t="s">
        <v>3920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4208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7" t="n">
        <v>46232</v>
      </c>
      <c r="C11439" s="1" t="n">
        <v>22</v>
      </c>
      <c r="D11439" s="1" t="s">
        <v>3920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3942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7" t="n">
        <v>46232</v>
      </c>
      <c r="C11440" s="1" t="n">
        <v>22</v>
      </c>
      <c r="D11440" s="1" t="s">
        <v>3920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3943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7" t="n">
        <v>46232</v>
      </c>
      <c r="C11441" s="1" t="n">
        <v>22</v>
      </c>
      <c r="D11441" s="1" t="s">
        <v>3920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3922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7" t="n">
        <v>46232</v>
      </c>
      <c r="C11442" s="1" t="n">
        <v>22</v>
      </c>
      <c r="D11442" s="1" t="s">
        <v>3920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3938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7" t="n">
        <v>46232</v>
      </c>
      <c r="C11443" s="1" t="n">
        <v>22</v>
      </c>
      <c r="D11443" s="1" t="s">
        <v>3920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3940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7" t="n">
        <v>46232</v>
      </c>
      <c r="C11444" s="1" t="n">
        <v>22</v>
      </c>
      <c r="D11444" s="1" t="s">
        <v>3920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3921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7" t="n">
        <v>46232</v>
      </c>
      <c r="C11445" s="1" t="n">
        <v>22</v>
      </c>
      <c r="D11445" s="1" t="s">
        <v>3920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3923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7" t="n">
        <v>46232</v>
      </c>
      <c r="C11446" s="1" t="n">
        <v>22</v>
      </c>
      <c r="D11446" s="1" t="s">
        <v>3920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3924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7" t="n">
        <v>46232</v>
      </c>
      <c r="C11447" s="1" t="n">
        <v>22</v>
      </c>
      <c r="D11447" s="1" t="s">
        <v>3920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3925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7" t="n">
        <v>46232</v>
      </c>
      <c r="C11448" s="1" t="n">
        <v>22</v>
      </c>
      <c r="D11448" s="1" t="s">
        <v>3920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3926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7" t="n">
        <v>46232</v>
      </c>
      <c r="C11449" s="1" t="n">
        <v>22</v>
      </c>
      <c r="D11449" s="1" t="s">
        <v>3920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3927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7" t="n">
        <v>46232</v>
      </c>
      <c r="C11450" s="1" t="n">
        <v>22</v>
      </c>
      <c r="D11450" s="1" t="s">
        <v>3920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3928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7" t="n">
        <v>46232</v>
      </c>
      <c r="C11451" s="1" t="n">
        <v>22</v>
      </c>
      <c r="D11451" s="1" t="s">
        <v>3920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3929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7" t="n">
        <v>46232</v>
      </c>
      <c r="C11452" s="1" t="n">
        <v>22</v>
      </c>
      <c r="D11452" s="1" t="s">
        <v>3920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3930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7" t="n">
        <v>46232</v>
      </c>
      <c r="C11453" s="1" t="n">
        <v>22</v>
      </c>
      <c r="D11453" s="1" t="s">
        <v>3920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3931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7" t="n">
        <v>46232</v>
      </c>
      <c r="C11454" s="1" t="n">
        <v>22</v>
      </c>
      <c r="D11454" s="1" t="s">
        <v>3920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3932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7" t="n">
        <v>46232</v>
      </c>
      <c r="C11455" s="1" t="n">
        <v>22</v>
      </c>
      <c r="D11455" s="1" t="s">
        <v>3920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3933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7" t="n">
        <v>46232</v>
      </c>
      <c r="C11456" s="1" t="n">
        <v>22</v>
      </c>
      <c r="D11456" s="1" t="s">
        <v>3920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3934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7" t="n">
        <v>46232</v>
      </c>
      <c r="C11457" s="1" t="n">
        <v>22</v>
      </c>
      <c r="D11457" s="1" t="s">
        <v>3920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3936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7" t="n">
        <v>46232</v>
      </c>
      <c r="C11458" s="1" t="n">
        <v>22</v>
      </c>
      <c r="D11458" s="1" t="s">
        <v>3920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3937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7" t="n">
        <v>46232</v>
      </c>
      <c r="C11459" s="1" t="n">
        <v>22</v>
      </c>
      <c r="D11459" s="1" t="s">
        <v>3920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3938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7" t="n">
        <v>46232</v>
      </c>
      <c r="C11460" s="1" t="n">
        <v>22</v>
      </c>
      <c r="D11460" s="1" t="s">
        <v>3920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3939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7" t="n">
        <v>46232</v>
      </c>
      <c r="C11461" s="1" t="n">
        <v>22</v>
      </c>
      <c r="D11461" s="1" t="s">
        <v>3920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3921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7" t="n">
        <v>46232</v>
      </c>
      <c r="C11462" s="1" t="n">
        <v>22</v>
      </c>
      <c r="D11462" s="1" t="s">
        <v>3920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4208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7" t="n">
        <v>46232</v>
      </c>
      <c r="C11463" s="1" t="n">
        <v>22</v>
      </c>
      <c r="D11463" s="1" t="s">
        <v>3920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3942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7" t="n">
        <v>46232</v>
      </c>
      <c r="C11464" s="1" t="n">
        <v>22</v>
      </c>
      <c r="D11464" s="1" t="s">
        <v>3920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3943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7" t="n">
        <v>46232</v>
      </c>
      <c r="C11465" s="1" t="n">
        <v>22</v>
      </c>
      <c r="D11465" s="1" t="s">
        <v>3920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3922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7" t="n">
        <v>46232</v>
      </c>
      <c r="C11466" s="1" t="n">
        <v>22</v>
      </c>
      <c r="D11466" s="1" t="s">
        <v>3920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3944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7" t="n">
        <v>46232</v>
      </c>
      <c r="C11467" s="1" t="n">
        <v>22</v>
      </c>
      <c r="D11467" s="1" t="s">
        <v>3920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3938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7" t="n">
        <v>46232</v>
      </c>
      <c r="C11468" s="1" t="n">
        <v>22</v>
      </c>
      <c r="D11468" s="1" t="s">
        <v>3920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3940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7" t="n">
        <v>46232</v>
      </c>
      <c r="C11469" s="1" t="n">
        <v>22</v>
      </c>
      <c r="D11469" s="1" t="s">
        <v>3920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3921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7" t="n">
        <v>46232</v>
      </c>
      <c r="C11470" s="1" t="n">
        <v>22</v>
      </c>
      <c r="D11470" s="1" t="s">
        <v>3920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3922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7" t="n">
        <v>46232</v>
      </c>
      <c r="C11471" s="1" t="n">
        <v>22</v>
      </c>
      <c r="D11471" s="1" t="s">
        <v>3920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3923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7" t="n">
        <v>46232</v>
      </c>
      <c r="C11472" s="1" t="n">
        <v>22</v>
      </c>
      <c r="D11472" s="1" t="s">
        <v>3920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3924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7" t="n">
        <v>46232</v>
      </c>
      <c r="C11473" s="1" t="n">
        <v>22</v>
      </c>
      <c r="D11473" s="1" t="s">
        <v>3920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3925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7" t="n">
        <v>46232</v>
      </c>
      <c r="C11474" s="1" t="n">
        <v>22</v>
      </c>
      <c r="D11474" s="1" t="s">
        <v>3920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3926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7" t="n">
        <v>46232</v>
      </c>
      <c r="C11475" s="1" t="n">
        <v>22</v>
      </c>
      <c r="D11475" s="1" t="s">
        <v>3920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3927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7" t="n">
        <v>46232</v>
      </c>
      <c r="C11476" s="1" t="n">
        <v>22</v>
      </c>
      <c r="D11476" s="1" t="s">
        <v>3920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3928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7" t="n">
        <v>46232</v>
      </c>
      <c r="C11477" s="1" t="n">
        <v>22</v>
      </c>
      <c r="D11477" s="1" t="s">
        <v>3920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3929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7" t="n">
        <v>46232</v>
      </c>
      <c r="C11478" s="1" t="n">
        <v>22</v>
      </c>
      <c r="D11478" s="1" t="s">
        <v>3920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3930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7" t="n">
        <v>46232</v>
      </c>
      <c r="C11479" s="1" t="n">
        <v>22</v>
      </c>
      <c r="D11479" s="1" t="s">
        <v>3920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3931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7" t="n">
        <v>46232</v>
      </c>
      <c r="C11480" s="1" t="n">
        <v>22</v>
      </c>
      <c r="D11480" s="1" t="s">
        <v>3920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3932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7" t="n">
        <v>46232</v>
      </c>
      <c r="C11481" s="1" t="n">
        <v>22</v>
      </c>
      <c r="D11481" s="1" t="s">
        <v>3920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3933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7" t="n">
        <v>46232</v>
      </c>
      <c r="C11482" s="1" t="n">
        <v>22</v>
      </c>
      <c r="D11482" s="1" t="s">
        <v>3920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3935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7" t="n">
        <v>46232</v>
      </c>
      <c r="C11483" s="1" t="n">
        <v>22</v>
      </c>
      <c r="D11483" s="1" t="s">
        <v>3920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3936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7" t="n">
        <v>46232</v>
      </c>
      <c r="C11484" s="1" t="n">
        <v>22</v>
      </c>
      <c r="D11484" s="1" t="s">
        <v>3920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3937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7" t="n">
        <v>46232</v>
      </c>
      <c r="C11485" s="1" t="n">
        <v>22</v>
      </c>
      <c r="D11485" s="1" t="s">
        <v>3920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3938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7" t="n">
        <v>46232</v>
      </c>
      <c r="C11486" s="1" t="n">
        <v>22</v>
      </c>
      <c r="D11486" s="1" t="s">
        <v>3920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3939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7" t="n">
        <v>46232</v>
      </c>
      <c r="C11487" s="1" t="n">
        <v>22</v>
      </c>
      <c r="D11487" s="1" t="s">
        <v>3920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3940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7" t="n">
        <v>46232</v>
      </c>
      <c r="C11488" s="1" t="n">
        <v>22</v>
      </c>
      <c r="D11488" s="1" t="s">
        <v>3920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3941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7" t="n">
        <v>46232</v>
      </c>
      <c r="C11489" s="1" t="n">
        <v>39</v>
      </c>
      <c r="D11489" s="1" t="s">
        <v>3945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7812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7" t="n">
        <v>46232</v>
      </c>
      <c r="C11490" s="1" t="n">
        <v>39</v>
      </c>
      <c r="D11490" s="1" t="s">
        <v>3945</v>
      </c>
      <c r="E11490" s="1" t="n">
        <v>10069</v>
      </c>
      <c r="F11490" s="1" t="s">
        <v>3744</v>
      </c>
      <c r="I11490" s="1" t="n">
        <v>563175</v>
      </c>
      <c r="J11490" s="1" t="n">
        <v>80783</v>
      </c>
      <c r="K11490" s="1" t="n">
        <v>807845</v>
      </c>
      <c r="L11490" s="1" t="s">
        <v>4763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7" t="n">
        <v>46232</v>
      </c>
      <c r="C11491" s="1" t="n">
        <v>39</v>
      </c>
      <c r="D11491" s="1" t="s">
        <v>3945</v>
      </c>
      <c r="E11491" s="1" t="n">
        <v>10069</v>
      </c>
      <c r="F11491" s="1" t="s">
        <v>3744</v>
      </c>
      <c r="I11491" s="1" t="n">
        <v>563175</v>
      </c>
      <c r="J11491" s="1" t="n">
        <v>80785</v>
      </c>
      <c r="K11491" s="1" t="n">
        <v>807869</v>
      </c>
      <c r="L11491" s="1" t="s">
        <v>4764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7" t="n">
        <v>46232</v>
      </c>
      <c r="C11492" s="1" t="n">
        <v>39</v>
      </c>
      <c r="D11492" s="1" t="s">
        <v>3945</v>
      </c>
      <c r="E11492" s="1" t="n">
        <v>10069</v>
      </c>
      <c r="F11492" s="1" t="s">
        <v>3744</v>
      </c>
      <c r="I11492" s="1" t="n">
        <v>596639</v>
      </c>
      <c r="J11492" s="1" t="n">
        <v>80783</v>
      </c>
      <c r="K11492" s="1" t="n">
        <v>807845</v>
      </c>
      <c r="L11492" s="1" t="s">
        <v>4763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7" t="n">
        <v>46232</v>
      </c>
      <c r="C11493" s="1" t="n">
        <v>39</v>
      </c>
      <c r="D11493" s="1" t="s">
        <v>3945</v>
      </c>
      <c r="E11493" s="1" t="n">
        <v>10069</v>
      </c>
      <c r="F11493" s="1" t="s">
        <v>3744</v>
      </c>
      <c r="I11493" s="1" t="n">
        <v>596639</v>
      </c>
      <c r="J11493" s="1" t="n">
        <v>80785</v>
      </c>
      <c r="K11493" s="1" t="n">
        <v>807869</v>
      </c>
      <c r="L11493" s="1" t="s">
        <v>4764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7" t="n">
        <v>46232</v>
      </c>
      <c r="C11494" s="1" t="n">
        <v>100</v>
      </c>
      <c r="D11494" s="1" t="s">
        <v>3947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3921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7" t="n">
        <v>46232</v>
      </c>
      <c r="C11495" s="1" t="n">
        <v>100</v>
      </c>
      <c r="D11495" s="1" t="s">
        <v>3947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3923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7" t="n">
        <v>46232</v>
      </c>
      <c r="C11496" s="1" t="n">
        <v>100</v>
      </c>
      <c r="D11496" s="1" t="s">
        <v>3947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3924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7" t="n">
        <v>46232</v>
      </c>
      <c r="C11497" s="1" t="n">
        <v>100</v>
      </c>
      <c r="D11497" s="1" t="s">
        <v>3947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3925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7" t="n">
        <v>46232</v>
      </c>
      <c r="C11498" s="1" t="n">
        <v>100</v>
      </c>
      <c r="D11498" s="1" t="s">
        <v>3947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3926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7" t="n">
        <v>46232</v>
      </c>
      <c r="C11499" s="1" t="n">
        <v>100</v>
      </c>
      <c r="D11499" s="1" t="s">
        <v>3947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3927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7" t="n">
        <v>46232</v>
      </c>
      <c r="C11500" s="1" t="n">
        <v>100</v>
      </c>
      <c r="D11500" s="1" t="s">
        <v>3947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3928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7" t="n">
        <v>46232</v>
      </c>
      <c r="C11501" s="1" t="n">
        <v>100</v>
      </c>
      <c r="D11501" s="1" t="s">
        <v>3947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3929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7" t="n">
        <v>46232</v>
      </c>
      <c r="C11502" s="1" t="n">
        <v>100</v>
      </c>
      <c r="D11502" s="1" t="s">
        <v>3947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3930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7" t="n">
        <v>46232</v>
      </c>
      <c r="C11503" s="1" t="n">
        <v>100</v>
      </c>
      <c r="D11503" s="1" t="s">
        <v>3947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3931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7" t="n">
        <v>46232</v>
      </c>
      <c r="C11504" s="1" t="n">
        <v>100</v>
      </c>
      <c r="D11504" s="1" t="s">
        <v>3947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3932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7" t="n">
        <v>46232</v>
      </c>
      <c r="C11505" s="1" t="n">
        <v>100</v>
      </c>
      <c r="D11505" s="1" t="s">
        <v>3947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3933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7" t="n">
        <v>46232</v>
      </c>
      <c r="C11506" s="1" t="n">
        <v>100</v>
      </c>
      <c r="D11506" s="1" t="s">
        <v>3947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3934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7" t="n">
        <v>46232</v>
      </c>
      <c r="C11507" s="1" t="n">
        <v>100</v>
      </c>
      <c r="D11507" s="1" t="s">
        <v>3947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3936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7" t="n">
        <v>46232</v>
      </c>
      <c r="C11508" s="1" t="n">
        <v>100</v>
      </c>
      <c r="D11508" s="1" t="s">
        <v>3947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3937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7" t="n">
        <v>46232</v>
      </c>
      <c r="C11509" s="1" t="n">
        <v>100</v>
      </c>
      <c r="D11509" s="1" t="s">
        <v>3947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3938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7" t="n">
        <v>46232</v>
      </c>
      <c r="C11510" s="1" t="n">
        <v>100</v>
      </c>
      <c r="D11510" s="1" t="s">
        <v>3947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3939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7" t="n">
        <v>46232</v>
      </c>
      <c r="C11511" s="1" t="n">
        <v>100</v>
      </c>
      <c r="D11511" s="1" t="s">
        <v>3947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3940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7" t="n">
        <v>46232</v>
      </c>
      <c r="C11512" s="1" t="n">
        <v>100</v>
      </c>
      <c r="D11512" s="1" t="s">
        <v>3947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3921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7" t="n">
        <v>46232</v>
      </c>
      <c r="C11513" s="1" t="n">
        <v>100</v>
      </c>
      <c r="D11513" s="1" t="s">
        <v>3947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4208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7" t="n">
        <v>46232</v>
      </c>
      <c r="C11514" s="1" t="n">
        <v>100</v>
      </c>
      <c r="D11514" s="1" t="s">
        <v>3947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3942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7" t="n">
        <v>46232</v>
      </c>
      <c r="C11515" s="1" t="n">
        <v>100</v>
      </c>
      <c r="D11515" s="1" t="s">
        <v>3947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3943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7" t="n">
        <v>46232</v>
      </c>
      <c r="C11516" s="1" t="n">
        <v>100</v>
      </c>
      <c r="D11516" s="1" t="s">
        <v>3947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3922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7" t="n">
        <v>46232</v>
      </c>
      <c r="C11517" s="1" t="n">
        <v>100</v>
      </c>
      <c r="D11517" s="1" t="s">
        <v>3947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3938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7" t="n">
        <v>46232</v>
      </c>
      <c r="C11518" s="1" t="n">
        <v>100</v>
      </c>
      <c r="D11518" s="1" t="s">
        <v>3947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3940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7" t="n">
        <v>46232</v>
      </c>
      <c r="C11519" s="1" t="n">
        <v>100</v>
      </c>
      <c r="D11519" s="1" t="s">
        <v>3947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3921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7" t="n">
        <v>46232</v>
      </c>
      <c r="C11520" s="1" t="n">
        <v>100</v>
      </c>
      <c r="D11520" s="1" t="s">
        <v>3947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3923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7" t="n">
        <v>46232</v>
      </c>
      <c r="C11521" s="1" t="n">
        <v>100</v>
      </c>
      <c r="D11521" s="1" t="s">
        <v>3947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3924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7" t="n">
        <v>46232</v>
      </c>
      <c r="C11522" s="1" t="n">
        <v>100</v>
      </c>
      <c r="D11522" s="1" t="s">
        <v>3947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3925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7" t="n">
        <v>46232</v>
      </c>
      <c r="C11523" s="1" t="n">
        <v>100</v>
      </c>
      <c r="D11523" s="1" t="s">
        <v>3947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3926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7" t="n">
        <v>46232</v>
      </c>
      <c r="C11524" s="1" t="n">
        <v>100</v>
      </c>
      <c r="D11524" s="1" t="s">
        <v>3947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3927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7" t="n">
        <v>46232</v>
      </c>
      <c r="C11525" s="1" t="n">
        <v>100</v>
      </c>
      <c r="D11525" s="1" t="s">
        <v>3947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3928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7" t="n">
        <v>46232</v>
      </c>
      <c r="C11526" s="1" t="n">
        <v>100</v>
      </c>
      <c r="D11526" s="1" t="s">
        <v>3947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3929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7" t="n">
        <v>46232</v>
      </c>
      <c r="C11527" s="1" t="n">
        <v>100</v>
      </c>
      <c r="D11527" s="1" t="s">
        <v>3947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3930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7" t="n">
        <v>46232</v>
      </c>
      <c r="C11528" s="1" t="n">
        <v>100</v>
      </c>
      <c r="D11528" s="1" t="s">
        <v>3947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3931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7" t="n">
        <v>46232</v>
      </c>
      <c r="C11529" s="1" t="n">
        <v>100</v>
      </c>
      <c r="D11529" s="1" t="s">
        <v>3947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3932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7" t="n">
        <v>46232</v>
      </c>
      <c r="C11530" s="1" t="n">
        <v>100</v>
      </c>
      <c r="D11530" s="1" t="s">
        <v>3947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3933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7" t="n">
        <v>46232</v>
      </c>
      <c r="C11531" s="1" t="n">
        <v>100</v>
      </c>
      <c r="D11531" s="1" t="s">
        <v>3947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3934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7" t="n">
        <v>46232</v>
      </c>
      <c r="C11532" s="1" t="n">
        <v>100</v>
      </c>
      <c r="D11532" s="1" t="s">
        <v>3947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3936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7" t="n">
        <v>46232</v>
      </c>
      <c r="C11533" s="1" t="n">
        <v>100</v>
      </c>
      <c r="D11533" s="1" t="s">
        <v>3947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3937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7" t="n">
        <v>46232</v>
      </c>
      <c r="C11534" s="1" t="n">
        <v>100</v>
      </c>
      <c r="D11534" s="1" t="s">
        <v>3947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3938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7" t="n">
        <v>46232</v>
      </c>
      <c r="C11535" s="1" t="n">
        <v>100</v>
      </c>
      <c r="D11535" s="1" t="s">
        <v>3947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3939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7" t="n">
        <v>46232</v>
      </c>
      <c r="C11536" s="1" t="n">
        <v>100</v>
      </c>
      <c r="D11536" s="1" t="s">
        <v>3947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3921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7" t="n">
        <v>46232</v>
      </c>
      <c r="C11537" s="1" t="n">
        <v>100</v>
      </c>
      <c r="D11537" s="1" t="s">
        <v>3947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4208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7" t="n">
        <v>46232</v>
      </c>
      <c r="C11538" s="1" t="n">
        <v>100</v>
      </c>
      <c r="D11538" s="1" t="s">
        <v>3947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3942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7" t="n">
        <v>46232</v>
      </c>
      <c r="C11539" s="1" t="n">
        <v>100</v>
      </c>
      <c r="D11539" s="1" t="s">
        <v>3947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3943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7" t="n">
        <v>46232</v>
      </c>
      <c r="C11540" s="1" t="n">
        <v>100</v>
      </c>
      <c r="D11540" s="1" t="s">
        <v>3947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3922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7" t="n">
        <v>46232</v>
      </c>
      <c r="C11541" s="1" t="n">
        <v>100</v>
      </c>
      <c r="D11541" s="1" t="s">
        <v>3947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3944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7" t="n">
        <v>46232</v>
      </c>
      <c r="C11542" s="1" t="n">
        <v>100</v>
      </c>
      <c r="D11542" s="1" t="s">
        <v>3947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3938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7" t="n">
        <v>46232</v>
      </c>
      <c r="C11543" s="1" t="n">
        <v>100</v>
      </c>
      <c r="D11543" s="1" t="s">
        <v>3947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3940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7" t="n">
        <v>46232</v>
      </c>
      <c r="C11544" s="1" t="n">
        <v>100</v>
      </c>
      <c r="D11544" s="1" t="s">
        <v>3947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3921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7" t="n">
        <v>46232</v>
      </c>
      <c r="C11545" s="1" t="n">
        <v>100</v>
      </c>
      <c r="D11545" s="1" t="s">
        <v>3947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3922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7" t="n">
        <v>46232</v>
      </c>
      <c r="C11546" s="1" t="n">
        <v>100</v>
      </c>
      <c r="D11546" s="1" t="s">
        <v>3947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3923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7" t="n">
        <v>46232</v>
      </c>
      <c r="C11547" s="1" t="n">
        <v>100</v>
      </c>
      <c r="D11547" s="1" t="s">
        <v>3947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3924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7" t="n">
        <v>46232</v>
      </c>
      <c r="C11548" s="1" t="n">
        <v>100</v>
      </c>
      <c r="D11548" s="1" t="s">
        <v>3947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3925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7" t="n">
        <v>46232</v>
      </c>
      <c r="C11549" s="1" t="n">
        <v>100</v>
      </c>
      <c r="D11549" s="1" t="s">
        <v>3947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3926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7" t="n">
        <v>46232</v>
      </c>
      <c r="C11550" s="1" t="n">
        <v>100</v>
      </c>
      <c r="D11550" s="1" t="s">
        <v>3947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3927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7" t="n">
        <v>46232</v>
      </c>
      <c r="C11551" s="1" t="n">
        <v>100</v>
      </c>
      <c r="D11551" s="1" t="s">
        <v>3947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3928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7" t="n">
        <v>46232</v>
      </c>
      <c r="C11552" s="1" t="n">
        <v>100</v>
      </c>
      <c r="D11552" s="1" t="s">
        <v>3947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3929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7" t="n">
        <v>46232</v>
      </c>
      <c r="C11553" s="1" t="n">
        <v>100</v>
      </c>
      <c r="D11553" s="1" t="s">
        <v>3947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3930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7" t="n">
        <v>46232</v>
      </c>
      <c r="C11554" s="1" t="n">
        <v>100</v>
      </c>
      <c r="D11554" s="1" t="s">
        <v>3947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3931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7" t="n">
        <v>46232</v>
      </c>
      <c r="C11555" s="1" t="n">
        <v>100</v>
      </c>
      <c r="D11555" s="1" t="s">
        <v>3947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3932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7" t="n">
        <v>46232</v>
      </c>
      <c r="C11556" s="1" t="n">
        <v>100</v>
      </c>
      <c r="D11556" s="1" t="s">
        <v>3947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3933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7" t="n">
        <v>46232</v>
      </c>
      <c r="C11557" s="1" t="n">
        <v>100</v>
      </c>
      <c r="D11557" s="1" t="s">
        <v>3947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3935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7" t="n">
        <v>46232</v>
      </c>
      <c r="C11558" s="1" t="n">
        <v>100</v>
      </c>
      <c r="D11558" s="1" t="s">
        <v>3947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3936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7" t="n">
        <v>46232</v>
      </c>
      <c r="C11559" s="1" t="n">
        <v>100</v>
      </c>
      <c r="D11559" s="1" t="s">
        <v>3947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3937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7" t="n">
        <v>46232</v>
      </c>
      <c r="C11560" s="1" t="n">
        <v>100</v>
      </c>
      <c r="D11560" s="1" t="s">
        <v>3947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3938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7" t="n">
        <v>46232</v>
      </c>
      <c r="C11561" s="1" t="n">
        <v>100</v>
      </c>
      <c r="D11561" s="1" t="s">
        <v>3947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3939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7" t="n">
        <v>46232</v>
      </c>
      <c r="C11562" s="1" t="n">
        <v>100</v>
      </c>
      <c r="D11562" s="1" t="s">
        <v>3947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3940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7" t="n">
        <v>46232</v>
      </c>
      <c r="C11563" s="1" t="n">
        <v>100</v>
      </c>
      <c r="D11563" s="1" t="s">
        <v>3947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3941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7" t="n">
        <v>46232</v>
      </c>
      <c r="C11564" s="1" t="n">
        <v>171</v>
      </c>
      <c r="D11564" s="1" t="s">
        <v>3948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4990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7" t="n">
        <v>46232</v>
      </c>
      <c r="C11565" s="1" t="n">
        <v>171</v>
      </c>
      <c r="D11565" s="1" t="s">
        <v>3948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7813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7" t="n">
        <v>46232</v>
      </c>
      <c r="C11566" s="1" t="n">
        <v>171</v>
      </c>
      <c r="D11566" s="1" t="s">
        <v>3948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4440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7" t="n">
        <v>46232</v>
      </c>
      <c r="C11567" s="1" t="n">
        <v>171</v>
      </c>
      <c r="D11567" s="1" t="s">
        <v>3948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4857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7" t="n">
        <v>46232</v>
      </c>
      <c r="C11568" s="1" t="n">
        <v>171</v>
      </c>
      <c r="D11568" s="1" t="s">
        <v>3948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6515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7" t="n">
        <v>46233</v>
      </c>
      <c r="C11569" s="1" t="n">
        <v>1</v>
      </c>
      <c r="D11569" s="1" t="s">
        <v>3851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3886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7" t="n">
        <v>46233</v>
      </c>
      <c r="C11570" s="1" t="n">
        <v>1</v>
      </c>
      <c r="D11570" s="1" t="s">
        <v>3851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3887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7" t="n">
        <v>46233</v>
      </c>
      <c r="C11571" s="1" t="n">
        <v>1</v>
      </c>
      <c r="D11571" s="1" t="s">
        <v>3851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3886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7" t="n">
        <v>46233</v>
      </c>
      <c r="C11572" s="1" t="n">
        <v>1</v>
      </c>
      <c r="D11572" s="1" t="s">
        <v>3851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3887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7" t="n">
        <v>46233</v>
      </c>
      <c r="C11573" s="1" t="n">
        <v>1</v>
      </c>
      <c r="D11573" s="1" t="s">
        <v>3851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3886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7" t="n">
        <v>46233</v>
      </c>
      <c r="C11574" s="1" t="n">
        <v>1</v>
      </c>
      <c r="D11574" s="1" t="s">
        <v>3851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3887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7" t="n">
        <v>46233</v>
      </c>
      <c r="C11575" s="1" t="n">
        <v>1</v>
      </c>
      <c r="D11575" s="1" t="s">
        <v>3851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3894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7" t="n">
        <v>46233</v>
      </c>
      <c r="C11576" s="1" t="n">
        <v>1</v>
      </c>
      <c r="D11576" s="1" t="s">
        <v>3851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4894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7" t="n">
        <v>46233</v>
      </c>
      <c r="C11577" s="1" t="n">
        <v>1</v>
      </c>
      <c r="D11577" s="1" t="s">
        <v>3851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3894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7" t="n">
        <v>46233</v>
      </c>
      <c r="C11578" s="1" t="n">
        <v>1</v>
      </c>
      <c r="D11578" s="1" t="s">
        <v>3851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4894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7" t="n">
        <v>46233</v>
      </c>
      <c r="C11579" s="1" t="n">
        <v>1</v>
      </c>
      <c r="D11579" s="1" t="s">
        <v>3851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3894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7" t="n">
        <v>46233</v>
      </c>
      <c r="C11580" s="1" t="n">
        <v>1</v>
      </c>
      <c r="D11580" s="1" t="s">
        <v>3851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4894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7" t="n">
        <v>46233</v>
      </c>
      <c r="C11581" s="1" t="n">
        <v>1</v>
      </c>
      <c r="D11581" s="1" t="s">
        <v>3851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3894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7" t="n">
        <v>46233</v>
      </c>
      <c r="C11582" s="1" t="n">
        <v>1</v>
      </c>
      <c r="D11582" s="1" t="s">
        <v>3851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3894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7" t="n">
        <v>46233</v>
      </c>
      <c r="C11583" s="1" t="n">
        <v>1</v>
      </c>
      <c r="D11583" s="1" t="s">
        <v>3851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4894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7" t="n">
        <v>46233</v>
      </c>
      <c r="C11584" s="1" t="n">
        <v>1</v>
      </c>
      <c r="D11584" s="1" t="s">
        <v>3851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3894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7" t="n">
        <v>46233</v>
      </c>
      <c r="C11585" s="1" t="n">
        <v>1</v>
      </c>
      <c r="D11585" s="1" t="s">
        <v>3851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3894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7" t="n">
        <v>46233</v>
      </c>
      <c r="C11586" s="1" t="n">
        <v>1</v>
      </c>
      <c r="D11586" s="1" t="s">
        <v>3851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4894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7" t="n">
        <v>46233</v>
      </c>
      <c r="C11587" s="1" t="n">
        <v>1</v>
      </c>
      <c r="D11587" s="1" t="s">
        <v>3851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3894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7" t="n">
        <v>46233</v>
      </c>
      <c r="C11588" s="1" t="n">
        <v>11</v>
      </c>
      <c r="D11588" s="1" t="s">
        <v>3915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7814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7" t="n">
        <v>46233</v>
      </c>
      <c r="C11589" s="1" t="n">
        <v>11</v>
      </c>
      <c r="D11589" s="1" t="s">
        <v>3915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3950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7" t="n">
        <v>46233</v>
      </c>
      <c r="C11590" s="1" t="n">
        <v>11</v>
      </c>
      <c r="D11590" s="1" t="s">
        <v>3915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6376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7" t="n">
        <v>46233</v>
      </c>
      <c r="C11591" s="1" t="n">
        <v>11</v>
      </c>
      <c r="D11591" s="1" t="s">
        <v>3915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6377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7" t="n">
        <v>46233</v>
      </c>
      <c r="C11592" s="1" t="n">
        <v>11</v>
      </c>
      <c r="D11592" s="1" t="s">
        <v>3915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6378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7" t="n">
        <v>46233</v>
      </c>
      <c r="C11593" s="1" t="n">
        <v>11</v>
      </c>
      <c r="D11593" s="1" t="s">
        <v>3915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4621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7" t="n">
        <v>46233</v>
      </c>
      <c r="C11594" s="1" t="n">
        <v>11</v>
      </c>
      <c r="D11594" s="1" t="s">
        <v>3915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4219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7" t="n">
        <v>46233</v>
      </c>
      <c r="C11595" s="1" t="n">
        <v>11</v>
      </c>
      <c r="D11595" s="1" t="s">
        <v>3915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3952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7" t="n">
        <v>46233</v>
      </c>
      <c r="C11596" s="1" t="n">
        <v>11</v>
      </c>
      <c r="D11596" s="1" t="s">
        <v>3915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3953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7" t="n">
        <v>46233</v>
      </c>
      <c r="C11597" s="1" t="n">
        <v>11</v>
      </c>
      <c r="D11597" s="1" t="s">
        <v>3915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4274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7" t="n">
        <v>46233</v>
      </c>
      <c r="C11598" s="1" t="n">
        <v>11</v>
      </c>
      <c r="D11598" s="1" t="s">
        <v>3915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3954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7" t="n">
        <v>46233</v>
      </c>
      <c r="C11599" s="1" t="n">
        <v>11</v>
      </c>
      <c r="D11599" s="1" t="s">
        <v>3915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3955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7" t="n">
        <v>46233</v>
      </c>
      <c r="C11600" s="1" t="n">
        <v>11</v>
      </c>
      <c r="D11600" s="1" t="s">
        <v>3915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3957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7" t="n">
        <v>46233</v>
      </c>
      <c r="C11601" s="1" t="n">
        <v>11</v>
      </c>
      <c r="D11601" s="1" t="s">
        <v>3915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3956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7" t="n">
        <v>46233</v>
      </c>
      <c r="C11602" s="1" t="n">
        <v>11</v>
      </c>
      <c r="D11602" s="1" t="s">
        <v>3915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6461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7" t="n">
        <v>46233</v>
      </c>
      <c r="C11603" s="1" t="n">
        <v>11</v>
      </c>
      <c r="D11603" s="1" t="s">
        <v>3915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4217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7" t="n">
        <v>46233</v>
      </c>
      <c r="C11604" s="1" t="n">
        <v>11</v>
      </c>
      <c r="D11604" s="1" t="s">
        <v>3915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4218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7" t="n">
        <v>46233</v>
      </c>
      <c r="C11605" s="1" t="n">
        <v>11</v>
      </c>
      <c r="D11605" s="1" t="s">
        <v>3915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4219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7" t="n">
        <v>46233</v>
      </c>
      <c r="C11606" s="1" t="n">
        <v>11</v>
      </c>
      <c r="D11606" s="1" t="s">
        <v>3915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3954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7" t="n">
        <v>46233</v>
      </c>
      <c r="C11607" s="1" t="n">
        <v>11</v>
      </c>
      <c r="D11607" s="1" t="s">
        <v>3915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3957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7" t="n">
        <v>46233</v>
      </c>
      <c r="C11608" s="1" t="n">
        <v>11</v>
      </c>
      <c r="D11608" s="1" t="s">
        <v>3915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3956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7" t="n">
        <v>46233</v>
      </c>
      <c r="C11609" s="1" t="n">
        <v>11</v>
      </c>
      <c r="D11609" s="1" t="s">
        <v>3915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4217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7" t="n">
        <v>46233</v>
      </c>
      <c r="C11610" s="1" t="n">
        <v>11</v>
      </c>
      <c r="D11610" s="1" t="s">
        <v>3915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4218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7" t="n">
        <v>46233</v>
      </c>
      <c r="C11611" s="1" t="n">
        <v>11</v>
      </c>
      <c r="D11611" s="1" t="s">
        <v>3915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4220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7" t="n">
        <v>46233</v>
      </c>
      <c r="C11612" s="1" t="n">
        <v>11</v>
      </c>
      <c r="D11612" s="1" t="s">
        <v>3915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4221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7" t="n">
        <v>46233</v>
      </c>
      <c r="C11613" s="1" t="n">
        <v>11</v>
      </c>
      <c r="D11613" s="1" t="s">
        <v>3915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3990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7" t="n">
        <v>46233</v>
      </c>
      <c r="C11614" s="1" t="n">
        <v>11</v>
      </c>
      <c r="D11614" s="1" t="s">
        <v>3915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3991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7" t="n">
        <v>46233</v>
      </c>
      <c r="C11615" s="1" t="n">
        <v>11</v>
      </c>
      <c r="D11615" s="1" t="s">
        <v>3915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3992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7" t="n">
        <v>46233</v>
      </c>
      <c r="C11616" s="1" t="n">
        <v>11</v>
      </c>
      <c r="D11616" s="1" t="s">
        <v>3915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3993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7" t="n">
        <v>46233</v>
      </c>
      <c r="C11617" s="1" t="n">
        <v>11</v>
      </c>
      <c r="D11617" s="1" t="s">
        <v>3915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4467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7" t="n">
        <v>46233</v>
      </c>
      <c r="C11618" s="1" t="n">
        <v>11</v>
      </c>
      <c r="D11618" s="1" t="s">
        <v>3915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3955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7" t="n">
        <v>46233</v>
      </c>
      <c r="C11619" s="1" t="n">
        <v>11</v>
      </c>
      <c r="D11619" s="1" t="s">
        <v>3915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3994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7" t="n">
        <v>46233</v>
      </c>
      <c r="C11620" s="1" t="n">
        <v>11</v>
      </c>
      <c r="D11620" s="1" t="s">
        <v>3915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6177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7" t="n">
        <v>46233</v>
      </c>
      <c r="C11621" s="1" t="n">
        <v>11</v>
      </c>
      <c r="D11621" s="1" t="s">
        <v>3915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6178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7" t="n">
        <v>46233</v>
      </c>
      <c r="C11622" s="1" t="n">
        <v>11</v>
      </c>
      <c r="D11622" s="1" t="s">
        <v>3915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5736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7" t="n">
        <v>46233</v>
      </c>
      <c r="C11623" s="1" t="n">
        <v>11</v>
      </c>
      <c r="D11623" s="1" t="s">
        <v>3915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4280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7" t="n">
        <v>46233</v>
      </c>
      <c r="C11624" s="1" t="n">
        <v>11</v>
      </c>
      <c r="D11624" s="1" t="s">
        <v>3915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4283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7" t="n">
        <v>46233</v>
      </c>
      <c r="C11625" s="1" t="n">
        <v>11</v>
      </c>
      <c r="D11625" s="1" t="s">
        <v>3915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4289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7" t="n">
        <v>46233</v>
      </c>
      <c r="C11626" s="1" t="n">
        <v>11</v>
      </c>
      <c r="D11626" s="1" t="s">
        <v>3915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4222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7" t="n">
        <v>46233</v>
      </c>
      <c r="C11627" s="1" t="n">
        <v>11</v>
      </c>
      <c r="D11627" s="1" t="s">
        <v>3915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4098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7" t="n">
        <v>46233</v>
      </c>
      <c r="C11628" s="1" t="n">
        <v>11</v>
      </c>
      <c r="D11628" s="1" t="s">
        <v>3915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4099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7" t="n">
        <v>46233</v>
      </c>
      <c r="C11629" s="1" t="n">
        <v>11</v>
      </c>
      <c r="D11629" s="1" t="s">
        <v>3915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4773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7" t="n">
        <v>46233</v>
      </c>
      <c r="C11630" s="1" t="n">
        <v>11</v>
      </c>
      <c r="D11630" s="1" t="s">
        <v>3915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4407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7" t="n">
        <v>46233</v>
      </c>
      <c r="C11631" s="1" t="n">
        <v>11</v>
      </c>
      <c r="D11631" s="1" t="s">
        <v>3915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4789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7" t="n">
        <v>46233</v>
      </c>
      <c r="C11632" s="1" t="n">
        <v>11</v>
      </c>
      <c r="D11632" s="1" t="s">
        <v>3915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4108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7" t="n">
        <v>46233</v>
      </c>
      <c r="C11633" s="1" t="n">
        <v>11</v>
      </c>
      <c r="D11633" s="1" t="s">
        <v>3915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4109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7" t="n">
        <v>46233</v>
      </c>
      <c r="C11634" s="1" t="n">
        <v>11</v>
      </c>
      <c r="D11634" s="1" t="s">
        <v>3915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6195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7" t="n">
        <v>46233</v>
      </c>
      <c r="C11635" s="1" t="n">
        <v>11</v>
      </c>
      <c r="D11635" s="1" t="s">
        <v>3915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6196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7" t="n">
        <v>46233</v>
      </c>
      <c r="C11636" s="1" t="n">
        <v>11</v>
      </c>
      <c r="D11636" s="1" t="s">
        <v>3915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6462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7" t="n">
        <v>46233</v>
      </c>
      <c r="C11637" s="1" t="n">
        <v>11</v>
      </c>
      <c r="D11637" s="1" t="s">
        <v>3915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4110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7" t="n">
        <v>46233</v>
      </c>
      <c r="C11638" s="1" t="n">
        <v>11</v>
      </c>
      <c r="D11638" s="1" t="s">
        <v>3915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4414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7" t="n">
        <v>46233</v>
      </c>
      <c r="C11639" s="1" t="n">
        <v>11</v>
      </c>
      <c r="D11639" s="1" t="s">
        <v>3915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4314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7" t="n">
        <v>46233</v>
      </c>
      <c r="C11640" s="1" t="n">
        <v>11</v>
      </c>
      <c r="D11640" s="1" t="s">
        <v>3915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4316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7" t="n">
        <v>46233</v>
      </c>
      <c r="C11641" s="1" t="n">
        <v>11</v>
      </c>
      <c r="D11641" s="1" t="s">
        <v>3915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4474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7" t="n">
        <v>46233</v>
      </c>
      <c r="C11642" s="1" t="n">
        <v>11</v>
      </c>
      <c r="D11642" s="1" t="s">
        <v>3915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4320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7" t="n">
        <v>46233</v>
      </c>
      <c r="C11643" s="1" t="n">
        <v>11</v>
      </c>
      <c r="D11643" s="1" t="s">
        <v>3915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4323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7" t="n">
        <v>46233</v>
      </c>
      <c r="C11644" s="1" t="n">
        <v>11</v>
      </c>
      <c r="D11644" s="1" t="s">
        <v>3915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4475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7" t="n">
        <v>46233</v>
      </c>
      <c r="C11645" s="1" t="n">
        <v>11</v>
      </c>
      <c r="D11645" s="1" t="s">
        <v>3915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4222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7" t="n">
        <v>46233</v>
      </c>
      <c r="C11646" s="1" t="n">
        <v>11</v>
      </c>
      <c r="D11646" s="1" t="s">
        <v>3915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4476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7" t="n">
        <v>46233</v>
      </c>
      <c r="C11647" s="1" t="n">
        <v>11</v>
      </c>
      <c r="D11647" s="1" t="s">
        <v>3915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7815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7" t="n">
        <v>46233</v>
      </c>
      <c r="C11648" s="1" t="n">
        <v>11</v>
      </c>
      <c r="D11648" s="1" t="s">
        <v>3915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7511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7" t="n">
        <v>46233</v>
      </c>
      <c r="C11649" s="1" t="n">
        <v>11</v>
      </c>
      <c r="D11649" s="1" t="s">
        <v>3915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7512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7" t="n">
        <v>46233</v>
      </c>
      <c r="C11650" s="1" t="n">
        <v>11</v>
      </c>
      <c r="D11650" s="1" t="s">
        <v>3915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7512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7" t="n">
        <v>46233</v>
      </c>
      <c r="C11651" s="1" t="n">
        <v>11</v>
      </c>
      <c r="D11651" s="1" t="s">
        <v>3915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7513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7" t="n">
        <v>46233</v>
      </c>
      <c r="C11652" s="1" t="n">
        <v>11</v>
      </c>
      <c r="D11652" s="1" t="s">
        <v>3915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7816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7" t="n">
        <v>46233</v>
      </c>
      <c r="C11653" s="1" t="n">
        <v>11</v>
      </c>
      <c r="D11653" s="1" t="s">
        <v>3915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7817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7" t="n">
        <v>46233</v>
      </c>
      <c r="C11654" s="1" t="n">
        <v>11</v>
      </c>
      <c r="D11654" s="1" t="s">
        <v>3915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7514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7" t="n">
        <v>46233</v>
      </c>
      <c r="C11655" s="1" t="n">
        <v>11</v>
      </c>
      <c r="D11655" s="1" t="s">
        <v>3915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7515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7" t="n">
        <v>46233</v>
      </c>
      <c r="C11656" s="1" t="n">
        <v>11</v>
      </c>
      <c r="D11656" s="1" t="s">
        <v>3915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7056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7" t="n">
        <v>46233</v>
      </c>
      <c r="C11657" s="1" t="n">
        <v>11</v>
      </c>
      <c r="D11657" s="1" t="s">
        <v>3915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7818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7" t="n">
        <v>46233</v>
      </c>
      <c r="C11658" s="1" t="n">
        <v>11</v>
      </c>
      <c r="D11658" s="1" t="s">
        <v>3915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4228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7" t="n">
        <v>46233</v>
      </c>
      <c r="C11659" s="1" t="n">
        <v>11</v>
      </c>
      <c r="D11659" s="1" t="s">
        <v>3915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4230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7" t="n">
        <v>46233</v>
      </c>
      <c r="C11660" s="1" t="n">
        <v>11</v>
      </c>
      <c r="D11660" s="1" t="s">
        <v>3915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4125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17" t="n">
        <v>46233</v>
      </c>
      <c r="C11661" s="1" t="n">
        <v>11</v>
      </c>
      <c r="D11661" s="1" t="s">
        <v>3915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4126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17" t="n">
        <v>46233</v>
      </c>
      <c r="C11662" s="1" t="n">
        <v>11</v>
      </c>
      <c r="D11662" s="1" t="s">
        <v>3915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5352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7" t="n">
        <v>46233</v>
      </c>
      <c r="C11663" s="1" t="n">
        <v>11</v>
      </c>
      <c r="D11663" s="1" t="s">
        <v>3915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4130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7" t="n">
        <v>46233</v>
      </c>
      <c r="C11664" s="1" t="n">
        <v>11</v>
      </c>
      <c r="D11664" s="1" t="s">
        <v>3915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4501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7" t="n">
        <v>46233</v>
      </c>
      <c r="C11665" s="1" t="n">
        <v>11</v>
      </c>
      <c r="D11665" s="1" t="s">
        <v>3915</v>
      </c>
      <c r="E11665" s="1" t="n">
        <v>1634</v>
      </c>
      <c r="F11665" s="1" t="s">
        <v>2623</v>
      </c>
      <c r="I11665" s="1" t="n">
        <v>329028</v>
      </c>
      <c r="J11665" s="1" t="n">
        <v>104907</v>
      </c>
      <c r="K11665" s="1" t="n">
        <v>7898910758011</v>
      </c>
      <c r="L11665" s="1" t="s">
        <v>5774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7" t="n">
        <v>46233</v>
      </c>
      <c r="C11666" s="1" t="n">
        <v>11</v>
      </c>
      <c r="D11666" s="1" t="s">
        <v>3915</v>
      </c>
      <c r="E11666" s="1" t="n">
        <v>1634</v>
      </c>
      <c r="F11666" s="1" t="s">
        <v>2623</v>
      </c>
      <c r="I11666" s="1" t="n">
        <v>329028</v>
      </c>
      <c r="J11666" s="1" t="n">
        <v>12855</v>
      </c>
      <c r="K11666" s="1" t="n">
        <v>7898910758127</v>
      </c>
      <c r="L11666" s="1" t="s">
        <v>6601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7" t="n">
        <v>46233</v>
      </c>
      <c r="C11667" s="1" t="n">
        <v>11</v>
      </c>
      <c r="D11667" s="1" t="s">
        <v>3915</v>
      </c>
      <c r="E11667" s="1" t="n">
        <v>1634</v>
      </c>
      <c r="F11667" s="1" t="s">
        <v>2623</v>
      </c>
      <c r="I11667" s="1" t="n">
        <v>329028</v>
      </c>
      <c r="J11667" s="1" t="n">
        <v>13165</v>
      </c>
      <c r="K11667" s="1" t="n">
        <v>7896037913139</v>
      </c>
      <c r="L11667" s="1" t="s">
        <v>7819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7" t="n">
        <v>46233</v>
      </c>
      <c r="C11668" s="1" t="n">
        <v>11</v>
      </c>
      <c r="D11668" s="1" t="s">
        <v>3915</v>
      </c>
      <c r="E11668" s="1" t="n">
        <v>1634</v>
      </c>
      <c r="F11668" s="1" t="s">
        <v>2623</v>
      </c>
      <c r="I11668" s="1" t="n">
        <v>329028</v>
      </c>
      <c r="J11668" s="1" t="n">
        <v>14904</v>
      </c>
      <c r="K11668" s="1" t="n">
        <v>7896037913665</v>
      </c>
      <c r="L11668" s="1" t="s">
        <v>7820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7" t="n">
        <v>46233</v>
      </c>
      <c r="C11669" s="1" t="n">
        <v>11</v>
      </c>
      <c r="D11669" s="1" t="s">
        <v>3915</v>
      </c>
      <c r="E11669" s="1" t="n">
        <v>1634</v>
      </c>
      <c r="F11669" s="1" t="s">
        <v>2623</v>
      </c>
      <c r="I11669" s="1" t="n">
        <v>329028</v>
      </c>
      <c r="J11669" s="1" t="n">
        <v>27241</v>
      </c>
      <c r="K11669" s="1" t="n">
        <v>7898910758639</v>
      </c>
      <c r="L11669" s="1" t="s">
        <v>5770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7" t="n">
        <v>46233</v>
      </c>
      <c r="C11670" s="1" t="n">
        <v>11</v>
      </c>
      <c r="D11670" s="1" t="s">
        <v>3915</v>
      </c>
      <c r="E11670" s="1" t="n">
        <v>1634</v>
      </c>
      <c r="F11670" s="1" t="s">
        <v>2623</v>
      </c>
      <c r="I11670" s="1" t="n">
        <v>329028</v>
      </c>
      <c r="J11670" s="1" t="n">
        <v>27242</v>
      </c>
      <c r="K11670" s="1" t="n">
        <v>7898910758622</v>
      </c>
      <c r="L11670" s="1" t="s">
        <v>5771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7" t="n">
        <v>46233</v>
      </c>
      <c r="C11671" s="1" t="n">
        <v>11</v>
      </c>
      <c r="D11671" s="1" t="s">
        <v>3915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4234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7" t="n">
        <v>46233</v>
      </c>
      <c r="C11672" s="1" t="n">
        <v>11</v>
      </c>
      <c r="D11672" s="1" t="s">
        <v>3915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4235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7" t="n">
        <v>46233</v>
      </c>
      <c r="C11673" s="1" t="n">
        <v>11</v>
      </c>
      <c r="D11673" s="1" t="s">
        <v>3915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4236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7" t="n">
        <v>46233</v>
      </c>
      <c r="C11674" s="1" t="n">
        <v>11</v>
      </c>
      <c r="D11674" s="1" t="s">
        <v>3915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4238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7" t="n">
        <v>46233</v>
      </c>
      <c r="C11675" s="1" t="n">
        <v>11</v>
      </c>
      <c r="D11675" s="1" t="s">
        <v>3915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4239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7" t="n">
        <v>46233</v>
      </c>
      <c r="C11676" s="1" t="n">
        <v>11</v>
      </c>
      <c r="D11676" s="1" t="s">
        <v>3915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4550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7" t="n">
        <v>46233</v>
      </c>
      <c r="C11677" s="1" t="n">
        <v>11</v>
      </c>
      <c r="D11677" s="1" t="s">
        <v>3915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4541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7" t="n">
        <v>46233</v>
      </c>
      <c r="C11678" s="1" t="n">
        <v>11</v>
      </c>
      <c r="D11678" s="1" t="s">
        <v>3915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4543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7" t="n">
        <v>46233</v>
      </c>
      <c r="C11679" s="1" t="n">
        <v>11</v>
      </c>
      <c r="D11679" s="1" t="s">
        <v>3915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4544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7" t="n">
        <v>46233</v>
      </c>
      <c r="C11680" s="1" t="n">
        <v>11</v>
      </c>
      <c r="D11680" s="1" t="s">
        <v>3915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4572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7" t="n">
        <v>46233</v>
      </c>
      <c r="C11681" s="1" t="n">
        <v>11</v>
      </c>
      <c r="D11681" s="1" t="s">
        <v>3915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5600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7" t="n">
        <v>46233</v>
      </c>
      <c r="C11682" s="1" t="n">
        <v>11</v>
      </c>
      <c r="D11682" s="1" t="s">
        <v>3915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4545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7" t="n">
        <v>46233</v>
      </c>
      <c r="C11683" s="1" t="n">
        <v>11</v>
      </c>
      <c r="D11683" s="1" t="s">
        <v>3915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6523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7" t="n">
        <v>46233</v>
      </c>
      <c r="C11684" s="1" t="n">
        <v>11</v>
      </c>
      <c r="D11684" s="1" t="s">
        <v>3915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6372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7" t="n">
        <v>46233</v>
      </c>
      <c r="C11685" s="1" t="n">
        <v>11</v>
      </c>
      <c r="D11685" s="1" t="s">
        <v>3915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4549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7" t="n">
        <v>46233</v>
      </c>
      <c r="C11686" s="1" t="n">
        <v>11</v>
      </c>
      <c r="D11686" s="1" t="s">
        <v>3915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4587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7" t="n">
        <v>46233</v>
      </c>
      <c r="C11687" s="1" t="n">
        <v>11</v>
      </c>
      <c r="D11687" s="1" t="s">
        <v>3915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4588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7" t="n">
        <v>46233</v>
      </c>
      <c r="C11688" s="1" t="n">
        <v>11</v>
      </c>
      <c r="D11688" s="1" t="s">
        <v>3915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4558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7" t="n">
        <v>46233</v>
      </c>
      <c r="C11689" s="1" t="n">
        <v>11</v>
      </c>
      <c r="D11689" s="1" t="s">
        <v>3915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4562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7" t="n">
        <v>46233</v>
      </c>
      <c r="C11690" s="1" t="n">
        <v>11</v>
      </c>
      <c r="D11690" s="1" t="s">
        <v>3915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3949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7" t="n">
        <v>46233</v>
      </c>
      <c r="C11691" s="1" t="n">
        <v>11</v>
      </c>
      <c r="D11691" s="1" t="s">
        <v>3915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4566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7" t="n">
        <v>46233</v>
      </c>
      <c r="C11692" s="1" t="n">
        <v>11</v>
      </c>
      <c r="D11692" s="1" t="s">
        <v>3915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6367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7" t="n">
        <v>46233</v>
      </c>
      <c r="C11693" s="1" t="n">
        <v>11</v>
      </c>
      <c r="D11693" s="1" t="s">
        <v>3915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6952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7" t="n">
        <v>46233</v>
      </c>
      <c r="C11694" s="1" t="n">
        <v>11</v>
      </c>
      <c r="D11694" s="1" t="s">
        <v>3915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4244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7" t="n">
        <v>46233</v>
      </c>
      <c r="C11695" s="1" t="n">
        <v>11</v>
      </c>
      <c r="D11695" s="1" t="s">
        <v>3915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4245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7" t="n">
        <v>46233</v>
      </c>
      <c r="C11696" s="1" t="n">
        <v>11</v>
      </c>
      <c r="D11696" s="1" t="s">
        <v>3915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4897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7" t="n">
        <v>46233</v>
      </c>
      <c r="C11697" s="1" t="n">
        <v>11</v>
      </c>
      <c r="D11697" s="1" t="s">
        <v>3915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4899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7" t="n">
        <v>46233</v>
      </c>
      <c r="C11698" s="1" t="n">
        <v>11</v>
      </c>
      <c r="D11698" s="1" t="s">
        <v>3915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4248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7" t="n">
        <v>46233</v>
      </c>
      <c r="C11699" s="1" t="n">
        <v>11</v>
      </c>
      <c r="D11699" s="1" t="s">
        <v>3915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4249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7" t="n">
        <v>46233</v>
      </c>
      <c r="C11700" s="1" t="n">
        <v>11</v>
      </c>
      <c r="D11700" s="1" t="s">
        <v>3915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4250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7" t="n">
        <v>46233</v>
      </c>
      <c r="C11701" s="1" t="n">
        <v>11</v>
      </c>
      <c r="D11701" s="1" t="s">
        <v>3915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4251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7" t="n">
        <v>46233</v>
      </c>
      <c r="C11702" s="1" t="n">
        <v>11</v>
      </c>
      <c r="D11702" s="1" t="s">
        <v>3915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5434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7" t="n">
        <v>46233</v>
      </c>
      <c r="C11703" s="1" t="n">
        <v>11</v>
      </c>
      <c r="D11703" s="1" t="s">
        <v>3915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4256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7" t="n">
        <v>46233</v>
      </c>
      <c r="C11704" s="1" t="n">
        <v>11</v>
      </c>
      <c r="D11704" s="1" t="s">
        <v>3915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4261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7" t="n">
        <v>46233</v>
      </c>
      <c r="C11705" s="1" t="n">
        <v>11</v>
      </c>
      <c r="D11705" s="1" t="s">
        <v>3915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5436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7" t="n">
        <v>46233</v>
      </c>
      <c r="C11706" s="1" t="n">
        <v>11</v>
      </c>
      <c r="D11706" s="1" t="s">
        <v>3915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5438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7" t="n">
        <v>46233</v>
      </c>
      <c r="C11707" s="1" t="n">
        <v>11</v>
      </c>
      <c r="D11707" s="1" t="s">
        <v>3915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4907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7" t="n">
        <v>46233</v>
      </c>
      <c r="C11708" s="1" t="n">
        <v>11</v>
      </c>
      <c r="D11708" s="1" t="s">
        <v>3915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4908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7" t="n">
        <v>46233</v>
      </c>
      <c r="C11709" s="1" t="n">
        <v>11</v>
      </c>
      <c r="D11709" s="1" t="s">
        <v>3915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4913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7" t="n">
        <v>46233</v>
      </c>
      <c r="C11710" s="1" t="n">
        <v>11</v>
      </c>
      <c r="D11710" s="1" t="s">
        <v>3915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7821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7" t="n">
        <v>46233</v>
      </c>
      <c r="C11711" s="1" t="n">
        <v>11</v>
      </c>
      <c r="D11711" s="1" t="s">
        <v>3915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7822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7" t="n">
        <v>46233</v>
      </c>
      <c r="C11712" s="1" t="n">
        <v>11</v>
      </c>
      <c r="D11712" s="1" t="s">
        <v>3915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6585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7" t="n">
        <v>46233</v>
      </c>
      <c r="C11713" s="1" t="n">
        <v>11</v>
      </c>
      <c r="D11713" s="1" t="s">
        <v>3915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5880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7" t="n">
        <v>46233</v>
      </c>
      <c r="C11714" s="1" t="n">
        <v>11</v>
      </c>
      <c r="D11714" s="1" t="s">
        <v>3915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7823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7" t="n">
        <v>46233</v>
      </c>
      <c r="C11715" s="1" t="n">
        <v>11</v>
      </c>
      <c r="D11715" s="1" t="s">
        <v>3915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7824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7" t="n">
        <v>46233</v>
      </c>
      <c r="C11716" s="1" t="n">
        <v>11</v>
      </c>
      <c r="D11716" s="1" t="s">
        <v>3915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5906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7" t="n">
        <v>46233</v>
      </c>
      <c r="C11717" s="1" t="n">
        <v>11</v>
      </c>
      <c r="D11717" s="1" t="s">
        <v>3915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7825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7" t="n">
        <v>46233</v>
      </c>
      <c r="C11718" s="1" t="n">
        <v>11</v>
      </c>
      <c r="D11718" s="1" t="s">
        <v>3915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7826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7" t="n">
        <v>46233</v>
      </c>
      <c r="C11719" s="1" t="n">
        <v>11</v>
      </c>
      <c r="D11719" s="1" t="s">
        <v>3915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7566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7" t="n">
        <v>46233</v>
      </c>
      <c r="C11720" s="1" t="n">
        <v>11</v>
      </c>
      <c r="D11720" s="1" t="s">
        <v>3915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4597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7" t="n">
        <v>46233</v>
      </c>
      <c r="C11721" s="1" t="n">
        <v>11</v>
      </c>
      <c r="D11721" s="1" t="s">
        <v>3915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4573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7" t="n">
        <v>46233</v>
      </c>
      <c r="C11722" s="1" t="n">
        <v>11</v>
      </c>
      <c r="D11722" s="1" t="s">
        <v>3915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5603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7" t="n">
        <v>46233</v>
      </c>
      <c r="C11723" s="1" t="n">
        <v>11</v>
      </c>
      <c r="D11723" s="1" t="s">
        <v>3915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4575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7" t="n">
        <v>46233</v>
      </c>
      <c r="C11724" s="1" t="n">
        <v>11</v>
      </c>
      <c r="D11724" s="1" t="s">
        <v>3915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4576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7" t="n">
        <v>46233</v>
      </c>
      <c r="C11725" s="1" t="n">
        <v>11</v>
      </c>
      <c r="D11725" s="1" t="s">
        <v>3915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4577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7" t="n">
        <v>46233</v>
      </c>
      <c r="C11726" s="1" t="n">
        <v>11</v>
      </c>
      <c r="D11726" s="1" t="s">
        <v>3915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4579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7" t="n">
        <v>46233</v>
      </c>
      <c r="C11727" s="1" t="n">
        <v>11</v>
      </c>
      <c r="D11727" s="1" t="s">
        <v>3915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5605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7" t="n">
        <v>46233</v>
      </c>
      <c r="C11728" s="1" t="n">
        <v>11</v>
      </c>
      <c r="D11728" s="1" t="s">
        <v>3915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4582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7" t="n">
        <v>46233</v>
      </c>
      <c r="C11729" s="1" t="n">
        <v>11</v>
      </c>
      <c r="D11729" s="1" t="s">
        <v>3915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4583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7" t="n">
        <v>46233</v>
      </c>
      <c r="C11730" s="1" t="n">
        <v>11</v>
      </c>
      <c r="D11730" s="1" t="s">
        <v>3915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4584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7" t="n">
        <v>46233</v>
      </c>
      <c r="C11731" s="1" t="n">
        <v>11</v>
      </c>
      <c r="D11731" s="1" t="s">
        <v>3915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4586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7" t="n">
        <v>46233</v>
      </c>
      <c r="C11732" s="1" t="n">
        <v>11</v>
      </c>
      <c r="D11732" s="1" t="s">
        <v>3915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5606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7" t="n">
        <v>46233</v>
      </c>
      <c r="C11733" s="1" t="n">
        <v>11</v>
      </c>
      <c r="D11733" s="1" t="s">
        <v>3915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4589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7" t="n">
        <v>46233</v>
      </c>
      <c r="C11734" s="1" t="n">
        <v>11</v>
      </c>
      <c r="D11734" s="1" t="s">
        <v>3915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4593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7" t="n">
        <v>46233</v>
      </c>
      <c r="C11735" s="1" t="n">
        <v>11</v>
      </c>
      <c r="D11735" s="1" t="s">
        <v>3915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4592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7" t="n">
        <v>46233</v>
      </c>
      <c r="C11736" s="1" t="n">
        <v>11</v>
      </c>
      <c r="D11736" s="1" t="s">
        <v>3915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4593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7" t="n">
        <v>46233</v>
      </c>
      <c r="C11737" s="1" t="n">
        <v>11</v>
      </c>
      <c r="D11737" s="1" t="s">
        <v>3915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4596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7" t="n">
        <v>46233</v>
      </c>
      <c r="C11738" s="1" t="n">
        <v>11</v>
      </c>
      <c r="D11738" s="1" t="s">
        <v>3915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4597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7" t="n">
        <v>46233</v>
      </c>
      <c r="C11739" s="1" t="n">
        <v>11</v>
      </c>
      <c r="D11739" s="1" t="s">
        <v>3915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5609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7" t="n">
        <v>46233</v>
      </c>
      <c r="C11740" s="1" t="n">
        <v>11</v>
      </c>
      <c r="D11740" s="1" t="s">
        <v>3915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4599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7" t="n">
        <v>46233</v>
      </c>
      <c r="C11741" s="1" t="n">
        <v>39</v>
      </c>
      <c r="D11741" s="1" t="s">
        <v>3945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7827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7" t="n">
        <v>46234</v>
      </c>
      <c r="C11742" s="1" t="n">
        <v>1</v>
      </c>
      <c r="D11742" s="1" t="s">
        <v>3851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4215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7" t="n">
        <v>46234</v>
      </c>
      <c r="C11743" s="1" t="n">
        <v>1</v>
      </c>
      <c r="D11743" s="1" t="s">
        <v>3851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4216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7" t="n">
        <v>46234</v>
      </c>
      <c r="C11744" s="1" t="n">
        <v>1</v>
      </c>
      <c r="D11744" s="1" t="s">
        <v>3851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5492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7" t="n">
        <v>46234</v>
      </c>
      <c r="C11745" s="1" t="n">
        <v>1</v>
      </c>
      <c r="D11745" s="1" t="s">
        <v>3851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4778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7" t="n">
        <v>46234</v>
      </c>
      <c r="C11746" s="1" t="n">
        <v>1</v>
      </c>
      <c r="D11746" s="1" t="s">
        <v>3851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3852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7" t="n">
        <v>46234</v>
      </c>
      <c r="C11747" s="1" t="n">
        <v>1</v>
      </c>
      <c r="D11747" s="1" t="s">
        <v>3851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3853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7" t="n">
        <v>46234</v>
      </c>
      <c r="C11748" s="1" t="n">
        <v>1</v>
      </c>
      <c r="D11748" s="1" t="s">
        <v>3851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3854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7" t="n">
        <v>46234</v>
      </c>
      <c r="C11749" s="1" t="n">
        <v>1</v>
      </c>
      <c r="D11749" s="1" t="s">
        <v>3851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3885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7" t="n">
        <v>46234</v>
      </c>
      <c r="C11750" s="1" t="n">
        <v>1</v>
      </c>
      <c r="D11750" s="1" t="s">
        <v>3851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4223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7" t="n">
        <v>46234</v>
      </c>
      <c r="C11751" s="1" t="n">
        <v>1</v>
      </c>
      <c r="D11751" s="1" t="s">
        <v>3851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4224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7" t="n">
        <v>46234</v>
      </c>
      <c r="C11752" s="1" t="n">
        <v>1</v>
      </c>
      <c r="D11752" s="1" t="s">
        <v>3851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6088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7" t="n">
        <v>46234</v>
      </c>
      <c r="C11753" s="1" t="n">
        <v>1</v>
      </c>
      <c r="D11753" s="1" t="s">
        <v>3851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4112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7" t="n">
        <v>46234</v>
      </c>
      <c r="C11754" s="1" t="n">
        <v>1</v>
      </c>
      <c r="D11754" s="1" t="s">
        <v>3851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4894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7" t="n">
        <v>46234</v>
      </c>
      <c r="C11755" s="1" t="n">
        <v>1</v>
      </c>
      <c r="D11755" s="1" t="s">
        <v>3851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3894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7" t="n">
        <v>46234</v>
      </c>
      <c r="C11756" s="1" t="n">
        <v>6</v>
      </c>
      <c r="D11756" s="1" t="s">
        <v>3914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4271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7" t="n">
        <v>46234</v>
      </c>
      <c r="C11757" s="1" t="n">
        <v>6</v>
      </c>
      <c r="D11757" s="1" t="s">
        <v>3914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7828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7" t="n">
        <v>46234</v>
      </c>
      <c r="C11758" s="1" t="n">
        <v>6</v>
      </c>
      <c r="D11758" s="1" t="s">
        <v>3914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4187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7" t="n">
        <v>46234</v>
      </c>
      <c r="C11759" s="1" t="n">
        <v>6</v>
      </c>
      <c r="D11759" s="1" t="s">
        <v>3914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4265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7" t="n">
        <v>46234</v>
      </c>
      <c r="C11760" s="1" t="n">
        <v>6</v>
      </c>
      <c r="D11760" s="1" t="s">
        <v>3914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4188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7" t="n">
        <v>46234</v>
      </c>
      <c r="C11761" s="1" t="n">
        <v>6</v>
      </c>
      <c r="D11761" s="1" t="s">
        <v>3914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4189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7" t="n">
        <v>46234</v>
      </c>
      <c r="C11762" s="1" t="n">
        <v>6</v>
      </c>
      <c r="D11762" s="1" t="s">
        <v>3914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4190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7" t="n">
        <v>46234</v>
      </c>
      <c r="C11763" s="1" t="n">
        <v>6</v>
      </c>
      <c r="D11763" s="1" t="s">
        <v>3914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4191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7" t="n">
        <v>46234</v>
      </c>
      <c r="C11764" s="1" t="n">
        <v>6</v>
      </c>
      <c r="D11764" s="1" t="s">
        <v>3914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4192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7" t="n">
        <v>46234</v>
      </c>
      <c r="C11765" s="1" t="n">
        <v>6</v>
      </c>
      <c r="D11765" s="1" t="s">
        <v>3914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4193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7" t="n">
        <v>46234</v>
      </c>
      <c r="C11766" s="1" t="n">
        <v>6</v>
      </c>
      <c r="D11766" s="1" t="s">
        <v>3914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4194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7" t="n">
        <v>46234</v>
      </c>
      <c r="C11767" s="1" t="n">
        <v>6</v>
      </c>
      <c r="D11767" s="1" t="s">
        <v>3914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4266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7" t="n">
        <v>46234</v>
      </c>
      <c r="C11768" s="1" t="n">
        <v>6</v>
      </c>
      <c r="D11768" s="1" t="s">
        <v>3914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4195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7" t="n">
        <v>46234</v>
      </c>
      <c r="C11769" s="1" t="n">
        <v>6</v>
      </c>
      <c r="D11769" s="1" t="s">
        <v>3914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4196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7" t="n">
        <v>46234</v>
      </c>
      <c r="C11770" s="1" t="n">
        <v>6</v>
      </c>
      <c r="D11770" s="1" t="s">
        <v>3914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4197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7" t="n">
        <v>46234</v>
      </c>
      <c r="C11771" s="1" t="n">
        <v>6</v>
      </c>
      <c r="D11771" s="1" t="s">
        <v>3914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4267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7" t="n">
        <v>46234</v>
      </c>
      <c r="C11772" s="1" t="n">
        <v>6</v>
      </c>
      <c r="D11772" s="1" t="s">
        <v>3914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4610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7" t="n">
        <v>46234</v>
      </c>
      <c r="C11773" s="1" t="n">
        <v>6</v>
      </c>
      <c r="D11773" s="1" t="s">
        <v>3914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4199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7" t="n">
        <v>46234</v>
      </c>
      <c r="C11774" s="1" t="n">
        <v>6</v>
      </c>
      <c r="D11774" s="1" t="s">
        <v>3914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4174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7" t="n">
        <v>46234</v>
      </c>
      <c r="C11775" s="1" t="n">
        <v>6</v>
      </c>
      <c r="D11775" s="1" t="s">
        <v>3914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4175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7" t="n">
        <v>46234</v>
      </c>
      <c r="C11776" s="1" t="n">
        <v>6</v>
      </c>
      <c r="D11776" s="1" t="s">
        <v>3914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4177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7" t="n">
        <v>46234</v>
      </c>
      <c r="C11777" s="1" t="n">
        <v>6</v>
      </c>
      <c r="D11777" s="1" t="s">
        <v>3914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4178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7" t="n">
        <v>46234</v>
      </c>
      <c r="C11778" s="1" t="n">
        <v>6</v>
      </c>
      <c r="D11778" s="1" t="s">
        <v>3914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4180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7" t="n">
        <v>46234</v>
      </c>
      <c r="C11779" s="1" t="n">
        <v>6</v>
      </c>
      <c r="D11779" s="1" t="s">
        <v>3914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4181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7" t="n">
        <v>46234</v>
      </c>
      <c r="C11780" s="1" t="n">
        <v>6</v>
      </c>
      <c r="D11780" s="1" t="s">
        <v>3914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4184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7" t="n">
        <v>46234</v>
      </c>
      <c r="C11781" s="1" t="n">
        <v>6</v>
      </c>
      <c r="D11781" s="1" t="s">
        <v>3914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4185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7" t="n">
        <v>46234</v>
      </c>
      <c r="C11782" s="1" t="n">
        <v>6</v>
      </c>
      <c r="D11782" s="1" t="s">
        <v>3914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6823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7" t="n">
        <v>46234</v>
      </c>
      <c r="C11783" s="1" t="n">
        <v>6</v>
      </c>
      <c r="D11783" s="1" t="s">
        <v>3914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5610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7" t="n">
        <v>46234</v>
      </c>
      <c r="C11784" s="1" t="n">
        <v>6</v>
      </c>
      <c r="D11784" s="1" t="s">
        <v>3914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4777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7" t="n">
        <v>46234</v>
      </c>
      <c r="C11785" s="1" t="n">
        <v>11</v>
      </c>
      <c r="D11785" s="1" t="s">
        <v>3915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4366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7" t="n">
        <v>46234</v>
      </c>
      <c r="C11786" s="1" t="n">
        <v>11</v>
      </c>
      <c r="D11786" s="1" t="s">
        <v>3915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4366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7" t="n">
        <v>46234</v>
      </c>
      <c r="C11787" s="1" t="n">
        <v>11</v>
      </c>
      <c r="D11787" s="1" t="s">
        <v>3915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4367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7" t="n">
        <v>46234</v>
      </c>
      <c r="C11788" s="1" t="n">
        <v>11</v>
      </c>
      <c r="D11788" s="1" t="s">
        <v>3915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4367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7" t="n">
        <v>46234</v>
      </c>
      <c r="C11789" s="1" t="n">
        <v>11</v>
      </c>
      <c r="D11789" s="1" t="s">
        <v>3915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7829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7" t="n">
        <v>46234</v>
      </c>
      <c r="C11790" s="1" t="n">
        <v>11</v>
      </c>
      <c r="D11790" s="1" t="s">
        <v>3915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6532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7" t="n">
        <v>46234</v>
      </c>
      <c r="C11791" s="1" t="n">
        <v>11</v>
      </c>
      <c r="D11791" s="1" t="s">
        <v>3915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6545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7" t="n">
        <v>46234</v>
      </c>
      <c r="C11792" s="1" t="n">
        <v>11</v>
      </c>
      <c r="D11792" s="1" t="s">
        <v>3915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6547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7" t="n">
        <v>46234</v>
      </c>
      <c r="C11793" s="1" t="n">
        <v>11</v>
      </c>
      <c r="D11793" s="1" t="s">
        <v>3915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7830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7" t="n">
        <v>46234</v>
      </c>
      <c r="C11794" s="1" t="n">
        <v>11</v>
      </c>
      <c r="D11794" s="1" t="s">
        <v>3915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7831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7" t="n">
        <v>46234</v>
      </c>
      <c r="C11795" s="1" t="n">
        <v>11</v>
      </c>
      <c r="D11795" s="1" t="s">
        <v>3915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7832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7" t="n">
        <v>46234</v>
      </c>
      <c r="C11796" s="1" t="n">
        <v>11</v>
      </c>
      <c r="D11796" s="1" t="s">
        <v>3915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7833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7" t="n">
        <v>46234</v>
      </c>
      <c r="C11797" s="1" t="n">
        <v>11</v>
      </c>
      <c r="D11797" s="1" t="s">
        <v>3915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7834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7" t="n">
        <v>46234</v>
      </c>
      <c r="C11798" s="1" t="n">
        <v>11</v>
      </c>
      <c r="D11798" s="1" t="s">
        <v>3915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7835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7" t="n">
        <v>46234</v>
      </c>
      <c r="C11799" s="1" t="n">
        <v>11</v>
      </c>
      <c r="D11799" s="1" t="s">
        <v>3915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7836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7" t="n">
        <v>46234</v>
      </c>
      <c r="C11800" s="1" t="n">
        <v>11</v>
      </c>
      <c r="D11800" s="1" t="s">
        <v>3915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7837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7" t="n">
        <v>46234</v>
      </c>
      <c r="C11801" s="1" t="n">
        <v>11</v>
      </c>
      <c r="D11801" s="1" t="s">
        <v>3915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7838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7" t="n">
        <v>46234</v>
      </c>
      <c r="C11802" s="1" t="n">
        <v>11</v>
      </c>
      <c r="D11802" s="1" t="s">
        <v>3915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7839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7" t="n">
        <v>46234</v>
      </c>
      <c r="C11803" s="1" t="n">
        <v>11</v>
      </c>
      <c r="D11803" s="1" t="s">
        <v>3915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7840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7" t="n">
        <v>46234</v>
      </c>
      <c r="C11804" s="1" t="n">
        <v>11</v>
      </c>
      <c r="D11804" s="1" t="s">
        <v>3915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7841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7" t="n">
        <v>46234</v>
      </c>
      <c r="C11805" s="1" t="n">
        <v>11</v>
      </c>
      <c r="D11805" s="1" t="s">
        <v>3915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7842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7" t="n">
        <v>46234</v>
      </c>
      <c r="C11806" s="1" t="n">
        <v>11</v>
      </c>
      <c r="D11806" s="1" t="s">
        <v>3915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7843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7" t="n">
        <v>46234</v>
      </c>
      <c r="C11807" s="1" t="n">
        <v>11</v>
      </c>
      <c r="D11807" s="1" t="s">
        <v>3915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7844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7" t="n">
        <v>46234</v>
      </c>
      <c r="C11808" s="1" t="n">
        <v>11</v>
      </c>
      <c r="D11808" s="1" t="s">
        <v>3915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7845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7" t="n">
        <v>46234</v>
      </c>
      <c r="C11809" s="1" t="n">
        <v>11</v>
      </c>
      <c r="D11809" s="1" t="s">
        <v>3915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7846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7" t="n">
        <v>46234</v>
      </c>
      <c r="C11810" s="1" t="n">
        <v>11</v>
      </c>
      <c r="D11810" s="1" t="s">
        <v>3915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7847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7" t="n">
        <v>46234</v>
      </c>
      <c r="C11811" s="1" t="n">
        <v>11</v>
      </c>
      <c r="D11811" s="1" t="s">
        <v>3915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7848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7" t="n">
        <v>46234</v>
      </c>
      <c r="C11812" s="1" t="n">
        <v>11</v>
      </c>
      <c r="D11812" s="1" t="s">
        <v>3915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7849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17" t="n">
        <v>46234</v>
      </c>
      <c r="C11813" s="1" t="n">
        <v>11</v>
      </c>
      <c r="D11813" s="1" t="s">
        <v>3915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7850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17" t="n">
        <v>46234</v>
      </c>
      <c r="C11814" s="1" t="n">
        <v>11</v>
      </c>
      <c r="D11814" s="1" t="s">
        <v>3915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7851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17" t="n">
        <v>46234</v>
      </c>
      <c r="C11815" s="1" t="n">
        <v>11</v>
      </c>
      <c r="D11815" s="1" t="s">
        <v>3915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7852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17" t="n">
        <v>46234</v>
      </c>
      <c r="C11816" s="1" t="n">
        <v>11</v>
      </c>
      <c r="D11816" s="1" t="s">
        <v>3915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7853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17" t="n">
        <v>46234</v>
      </c>
      <c r="C11817" s="1" t="n">
        <v>11</v>
      </c>
      <c r="D11817" s="1" t="s">
        <v>3915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7854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17" t="n">
        <v>46234</v>
      </c>
      <c r="C11818" s="1" t="n">
        <v>11</v>
      </c>
      <c r="D11818" s="1" t="s">
        <v>3915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7855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17" t="n">
        <v>46234</v>
      </c>
      <c r="C11819" s="1" t="n">
        <v>11</v>
      </c>
      <c r="D11819" s="1" t="s">
        <v>3915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7856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17" t="n">
        <v>46234</v>
      </c>
      <c r="C11820" s="1" t="n">
        <v>11</v>
      </c>
      <c r="D11820" s="1" t="s">
        <v>3915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7857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17" t="n">
        <v>46234</v>
      </c>
      <c r="C11821" s="1" t="n">
        <v>11</v>
      </c>
      <c r="D11821" s="1" t="s">
        <v>3915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7858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17" t="n">
        <v>46234</v>
      </c>
      <c r="C11822" s="1" t="n">
        <v>11</v>
      </c>
      <c r="D11822" s="1" t="s">
        <v>3915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7859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17" t="n">
        <v>46234</v>
      </c>
      <c r="C11823" s="1" t="n">
        <v>11</v>
      </c>
      <c r="D11823" s="1" t="s">
        <v>3915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7860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17" t="n">
        <v>46234</v>
      </c>
      <c r="C11824" s="1" t="n">
        <v>11</v>
      </c>
      <c r="D11824" s="1" t="s">
        <v>3915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7861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17" t="n">
        <v>46234</v>
      </c>
      <c r="C11825" s="1" t="n">
        <v>11</v>
      </c>
      <c r="D11825" s="1" t="s">
        <v>3915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7862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17" t="n">
        <v>46234</v>
      </c>
      <c r="C11826" s="1" t="n">
        <v>11</v>
      </c>
      <c r="D11826" s="1" t="s">
        <v>3915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7863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17" t="n">
        <v>46234</v>
      </c>
      <c r="C11827" s="1" t="n">
        <v>11</v>
      </c>
      <c r="D11827" s="1" t="s">
        <v>3915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7864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17" t="n">
        <v>46234</v>
      </c>
      <c r="C11828" s="1" t="n">
        <v>11</v>
      </c>
      <c r="D11828" s="1" t="s">
        <v>3915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7865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17" t="n">
        <v>46234</v>
      </c>
      <c r="C11829" s="1" t="n">
        <v>11</v>
      </c>
      <c r="D11829" s="1" t="s">
        <v>3915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7866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17" t="n">
        <v>46234</v>
      </c>
      <c r="C11830" s="1" t="n">
        <v>11</v>
      </c>
      <c r="D11830" s="1" t="s">
        <v>3915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7867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17" t="n">
        <v>46234</v>
      </c>
      <c r="C11831" s="1" t="n">
        <v>11</v>
      </c>
      <c r="D11831" s="1" t="s">
        <v>3915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7868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17" t="n">
        <v>46234</v>
      </c>
      <c r="C11832" s="1" t="n">
        <v>11</v>
      </c>
      <c r="D11832" s="1" t="s">
        <v>3915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7869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17" t="n">
        <v>46234</v>
      </c>
      <c r="C11833" s="1" t="n">
        <v>11</v>
      </c>
      <c r="D11833" s="1" t="s">
        <v>3915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7870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7" t="n">
        <v>46234</v>
      </c>
      <c r="C11834" s="1" t="n">
        <v>11</v>
      </c>
      <c r="D11834" s="1" t="s">
        <v>3915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7871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7" t="n">
        <v>46234</v>
      </c>
      <c r="C11835" s="1" t="n">
        <v>11</v>
      </c>
      <c r="D11835" s="1" t="s">
        <v>3915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7872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7" t="n">
        <v>46234</v>
      </c>
      <c r="C11836" s="1" t="n">
        <v>11</v>
      </c>
      <c r="D11836" s="1" t="s">
        <v>3915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7873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7" t="n">
        <v>46234</v>
      </c>
      <c r="C11837" s="1" t="n">
        <v>11</v>
      </c>
      <c r="D11837" s="1" t="s">
        <v>3915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7874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7" t="n">
        <v>46234</v>
      </c>
      <c r="C11838" s="1" t="n">
        <v>11</v>
      </c>
      <c r="D11838" s="1" t="s">
        <v>3915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7875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7" t="n">
        <v>46234</v>
      </c>
      <c r="C11839" s="1" t="n">
        <v>11</v>
      </c>
      <c r="D11839" s="1" t="s">
        <v>3915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7876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7" t="n">
        <v>46234</v>
      </c>
      <c r="C11840" s="1" t="n">
        <v>11</v>
      </c>
      <c r="D11840" s="1" t="s">
        <v>3915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7877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7" t="n">
        <v>46234</v>
      </c>
      <c r="C11841" s="1" t="n">
        <v>11</v>
      </c>
      <c r="D11841" s="1" t="s">
        <v>3915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7878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7" t="n">
        <v>46234</v>
      </c>
      <c r="C11842" s="1" t="n">
        <v>11</v>
      </c>
      <c r="D11842" s="1" t="s">
        <v>3915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7879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7" t="n">
        <v>46234</v>
      </c>
      <c r="C11843" s="1" t="n">
        <v>11</v>
      </c>
      <c r="D11843" s="1" t="s">
        <v>3915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7880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7" t="n">
        <v>46234</v>
      </c>
      <c r="C11844" s="1" t="n">
        <v>11</v>
      </c>
      <c r="D11844" s="1" t="s">
        <v>3915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7881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7" t="n">
        <v>46234</v>
      </c>
      <c r="C11845" s="1" t="n">
        <v>11</v>
      </c>
      <c r="D11845" s="1" t="s">
        <v>3915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7882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7" t="n">
        <v>46234</v>
      </c>
      <c r="C11846" s="1" t="n">
        <v>11</v>
      </c>
      <c r="D11846" s="1" t="s">
        <v>3915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7883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7" t="n">
        <v>46234</v>
      </c>
      <c r="C11847" s="1" t="n">
        <v>11</v>
      </c>
      <c r="D11847" s="1" t="s">
        <v>3915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7884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7" t="n">
        <v>46234</v>
      </c>
      <c r="C11848" s="1" t="n">
        <v>11</v>
      </c>
      <c r="D11848" s="1" t="s">
        <v>3915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7885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7" t="n">
        <v>46234</v>
      </c>
      <c r="C11849" s="1" t="n">
        <v>11</v>
      </c>
      <c r="D11849" s="1" t="s">
        <v>3915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7886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7" t="n">
        <v>46234</v>
      </c>
      <c r="C11850" s="1" t="n">
        <v>11</v>
      </c>
      <c r="D11850" s="1" t="s">
        <v>3915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7887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7" t="n">
        <v>46234</v>
      </c>
      <c r="C11851" s="1" t="n">
        <v>11</v>
      </c>
      <c r="D11851" s="1" t="s">
        <v>3915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7888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7" t="n">
        <v>46234</v>
      </c>
      <c r="C11852" s="1" t="n">
        <v>11</v>
      </c>
      <c r="D11852" s="1" t="s">
        <v>3915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7889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7" t="n">
        <v>46234</v>
      </c>
      <c r="C11853" s="1" t="n">
        <v>11</v>
      </c>
      <c r="D11853" s="1" t="s">
        <v>3915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4782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7" t="n">
        <v>46234</v>
      </c>
      <c r="C11854" s="1" t="n">
        <v>11</v>
      </c>
      <c r="D11854" s="1" t="s">
        <v>3915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7890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7" t="n">
        <v>46234</v>
      </c>
      <c r="C11855" s="1" t="n">
        <v>11</v>
      </c>
      <c r="D11855" s="1" t="s">
        <v>3915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4783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7" t="n">
        <v>46234</v>
      </c>
      <c r="C11856" s="1" t="n">
        <v>11</v>
      </c>
      <c r="D11856" s="1" t="s">
        <v>3915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4784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7" t="n">
        <v>46234</v>
      </c>
      <c r="C11857" s="1" t="n">
        <v>11</v>
      </c>
      <c r="D11857" s="1" t="s">
        <v>3915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4399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7" t="n">
        <v>46234</v>
      </c>
      <c r="C11858" s="1" t="n">
        <v>11</v>
      </c>
      <c r="D11858" s="1" t="s">
        <v>3915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3888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7" t="n">
        <v>46234</v>
      </c>
      <c r="C11859" s="1" t="n">
        <v>11</v>
      </c>
      <c r="D11859" s="1" t="s">
        <v>3915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3889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7" t="n">
        <v>46234</v>
      </c>
      <c r="C11860" s="1" t="n">
        <v>11</v>
      </c>
      <c r="D11860" s="1" t="s">
        <v>3915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3890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7" t="n">
        <v>46234</v>
      </c>
      <c r="C11861" s="1" t="n">
        <v>11</v>
      </c>
      <c r="D11861" s="1" t="s">
        <v>3915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3890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7" t="n">
        <v>46234</v>
      </c>
      <c r="C11862" s="1" t="n">
        <v>11</v>
      </c>
      <c r="D11862" s="1" t="s">
        <v>3915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7891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7" t="n">
        <v>46234</v>
      </c>
      <c r="C11863" s="1" t="n">
        <v>11</v>
      </c>
      <c r="D11863" s="1" t="s">
        <v>3915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3888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7" t="n">
        <v>46234</v>
      </c>
      <c r="C11864" s="1" t="n">
        <v>11</v>
      </c>
      <c r="D11864" s="1" t="s">
        <v>3915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3889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7" t="n">
        <v>46234</v>
      </c>
      <c r="C11865" s="1" t="n">
        <v>11</v>
      </c>
      <c r="D11865" s="1" t="s">
        <v>3915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7892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7" t="n">
        <v>46234</v>
      </c>
      <c r="C11866" s="1" t="n">
        <v>11</v>
      </c>
      <c r="D11866" s="1" t="s">
        <v>3915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5233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7" t="n">
        <v>46234</v>
      </c>
      <c r="C11867" s="1" t="n">
        <v>11</v>
      </c>
      <c r="D11867" s="1" t="s">
        <v>3915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4797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7" t="n">
        <v>46234</v>
      </c>
      <c r="C11868" s="1" t="n">
        <v>11</v>
      </c>
      <c r="D11868" s="1" t="s">
        <v>3915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4798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7" t="n">
        <v>46234</v>
      </c>
      <c r="C11869" s="1" t="n">
        <v>11</v>
      </c>
      <c r="D11869" s="1" t="s">
        <v>3915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7893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7" t="n">
        <v>46234</v>
      </c>
      <c r="C11870" s="1" t="n">
        <v>11</v>
      </c>
      <c r="D11870" s="1" t="s">
        <v>3915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5265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7" t="n">
        <v>46234</v>
      </c>
      <c r="C11871" s="1" t="n">
        <v>11</v>
      </c>
      <c r="D11871" s="1" t="s">
        <v>3915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4433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7" t="n">
        <v>46234</v>
      </c>
      <c r="C11872" s="1" t="n">
        <v>11</v>
      </c>
      <c r="D11872" s="1" t="s">
        <v>3915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4434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7" t="n">
        <v>46234</v>
      </c>
      <c r="C11873" s="1" t="n">
        <v>11</v>
      </c>
      <c r="D11873" s="1" t="s">
        <v>3915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6325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7" t="n">
        <v>46234</v>
      </c>
      <c r="C11874" s="1" t="n">
        <v>11</v>
      </c>
      <c r="D11874" s="1" t="s">
        <v>3915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5269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7" t="n">
        <v>46234</v>
      </c>
      <c r="C11875" s="1" t="n">
        <v>11</v>
      </c>
      <c r="D11875" s="1" t="s">
        <v>3915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4435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7" t="n">
        <v>46234</v>
      </c>
      <c r="C11876" s="1" t="n">
        <v>11</v>
      </c>
      <c r="D11876" s="1" t="s">
        <v>3915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7894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7" t="n">
        <v>46234</v>
      </c>
      <c r="C11877" s="1" t="n">
        <v>11</v>
      </c>
      <c r="D11877" s="1" t="s">
        <v>3915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7895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7" t="n">
        <v>46234</v>
      </c>
      <c r="C11878" s="1" t="n">
        <v>11</v>
      </c>
      <c r="D11878" s="1" t="s">
        <v>3915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7896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7" t="n">
        <v>46234</v>
      </c>
      <c r="C11879" s="1" t="n">
        <v>11</v>
      </c>
      <c r="D11879" s="1" t="s">
        <v>3915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4442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7" t="n">
        <v>46234</v>
      </c>
      <c r="C11880" s="1" t="n">
        <v>11</v>
      </c>
      <c r="D11880" s="1" t="s">
        <v>3915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7897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7" t="n">
        <v>46234</v>
      </c>
      <c r="C11881" s="1" t="n">
        <v>11</v>
      </c>
      <c r="D11881" s="1" t="s">
        <v>3915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6129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7" t="n">
        <v>46234</v>
      </c>
      <c r="C11882" s="1" t="n">
        <v>11</v>
      </c>
      <c r="D11882" s="1" t="s">
        <v>3915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6134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7" t="n">
        <v>46234</v>
      </c>
      <c r="C11883" s="1" t="n">
        <v>11</v>
      </c>
      <c r="D11883" s="1" t="s">
        <v>3915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6130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7" t="n">
        <v>46234</v>
      </c>
      <c r="C11884" s="1" t="n">
        <v>11</v>
      </c>
      <c r="D11884" s="1" t="s">
        <v>3915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7898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7" t="n">
        <v>46234</v>
      </c>
      <c r="C11885" s="1" t="n">
        <v>11</v>
      </c>
      <c r="D11885" s="1" t="s">
        <v>3915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6121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7" t="n">
        <v>46234</v>
      </c>
      <c r="C11886" s="1" t="n">
        <v>11</v>
      </c>
      <c r="D11886" s="1" t="s">
        <v>3915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6123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7" t="n">
        <v>46234</v>
      </c>
      <c r="C11887" s="1" t="n">
        <v>11</v>
      </c>
      <c r="D11887" s="1" t="s">
        <v>3915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6125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7" t="n">
        <v>46234</v>
      </c>
      <c r="C11888" s="1" t="n">
        <v>11</v>
      </c>
      <c r="D11888" s="1" t="s">
        <v>3915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6126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7" t="n">
        <v>46234</v>
      </c>
      <c r="C11889" s="1" t="n">
        <v>11</v>
      </c>
      <c r="D11889" s="1" t="s">
        <v>3915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6132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7" t="n">
        <v>46234</v>
      </c>
      <c r="C11890" s="1" t="n">
        <v>11</v>
      </c>
      <c r="D11890" s="1" t="s">
        <v>3915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7899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7" t="n">
        <v>46234</v>
      </c>
      <c r="C11891" s="1" t="n">
        <v>11</v>
      </c>
      <c r="D11891" s="1" t="s">
        <v>3915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4448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7" t="n">
        <v>46234</v>
      </c>
      <c r="C11892" s="1" t="n">
        <v>11</v>
      </c>
      <c r="D11892" s="1" t="s">
        <v>3915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6127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7" t="n">
        <v>46234</v>
      </c>
      <c r="C11893" s="1" t="n">
        <v>11</v>
      </c>
      <c r="D11893" s="1" t="s">
        <v>3915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6128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7" t="n">
        <v>46234</v>
      </c>
      <c r="C11894" s="1" t="n">
        <v>11</v>
      </c>
      <c r="D11894" s="1" t="s">
        <v>3915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7900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7" t="n">
        <v>46234</v>
      </c>
      <c r="C11895" s="1" t="n">
        <v>11</v>
      </c>
      <c r="D11895" s="1" t="s">
        <v>3915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4859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7" t="n">
        <v>46234</v>
      </c>
      <c r="C11896" s="1" t="n">
        <v>11</v>
      </c>
      <c r="D11896" s="1" t="s">
        <v>3915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4452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7" t="n">
        <v>46234</v>
      </c>
      <c r="C11897" s="1" t="n">
        <v>11</v>
      </c>
      <c r="D11897" s="1" t="s">
        <v>3915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5596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7" t="n">
        <v>46234</v>
      </c>
      <c r="C11898" s="1" t="n">
        <v>11</v>
      </c>
      <c r="D11898" s="1" t="s">
        <v>3915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4854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7" t="n">
        <v>46234</v>
      </c>
      <c r="C11899" s="1" t="n">
        <v>11</v>
      </c>
      <c r="D11899" s="1" t="s">
        <v>3915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7900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7" t="n">
        <v>46234</v>
      </c>
      <c r="C11900" s="1" t="n">
        <v>11</v>
      </c>
      <c r="D11900" s="1" t="s">
        <v>3915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7901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7" t="n">
        <v>46234</v>
      </c>
      <c r="C11901" s="1" t="n">
        <v>11</v>
      </c>
      <c r="D11901" s="1" t="s">
        <v>3915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4325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7" t="n">
        <v>46234</v>
      </c>
      <c r="C11902" s="1" t="n">
        <v>11</v>
      </c>
      <c r="D11902" s="1" t="s">
        <v>3915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6201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7" t="n">
        <v>46234</v>
      </c>
      <c r="C11903" s="1" t="n">
        <v>11</v>
      </c>
      <c r="D11903" s="1" t="s">
        <v>3915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4861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7" t="n">
        <v>46234</v>
      </c>
      <c r="C11904" s="1" t="n">
        <v>11</v>
      </c>
      <c r="D11904" s="1" t="s">
        <v>3915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7902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7" t="n">
        <v>46234</v>
      </c>
      <c r="C11905" s="1" t="n">
        <v>11</v>
      </c>
      <c r="D11905" s="1" t="s">
        <v>3915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4326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7" t="n">
        <v>46234</v>
      </c>
      <c r="C11906" s="1" t="n">
        <v>11</v>
      </c>
      <c r="D11906" s="1" t="s">
        <v>3915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4613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7" t="n">
        <v>46234</v>
      </c>
      <c r="C11907" s="1" t="n">
        <v>11</v>
      </c>
      <c r="D11907" s="1" t="s">
        <v>3915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6202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7" t="n">
        <v>46234</v>
      </c>
      <c r="C11908" s="1" t="n">
        <v>11</v>
      </c>
      <c r="D11908" s="1" t="s">
        <v>3915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6506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7" t="n">
        <v>46234</v>
      </c>
      <c r="C11909" s="1" t="n">
        <v>11</v>
      </c>
      <c r="D11909" s="1" t="s">
        <v>3915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4864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7" t="n">
        <v>46234</v>
      </c>
      <c r="C11910" s="1" t="n">
        <v>11</v>
      </c>
      <c r="D11910" s="1" t="s">
        <v>3915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4329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7" t="n">
        <v>46234</v>
      </c>
      <c r="C11911" s="1" t="n">
        <v>11</v>
      </c>
      <c r="D11911" s="1" t="s">
        <v>3915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4865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7" t="n">
        <v>46234</v>
      </c>
      <c r="C11912" s="1" t="n">
        <v>11</v>
      </c>
      <c r="D11912" s="1" t="s">
        <v>3915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4334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7" t="n">
        <v>46234</v>
      </c>
      <c r="C11913" s="1" t="n">
        <v>11</v>
      </c>
      <c r="D11913" s="1" t="s">
        <v>3915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4866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7" t="n">
        <v>46234</v>
      </c>
      <c r="C11914" s="1" t="n">
        <v>11</v>
      </c>
      <c r="D11914" s="1" t="s">
        <v>3915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4336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7" t="n">
        <v>46234</v>
      </c>
      <c r="C11915" s="1" t="n">
        <v>11</v>
      </c>
      <c r="D11915" s="1" t="s">
        <v>3915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4869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7" t="n">
        <v>46234</v>
      </c>
      <c r="C11916" s="1" t="n">
        <v>11</v>
      </c>
      <c r="D11916" s="1" t="s">
        <v>3915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5677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7" t="n">
        <v>46234</v>
      </c>
      <c r="C11917" s="1" t="n">
        <v>11</v>
      </c>
      <c r="D11917" s="1" t="s">
        <v>3915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4342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7" t="n">
        <v>46234</v>
      </c>
      <c r="C11918" s="1" t="n">
        <v>11</v>
      </c>
      <c r="D11918" s="1" t="s">
        <v>3915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4873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7" t="n">
        <v>46234</v>
      </c>
      <c r="C11919" s="1" t="n">
        <v>11</v>
      </c>
      <c r="D11919" s="1" t="s">
        <v>3915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4327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7" t="n">
        <v>46234</v>
      </c>
      <c r="C11920" s="1" t="n">
        <v>11</v>
      </c>
      <c r="D11920" s="1" t="s">
        <v>3915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6207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7" t="n">
        <v>46234</v>
      </c>
      <c r="C11921" s="1" t="n">
        <v>11</v>
      </c>
      <c r="D11921" s="1" t="s">
        <v>3915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5613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7" t="n">
        <v>46234</v>
      </c>
      <c r="C11922" s="1" t="n">
        <v>11</v>
      </c>
      <c r="D11922" s="1" t="s">
        <v>3915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4349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7" t="n">
        <v>46234</v>
      </c>
      <c r="C11923" s="1" t="n">
        <v>11</v>
      </c>
      <c r="D11923" s="1" t="s">
        <v>3915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4350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7" t="n">
        <v>46234</v>
      </c>
      <c r="C11924" s="1" t="n">
        <v>11</v>
      </c>
      <c r="D11924" s="1" t="s">
        <v>3915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4351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7" t="n">
        <v>46234</v>
      </c>
      <c r="C11925" s="1" t="n">
        <v>11</v>
      </c>
      <c r="D11925" s="1" t="s">
        <v>3915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4615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7" t="n">
        <v>46234</v>
      </c>
      <c r="C11926" s="1" t="n">
        <v>11</v>
      </c>
      <c r="D11926" s="1" t="s">
        <v>3915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7903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7" t="n">
        <v>46234</v>
      </c>
      <c r="C11927" s="1" t="n">
        <v>11</v>
      </c>
      <c r="D11927" s="1" t="s">
        <v>3915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5681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7" t="n">
        <v>46234</v>
      </c>
      <c r="C11928" s="1" t="n">
        <v>11</v>
      </c>
      <c r="D11928" s="1" t="s">
        <v>3915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6214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7" t="n">
        <v>46234</v>
      </c>
      <c r="C11929" s="1" t="n">
        <v>11</v>
      </c>
      <c r="D11929" s="1" t="s">
        <v>3915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6219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7" t="n">
        <v>46234</v>
      </c>
      <c r="C11930" s="1" t="n">
        <v>11</v>
      </c>
      <c r="D11930" s="1" t="s">
        <v>3915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6447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7" t="n">
        <v>46234</v>
      </c>
      <c r="C11931" s="1" t="n">
        <v>11</v>
      </c>
      <c r="D11931" s="1" t="s">
        <v>3915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6743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7" t="n">
        <v>46234</v>
      </c>
      <c r="C11932" s="1" t="n">
        <v>11</v>
      </c>
      <c r="D11932" s="1" t="s">
        <v>3915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7904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7" t="n">
        <v>46234</v>
      </c>
      <c r="C11933" s="1" t="n">
        <v>11</v>
      </c>
      <c r="D11933" s="1" t="s">
        <v>3915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4131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7" t="n">
        <v>46234</v>
      </c>
      <c r="C11934" s="1" t="n">
        <v>11</v>
      </c>
      <c r="D11934" s="1" t="s">
        <v>3915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4133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7" t="n">
        <v>46234</v>
      </c>
      <c r="C11935" s="1" t="n">
        <v>11</v>
      </c>
      <c r="D11935" s="1" t="s">
        <v>3915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4134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7" t="n">
        <v>46234</v>
      </c>
      <c r="C11936" s="1" t="n">
        <v>11</v>
      </c>
      <c r="D11936" s="1" t="s">
        <v>3915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4135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7" t="n">
        <v>46234</v>
      </c>
      <c r="C11937" s="1" t="n">
        <v>11</v>
      </c>
      <c r="D11937" s="1" t="s">
        <v>3915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4136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7" t="n">
        <v>46234</v>
      </c>
      <c r="C11938" s="1" t="n">
        <v>11</v>
      </c>
      <c r="D11938" s="1" t="s">
        <v>3915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4137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7" t="n">
        <v>46234</v>
      </c>
      <c r="C11939" s="1" t="n">
        <v>11</v>
      </c>
      <c r="D11939" s="1" t="s">
        <v>3915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5965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7" t="n">
        <v>46234</v>
      </c>
      <c r="C11940" s="1" t="n">
        <v>11</v>
      </c>
      <c r="D11940" s="1" t="s">
        <v>3915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4140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7" t="n">
        <v>46234</v>
      </c>
      <c r="C11941" s="1" t="n">
        <v>11</v>
      </c>
      <c r="D11941" s="1" t="s">
        <v>3915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4141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7" t="n">
        <v>46234</v>
      </c>
      <c r="C11942" s="1" t="n">
        <v>11</v>
      </c>
      <c r="D11942" s="1" t="s">
        <v>3915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5423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7" t="n">
        <v>46234</v>
      </c>
      <c r="C11943" s="1" t="n">
        <v>11</v>
      </c>
      <c r="D11943" s="1" t="s">
        <v>3915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4142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7" t="n">
        <v>46234</v>
      </c>
      <c r="C11944" s="1" t="n">
        <v>11</v>
      </c>
      <c r="D11944" s="1" t="s">
        <v>3915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4143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7" t="n">
        <v>46234</v>
      </c>
      <c r="C11945" s="1" t="n">
        <v>11</v>
      </c>
      <c r="D11945" s="1" t="s">
        <v>3915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4144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7" t="n">
        <v>46234</v>
      </c>
      <c r="C11946" s="1" t="n">
        <v>11</v>
      </c>
      <c r="D11946" s="1" t="s">
        <v>3915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4145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7" t="n">
        <v>46234</v>
      </c>
      <c r="C11947" s="1" t="n">
        <v>11</v>
      </c>
      <c r="D11947" s="1" t="s">
        <v>3915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4149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7" t="n">
        <v>46234</v>
      </c>
      <c r="C11948" s="1" t="n">
        <v>11</v>
      </c>
      <c r="D11948" s="1" t="s">
        <v>3915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4152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7" t="n">
        <v>46234</v>
      </c>
      <c r="C11949" s="1" t="n">
        <v>11</v>
      </c>
      <c r="D11949" s="1" t="s">
        <v>3915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4153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7" t="n">
        <v>46234</v>
      </c>
      <c r="C11950" s="1" t="n">
        <v>11</v>
      </c>
      <c r="D11950" s="1" t="s">
        <v>3915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4154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7" t="n">
        <v>46234</v>
      </c>
      <c r="C11951" s="1" t="n">
        <v>11</v>
      </c>
      <c r="D11951" s="1" t="s">
        <v>3915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4155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7" t="n">
        <v>46234</v>
      </c>
      <c r="C11952" s="1" t="n">
        <v>11</v>
      </c>
      <c r="D11952" s="1" t="s">
        <v>3915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4156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7" t="n">
        <v>46234</v>
      </c>
      <c r="C11953" s="1" t="n">
        <v>11</v>
      </c>
      <c r="D11953" s="1" t="s">
        <v>3915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4157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7" t="n">
        <v>46234</v>
      </c>
      <c r="C11954" s="1" t="n">
        <v>11</v>
      </c>
      <c r="D11954" s="1" t="s">
        <v>3915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5425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7" t="n">
        <v>46234</v>
      </c>
      <c r="C11955" s="1" t="n">
        <v>11</v>
      </c>
      <c r="D11955" s="1" t="s">
        <v>3915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4158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7" t="n">
        <v>46234</v>
      </c>
      <c r="C11956" s="1" t="n">
        <v>11</v>
      </c>
      <c r="D11956" s="1" t="s">
        <v>3915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4159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7" t="n">
        <v>46234</v>
      </c>
      <c r="C11957" s="1" t="n">
        <v>11</v>
      </c>
      <c r="D11957" s="1" t="s">
        <v>3915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4160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7" t="n">
        <v>46234</v>
      </c>
      <c r="C11958" s="1" t="n">
        <v>11</v>
      </c>
      <c r="D11958" s="1" t="s">
        <v>3915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4161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7" t="n">
        <v>46234</v>
      </c>
      <c r="C11959" s="1" t="n">
        <v>11</v>
      </c>
      <c r="D11959" s="1" t="s">
        <v>3915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4163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7" t="n">
        <v>46234</v>
      </c>
      <c r="C11960" s="1" t="n">
        <v>11</v>
      </c>
      <c r="D11960" s="1" t="s">
        <v>3915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4168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17" t="n">
        <v>46234</v>
      </c>
      <c r="C11961" s="1" t="n">
        <v>11</v>
      </c>
      <c r="D11961" s="1" t="s">
        <v>3915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5967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17" t="n">
        <v>46234</v>
      </c>
      <c r="C11962" s="1" t="n">
        <v>11</v>
      </c>
      <c r="D11962" s="1" t="s">
        <v>3915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4169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17" t="n">
        <v>46234</v>
      </c>
      <c r="C11963" s="1" t="n">
        <v>11</v>
      </c>
      <c r="D11963" s="1" t="s">
        <v>3915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4170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17" t="n">
        <v>46234</v>
      </c>
      <c r="C11964" s="1" t="n">
        <v>11</v>
      </c>
      <c r="D11964" s="1" t="s">
        <v>3915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4171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17" t="n">
        <v>46234</v>
      </c>
      <c r="C11965" s="1" t="n">
        <v>11</v>
      </c>
      <c r="D11965" s="1" t="s">
        <v>3915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5968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7" t="n">
        <v>46234</v>
      </c>
      <c r="C11966" s="1" t="n">
        <v>11</v>
      </c>
      <c r="D11966" s="1" t="s">
        <v>3915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5427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7" t="n">
        <v>46234</v>
      </c>
      <c r="C11967" s="1" t="n">
        <v>11</v>
      </c>
      <c r="D11967" s="1" t="s">
        <v>3915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4172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7" t="n">
        <v>46234</v>
      </c>
      <c r="C11968" s="1" t="n">
        <v>11</v>
      </c>
      <c r="D11968" s="1" t="s">
        <v>3915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5429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7" t="n">
        <v>46234</v>
      </c>
      <c r="C11969" s="1" t="n">
        <v>11</v>
      </c>
      <c r="D11969" s="1" t="s">
        <v>3915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7905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7" t="n">
        <v>46234</v>
      </c>
      <c r="C11970" s="1" t="n">
        <v>11</v>
      </c>
      <c r="D11970" s="1" t="s">
        <v>3915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7906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7" t="n">
        <v>46234</v>
      </c>
      <c r="C11971" s="1" t="n">
        <v>11</v>
      </c>
      <c r="D11971" s="1" t="s">
        <v>3915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7907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7" t="n">
        <v>46234</v>
      </c>
      <c r="C11972" s="1" t="n">
        <v>11</v>
      </c>
      <c r="D11972" s="1" t="s">
        <v>3915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7908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7" t="n">
        <v>46234</v>
      </c>
      <c r="C11973" s="1" t="n">
        <v>11</v>
      </c>
      <c r="D11973" s="1" t="s">
        <v>3915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7909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7" t="n">
        <v>46234</v>
      </c>
      <c r="C11974" s="1" t="n">
        <v>11</v>
      </c>
      <c r="D11974" s="1" t="s">
        <v>3915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7910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7" t="n">
        <v>46234</v>
      </c>
      <c r="C11975" s="1" t="n">
        <v>11</v>
      </c>
      <c r="D11975" s="1" t="s">
        <v>3915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6584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7" t="n">
        <v>46234</v>
      </c>
      <c r="C11976" s="1" t="n">
        <v>11</v>
      </c>
      <c r="D11976" s="1" t="s">
        <v>3915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7911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7" t="n">
        <v>46234</v>
      </c>
      <c r="C11977" s="1" t="n">
        <v>11</v>
      </c>
      <c r="D11977" s="1" t="s">
        <v>3915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7912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7" t="n">
        <v>46234</v>
      </c>
      <c r="C11978" s="1" t="n">
        <v>11</v>
      </c>
      <c r="D11978" s="1" t="s">
        <v>3915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7913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7" t="n">
        <v>46234</v>
      </c>
      <c r="C11979" s="1" t="n">
        <v>11</v>
      </c>
      <c r="D11979" s="1" t="s">
        <v>3915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7914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7" t="n">
        <v>46234</v>
      </c>
      <c r="C11980" s="1" t="n">
        <v>11</v>
      </c>
      <c r="D11980" s="1" t="s">
        <v>3915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7915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7" t="n">
        <v>46234</v>
      </c>
      <c r="C11981" s="1" t="n">
        <v>11</v>
      </c>
      <c r="D11981" s="1" t="s">
        <v>3915</v>
      </c>
      <c r="E11981" s="1" t="n">
        <v>1636</v>
      </c>
      <c r="F11981" s="1" t="s">
        <v>91</v>
      </c>
      <c r="I11981" s="1" t="n">
        <v>3226195</v>
      </c>
      <c r="J11981" s="1" t="n">
        <v>28018</v>
      </c>
      <c r="K11981" s="1" t="n">
        <v>7894650013502</v>
      </c>
      <c r="L11981" s="1" t="s">
        <v>7916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7" t="n">
        <v>46234</v>
      </c>
      <c r="C11982" s="1" t="n">
        <v>11</v>
      </c>
      <c r="D11982" s="1" t="s">
        <v>3915</v>
      </c>
      <c r="E11982" s="1" t="n">
        <v>1636</v>
      </c>
      <c r="F11982" s="1" t="s">
        <v>91</v>
      </c>
      <c r="I11982" s="1" t="n">
        <v>3226195</v>
      </c>
      <c r="J11982" s="1" t="n">
        <v>31329</v>
      </c>
      <c r="K11982" s="1" t="n">
        <v>7894650938430</v>
      </c>
      <c r="L11982" s="1" t="s">
        <v>7917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7" t="n">
        <v>46234</v>
      </c>
      <c r="C11983" s="1" t="n">
        <v>11</v>
      </c>
      <c r="D11983" s="1" t="s">
        <v>3915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7918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7" t="n">
        <v>46234</v>
      </c>
      <c r="C11984" s="1" t="n">
        <v>11</v>
      </c>
      <c r="D11984" s="1" t="s">
        <v>3915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7918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7" t="n">
        <v>46234</v>
      </c>
      <c r="C11985" s="1" t="n">
        <v>11</v>
      </c>
      <c r="D11985" s="1" t="s">
        <v>3915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7919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7" t="n">
        <v>46234</v>
      </c>
      <c r="C11986" s="1" t="n">
        <v>11</v>
      </c>
      <c r="D11986" s="1" t="s">
        <v>3915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7920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7" t="n">
        <v>46234</v>
      </c>
      <c r="C11987" s="1" t="n">
        <v>11</v>
      </c>
      <c r="D11987" s="1" t="s">
        <v>3915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7921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7" t="n">
        <v>46234</v>
      </c>
      <c r="C11988" s="1" t="n">
        <v>11</v>
      </c>
      <c r="D11988" s="1" t="s">
        <v>3915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7922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7" t="n">
        <v>46234</v>
      </c>
      <c r="C11989" s="1" t="n">
        <v>11</v>
      </c>
      <c r="D11989" s="1" t="s">
        <v>3915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7923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7" t="n">
        <v>46234</v>
      </c>
      <c r="C11990" s="1" t="n">
        <v>11</v>
      </c>
      <c r="D11990" s="1" t="s">
        <v>3915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7924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7" t="n">
        <v>46234</v>
      </c>
      <c r="C11991" s="1" t="n">
        <v>11</v>
      </c>
      <c r="D11991" s="1" t="s">
        <v>3915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7925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7" t="n">
        <v>46234</v>
      </c>
      <c r="C11992" s="1" t="n">
        <v>22</v>
      </c>
      <c r="D11992" s="1" t="s">
        <v>3920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3921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7" t="n">
        <v>46234</v>
      </c>
      <c r="C11993" s="1" t="n">
        <v>22</v>
      </c>
      <c r="D11993" s="1" t="s">
        <v>3920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3923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7" t="n">
        <v>46234</v>
      </c>
      <c r="C11994" s="1" t="n">
        <v>22</v>
      </c>
      <c r="D11994" s="1" t="s">
        <v>3920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3924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7" t="n">
        <v>46234</v>
      </c>
      <c r="C11995" s="1" t="n">
        <v>22</v>
      </c>
      <c r="D11995" s="1" t="s">
        <v>3920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3925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7" t="n">
        <v>46234</v>
      </c>
      <c r="C11996" s="1" t="n">
        <v>22</v>
      </c>
      <c r="D11996" s="1" t="s">
        <v>3920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3926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7" t="n">
        <v>46234</v>
      </c>
      <c r="C11997" s="1" t="n">
        <v>22</v>
      </c>
      <c r="D11997" s="1" t="s">
        <v>3920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3927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7" t="n">
        <v>46234</v>
      </c>
      <c r="C11998" s="1" t="n">
        <v>22</v>
      </c>
      <c r="D11998" s="1" t="s">
        <v>3920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3928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7" t="n">
        <v>46234</v>
      </c>
      <c r="C11999" s="1" t="n">
        <v>22</v>
      </c>
      <c r="D11999" s="1" t="s">
        <v>3920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3929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7" t="n">
        <v>46234</v>
      </c>
      <c r="C12000" s="1" t="n">
        <v>22</v>
      </c>
      <c r="D12000" s="1" t="s">
        <v>3920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3930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7" t="n">
        <v>46234</v>
      </c>
      <c r="C12001" s="1" t="n">
        <v>22</v>
      </c>
      <c r="D12001" s="1" t="s">
        <v>3920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3931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7" t="n">
        <v>46234</v>
      </c>
      <c r="C12002" s="1" t="n">
        <v>22</v>
      </c>
      <c r="D12002" s="1" t="s">
        <v>3920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3932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7" t="n">
        <v>46234</v>
      </c>
      <c r="C12003" s="1" t="n">
        <v>22</v>
      </c>
      <c r="D12003" s="1" t="s">
        <v>3920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3933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7" t="n">
        <v>46234</v>
      </c>
      <c r="C12004" s="1" t="n">
        <v>22</v>
      </c>
      <c r="D12004" s="1" t="s">
        <v>3920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3934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7" t="n">
        <v>46234</v>
      </c>
      <c r="C12005" s="1" t="n">
        <v>22</v>
      </c>
      <c r="D12005" s="1" t="s">
        <v>3920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3936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7" t="n">
        <v>46234</v>
      </c>
      <c r="C12006" s="1" t="n">
        <v>22</v>
      </c>
      <c r="D12006" s="1" t="s">
        <v>3920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3937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7" t="n">
        <v>46234</v>
      </c>
      <c r="C12007" s="1" t="n">
        <v>22</v>
      </c>
      <c r="D12007" s="1" t="s">
        <v>3920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3938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7" t="n">
        <v>46234</v>
      </c>
      <c r="C12008" s="1" t="n">
        <v>22</v>
      </c>
      <c r="D12008" s="1" t="s">
        <v>3920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3939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7" t="n">
        <v>46234</v>
      </c>
      <c r="C12009" s="1" t="n">
        <v>22</v>
      </c>
      <c r="D12009" s="1" t="s">
        <v>3920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3940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7" t="n">
        <v>46234</v>
      </c>
      <c r="C12010" s="1" t="n">
        <v>22</v>
      </c>
      <c r="D12010" s="1" t="s">
        <v>3920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3921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7" t="n">
        <v>46234</v>
      </c>
      <c r="C12011" s="1" t="n">
        <v>22</v>
      </c>
      <c r="D12011" s="1" t="s">
        <v>3920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4208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7" t="n">
        <v>46234</v>
      </c>
      <c r="C12012" s="1" t="n">
        <v>22</v>
      </c>
      <c r="D12012" s="1" t="s">
        <v>3920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3942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7" t="n">
        <v>46234</v>
      </c>
      <c r="C12013" s="1" t="n">
        <v>22</v>
      </c>
      <c r="D12013" s="1" t="s">
        <v>3920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3943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7" t="n">
        <v>46234</v>
      </c>
      <c r="C12014" s="1" t="n">
        <v>22</v>
      </c>
      <c r="D12014" s="1" t="s">
        <v>3920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3922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7" t="n">
        <v>46234</v>
      </c>
      <c r="C12015" s="1" t="n">
        <v>22</v>
      </c>
      <c r="D12015" s="1" t="s">
        <v>3920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3938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7" t="n">
        <v>46234</v>
      </c>
      <c r="C12016" s="1" t="n">
        <v>22</v>
      </c>
      <c r="D12016" s="1" t="s">
        <v>3920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3940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7" t="n">
        <v>46234</v>
      </c>
      <c r="C12017" s="1" t="n">
        <v>22</v>
      </c>
      <c r="D12017" s="1" t="s">
        <v>3920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3924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7" t="n">
        <v>46234</v>
      </c>
      <c r="C12018" s="1" t="n">
        <v>22</v>
      </c>
      <c r="D12018" s="1" t="s">
        <v>3920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3925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7" t="n">
        <v>46234</v>
      </c>
      <c r="C12019" s="1" t="n">
        <v>22</v>
      </c>
      <c r="D12019" s="1" t="s">
        <v>3920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3931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7" t="n">
        <v>46234</v>
      </c>
      <c r="C12020" s="1" t="n">
        <v>22</v>
      </c>
      <c r="D12020" s="1" t="s">
        <v>3920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3933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7" t="n">
        <v>46234</v>
      </c>
      <c r="C12021" s="1" t="n">
        <v>22</v>
      </c>
      <c r="D12021" s="1" t="s">
        <v>3920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3936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7" t="n">
        <v>46234</v>
      </c>
      <c r="C12022" s="1" t="n">
        <v>22</v>
      </c>
      <c r="D12022" s="1" t="s">
        <v>3920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3937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7" t="n">
        <v>46234</v>
      </c>
      <c r="C12023" s="1" t="n">
        <v>22</v>
      </c>
      <c r="D12023" s="1" t="s">
        <v>3920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3940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7" t="n">
        <v>46234</v>
      </c>
      <c r="C12024" s="1" t="n">
        <v>22</v>
      </c>
      <c r="D12024" s="1" t="s">
        <v>3920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3921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7" t="n">
        <v>46234</v>
      </c>
      <c r="C12025" s="1" t="n">
        <v>22</v>
      </c>
      <c r="D12025" s="1" t="s">
        <v>3920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4208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7" t="n">
        <v>46234</v>
      </c>
      <c r="C12026" s="1" t="n">
        <v>22</v>
      </c>
      <c r="D12026" s="1" t="s">
        <v>3920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3942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7" t="n">
        <v>46234</v>
      </c>
      <c r="C12027" s="1" t="n">
        <v>22</v>
      </c>
      <c r="D12027" s="1" t="s">
        <v>3920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3943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7" t="n">
        <v>46234</v>
      </c>
      <c r="C12028" s="1" t="n">
        <v>22</v>
      </c>
      <c r="D12028" s="1" t="s">
        <v>3920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3922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7" t="n">
        <v>46234</v>
      </c>
      <c r="C12029" s="1" t="n">
        <v>22</v>
      </c>
      <c r="D12029" s="1" t="s">
        <v>3920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3938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7" t="n">
        <v>46234</v>
      </c>
      <c r="C12030" s="1" t="n">
        <v>22</v>
      </c>
      <c r="D12030" s="1" t="s">
        <v>3920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3940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7" t="n">
        <v>46234</v>
      </c>
      <c r="C12031" s="1" t="n">
        <v>22</v>
      </c>
      <c r="D12031" s="1" t="s">
        <v>3920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3921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7" t="n">
        <v>46234</v>
      </c>
      <c r="C12032" s="1" t="n">
        <v>22</v>
      </c>
      <c r="D12032" s="1" t="s">
        <v>3920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3923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7" t="n">
        <v>46234</v>
      </c>
      <c r="C12033" s="1" t="n">
        <v>22</v>
      </c>
      <c r="D12033" s="1" t="s">
        <v>3920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3924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7" t="n">
        <v>46234</v>
      </c>
      <c r="C12034" s="1" t="n">
        <v>22</v>
      </c>
      <c r="D12034" s="1" t="s">
        <v>3920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3925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7" t="n">
        <v>46234</v>
      </c>
      <c r="C12035" s="1" t="n">
        <v>22</v>
      </c>
      <c r="D12035" s="1" t="s">
        <v>3920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3926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7" t="n">
        <v>46234</v>
      </c>
      <c r="C12036" s="1" t="n">
        <v>22</v>
      </c>
      <c r="D12036" s="1" t="s">
        <v>3920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3927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7" t="n">
        <v>46234</v>
      </c>
      <c r="C12037" s="1" t="n">
        <v>22</v>
      </c>
      <c r="D12037" s="1" t="s">
        <v>3920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3928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7" t="n">
        <v>46234</v>
      </c>
      <c r="C12038" s="1" t="n">
        <v>22</v>
      </c>
      <c r="D12038" s="1" t="s">
        <v>3920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3929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7" t="n">
        <v>46234</v>
      </c>
      <c r="C12039" s="1" t="n">
        <v>22</v>
      </c>
      <c r="D12039" s="1" t="s">
        <v>3920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3930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7" t="n">
        <v>46234</v>
      </c>
      <c r="C12040" s="1" t="n">
        <v>22</v>
      </c>
      <c r="D12040" s="1" t="s">
        <v>3920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3931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7" t="n">
        <v>46234</v>
      </c>
      <c r="C12041" s="1" t="n">
        <v>22</v>
      </c>
      <c r="D12041" s="1" t="s">
        <v>3920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3932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7" t="n">
        <v>46234</v>
      </c>
      <c r="C12042" s="1" t="n">
        <v>22</v>
      </c>
      <c r="D12042" s="1" t="s">
        <v>3920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3933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7" t="n">
        <v>46234</v>
      </c>
      <c r="C12043" s="1" t="n">
        <v>22</v>
      </c>
      <c r="D12043" s="1" t="s">
        <v>3920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3934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7" t="n">
        <v>46234</v>
      </c>
      <c r="C12044" s="1" t="n">
        <v>22</v>
      </c>
      <c r="D12044" s="1" t="s">
        <v>3920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3936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7" t="n">
        <v>46234</v>
      </c>
      <c r="C12045" s="1" t="n">
        <v>22</v>
      </c>
      <c r="D12045" s="1" t="s">
        <v>3920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3937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7" t="n">
        <v>46234</v>
      </c>
      <c r="C12046" s="1" t="n">
        <v>22</v>
      </c>
      <c r="D12046" s="1" t="s">
        <v>3920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3938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7" t="n">
        <v>46234</v>
      </c>
      <c r="C12047" s="1" t="n">
        <v>22</v>
      </c>
      <c r="D12047" s="1" t="s">
        <v>3920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3939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7" t="n">
        <v>46234</v>
      </c>
      <c r="C12048" s="1" t="n">
        <v>22</v>
      </c>
      <c r="D12048" s="1" t="s">
        <v>3920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3940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7" t="n">
        <v>46234</v>
      </c>
      <c r="C12049" s="1" t="n">
        <v>100</v>
      </c>
      <c r="D12049" s="1" t="s">
        <v>3947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3921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7" t="n">
        <v>46234</v>
      </c>
      <c r="C12050" s="1" t="n">
        <v>100</v>
      </c>
      <c r="D12050" s="1" t="s">
        <v>3947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3923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7" t="n">
        <v>46234</v>
      </c>
      <c r="C12051" s="1" t="n">
        <v>100</v>
      </c>
      <c r="D12051" s="1" t="s">
        <v>3947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3924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7" t="n">
        <v>46234</v>
      </c>
      <c r="C12052" s="1" t="n">
        <v>100</v>
      </c>
      <c r="D12052" s="1" t="s">
        <v>3947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3925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7" t="n">
        <v>46234</v>
      </c>
      <c r="C12053" s="1" t="n">
        <v>100</v>
      </c>
      <c r="D12053" s="1" t="s">
        <v>3947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3926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7" t="n">
        <v>46234</v>
      </c>
      <c r="C12054" s="1" t="n">
        <v>100</v>
      </c>
      <c r="D12054" s="1" t="s">
        <v>3947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3927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7" t="n">
        <v>46234</v>
      </c>
      <c r="C12055" s="1" t="n">
        <v>100</v>
      </c>
      <c r="D12055" s="1" t="s">
        <v>3947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3928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7" t="n">
        <v>46234</v>
      </c>
      <c r="C12056" s="1" t="n">
        <v>100</v>
      </c>
      <c r="D12056" s="1" t="s">
        <v>3947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3929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7" t="n">
        <v>46234</v>
      </c>
      <c r="C12057" s="1" t="n">
        <v>100</v>
      </c>
      <c r="D12057" s="1" t="s">
        <v>3947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3930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7" t="n">
        <v>46234</v>
      </c>
      <c r="C12058" s="1" t="n">
        <v>100</v>
      </c>
      <c r="D12058" s="1" t="s">
        <v>3947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3931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7" t="n">
        <v>46234</v>
      </c>
      <c r="C12059" s="1" t="n">
        <v>100</v>
      </c>
      <c r="D12059" s="1" t="s">
        <v>3947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3932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7" t="n">
        <v>46234</v>
      </c>
      <c r="C12060" s="1" t="n">
        <v>100</v>
      </c>
      <c r="D12060" s="1" t="s">
        <v>3947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3933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7" t="n">
        <v>46234</v>
      </c>
      <c r="C12061" s="1" t="n">
        <v>100</v>
      </c>
      <c r="D12061" s="1" t="s">
        <v>3947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3934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7" t="n">
        <v>46234</v>
      </c>
      <c r="C12062" s="1" t="n">
        <v>100</v>
      </c>
      <c r="D12062" s="1" t="s">
        <v>3947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3936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7" t="n">
        <v>46234</v>
      </c>
      <c r="C12063" s="1" t="n">
        <v>100</v>
      </c>
      <c r="D12063" s="1" t="s">
        <v>3947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3937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7" t="n">
        <v>46234</v>
      </c>
      <c r="C12064" s="1" t="n">
        <v>100</v>
      </c>
      <c r="D12064" s="1" t="s">
        <v>3947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3938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7" t="n">
        <v>46234</v>
      </c>
      <c r="C12065" s="1" t="n">
        <v>100</v>
      </c>
      <c r="D12065" s="1" t="s">
        <v>3947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3939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7" t="n">
        <v>46234</v>
      </c>
      <c r="C12066" s="1" t="n">
        <v>100</v>
      </c>
      <c r="D12066" s="1" t="s">
        <v>3947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3940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7" t="n">
        <v>46234</v>
      </c>
      <c r="C12067" s="1" t="n">
        <v>100</v>
      </c>
      <c r="D12067" s="1" t="s">
        <v>3947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3921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7" t="n">
        <v>46234</v>
      </c>
      <c r="C12068" s="1" t="n">
        <v>100</v>
      </c>
      <c r="D12068" s="1" t="s">
        <v>3947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4208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7" t="n">
        <v>46234</v>
      </c>
      <c r="C12069" s="1" t="n">
        <v>100</v>
      </c>
      <c r="D12069" s="1" t="s">
        <v>3947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3942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7" t="n">
        <v>46234</v>
      </c>
      <c r="C12070" s="1" t="n">
        <v>100</v>
      </c>
      <c r="D12070" s="1" t="s">
        <v>3947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3943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7" t="n">
        <v>46234</v>
      </c>
      <c r="C12071" s="1" t="n">
        <v>100</v>
      </c>
      <c r="D12071" s="1" t="s">
        <v>3947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3922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7" t="n">
        <v>46234</v>
      </c>
      <c r="C12072" s="1" t="n">
        <v>100</v>
      </c>
      <c r="D12072" s="1" t="s">
        <v>3947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3938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7" t="n">
        <v>46234</v>
      </c>
      <c r="C12073" s="1" t="n">
        <v>100</v>
      </c>
      <c r="D12073" s="1" t="s">
        <v>3947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3940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7" t="n">
        <v>46234</v>
      </c>
      <c r="C12074" s="1" t="n">
        <v>100</v>
      </c>
      <c r="D12074" s="1" t="s">
        <v>3947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3924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7" t="n">
        <v>46234</v>
      </c>
      <c r="C12075" s="1" t="n">
        <v>100</v>
      </c>
      <c r="D12075" s="1" t="s">
        <v>3947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3925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7" t="n">
        <v>46234</v>
      </c>
      <c r="C12076" s="1" t="n">
        <v>100</v>
      </c>
      <c r="D12076" s="1" t="s">
        <v>3947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3931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7" t="n">
        <v>46234</v>
      </c>
      <c r="C12077" s="1" t="n">
        <v>100</v>
      </c>
      <c r="D12077" s="1" t="s">
        <v>3947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3933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7" t="n">
        <v>46234</v>
      </c>
      <c r="C12078" s="1" t="n">
        <v>100</v>
      </c>
      <c r="D12078" s="1" t="s">
        <v>3947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3936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7" t="n">
        <v>46234</v>
      </c>
      <c r="C12079" s="1" t="n">
        <v>100</v>
      </c>
      <c r="D12079" s="1" t="s">
        <v>3947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3937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7" t="n">
        <v>46234</v>
      </c>
      <c r="C12080" s="1" t="n">
        <v>100</v>
      </c>
      <c r="D12080" s="1" t="s">
        <v>3947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3940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7" t="n">
        <v>46234</v>
      </c>
      <c r="C12081" s="1" t="n">
        <v>100</v>
      </c>
      <c r="D12081" s="1" t="s">
        <v>3947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3924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7" t="n">
        <v>46234</v>
      </c>
      <c r="C12082" s="1" t="n">
        <v>100</v>
      </c>
      <c r="D12082" s="1" t="s">
        <v>3947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3925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7" t="n">
        <v>46234</v>
      </c>
      <c r="C12083" s="1" t="n">
        <v>100</v>
      </c>
      <c r="D12083" s="1" t="s">
        <v>3947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3931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7" t="n">
        <v>46234</v>
      </c>
      <c r="C12084" s="1" t="n">
        <v>100</v>
      </c>
      <c r="D12084" s="1" t="s">
        <v>3947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3933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7" t="n">
        <v>46234</v>
      </c>
      <c r="C12085" s="1" t="n">
        <v>100</v>
      </c>
      <c r="D12085" s="1" t="s">
        <v>3947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3936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7" t="n">
        <v>46234</v>
      </c>
      <c r="C12086" s="1" t="n">
        <v>100</v>
      </c>
      <c r="D12086" s="1" t="s">
        <v>3947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3937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7" t="n">
        <v>46234</v>
      </c>
      <c r="C12087" s="1" t="n">
        <v>100</v>
      </c>
      <c r="D12087" s="1" t="s">
        <v>3947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3940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7" t="n">
        <v>46234</v>
      </c>
      <c r="C12088" s="1" t="n">
        <v>100</v>
      </c>
      <c r="D12088" s="1" t="s">
        <v>3947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3921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7" t="n">
        <v>46234</v>
      </c>
      <c r="C12089" s="1" t="n">
        <v>100</v>
      </c>
      <c r="D12089" s="1" t="s">
        <v>3947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4208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7" t="n">
        <v>46234</v>
      </c>
      <c r="C12090" s="1" t="n">
        <v>100</v>
      </c>
      <c r="D12090" s="1" t="s">
        <v>3947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3942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7" t="n">
        <v>46234</v>
      </c>
      <c r="C12091" s="1" t="n">
        <v>100</v>
      </c>
      <c r="D12091" s="1" t="s">
        <v>3947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3943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7" t="n">
        <v>46234</v>
      </c>
      <c r="C12092" s="1" t="n">
        <v>100</v>
      </c>
      <c r="D12092" s="1" t="s">
        <v>3947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3922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7" t="n">
        <v>46234</v>
      </c>
      <c r="C12093" s="1" t="n">
        <v>100</v>
      </c>
      <c r="D12093" s="1" t="s">
        <v>3947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3938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7" t="n">
        <v>46234</v>
      </c>
      <c r="C12094" s="1" t="n">
        <v>100</v>
      </c>
      <c r="D12094" s="1" t="s">
        <v>3947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3940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7" t="n">
        <v>46234</v>
      </c>
      <c r="C12095" s="1" t="n">
        <v>100</v>
      </c>
      <c r="D12095" s="1" t="s">
        <v>3947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3921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7" t="n">
        <v>46234</v>
      </c>
      <c r="C12096" s="1" t="n">
        <v>100</v>
      </c>
      <c r="D12096" s="1" t="s">
        <v>3947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3923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7" t="n">
        <v>46234</v>
      </c>
      <c r="C12097" s="1" t="n">
        <v>100</v>
      </c>
      <c r="D12097" s="1" t="s">
        <v>3947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3924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7" t="n">
        <v>46234</v>
      </c>
      <c r="C12098" s="1" t="n">
        <v>100</v>
      </c>
      <c r="D12098" s="1" t="s">
        <v>3947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3925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7" t="n">
        <v>46234</v>
      </c>
      <c r="C12099" s="1" t="n">
        <v>100</v>
      </c>
      <c r="D12099" s="1" t="s">
        <v>3947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3926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7" t="n">
        <v>46234</v>
      </c>
      <c r="C12100" s="1" t="n">
        <v>100</v>
      </c>
      <c r="D12100" s="1" t="s">
        <v>3947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3927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7" t="n">
        <v>46234</v>
      </c>
      <c r="C12101" s="1" t="n">
        <v>100</v>
      </c>
      <c r="D12101" s="1" t="s">
        <v>3947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3928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7" t="n">
        <v>46234</v>
      </c>
      <c r="C12102" s="1" t="n">
        <v>100</v>
      </c>
      <c r="D12102" s="1" t="s">
        <v>3947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3929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7" t="n">
        <v>46234</v>
      </c>
      <c r="C12103" s="1" t="n">
        <v>100</v>
      </c>
      <c r="D12103" s="1" t="s">
        <v>3947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3930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7" t="n">
        <v>46234</v>
      </c>
      <c r="C12104" s="1" t="n">
        <v>100</v>
      </c>
      <c r="D12104" s="1" t="s">
        <v>3947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3931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7" t="n">
        <v>46234</v>
      </c>
      <c r="C12105" s="1" t="n">
        <v>100</v>
      </c>
      <c r="D12105" s="1" t="s">
        <v>3947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3932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7" t="n">
        <v>46234</v>
      </c>
      <c r="C12106" s="1" t="n">
        <v>100</v>
      </c>
      <c r="D12106" s="1" t="s">
        <v>3947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3933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7" t="n">
        <v>46234</v>
      </c>
      <c r="C12107" s="1" t="n">
        <v>100</v>
      </c>
      <c r="D12107" s="1" t="s">
        <v>3947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3934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7" t="n">
        <v>46234</v>
      </c>
      <c r="C12108" s="1" t="n">
        <v>100</v>
      </c>
      <c r="D12108" s="1" t="s">
        <v>3947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3936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7" t="n">
        <v>46234</v>
      </c>
      <c r="C12109" s="1" t="n">
        <v>100</v>
      </c>
      <c r="D12109" s="1" t="s">
        <v>3947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3937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7" t="n">
        <v>46234</v>
      </c>
      <c r="C12110" s="1" t="n">
        <v>100</v>
      </c>
      <c r="D12110" s="1" t="s">
        <v>3947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3938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7" t="n">
        <v>46234</v>
      </c>
      <c r="C12111" s="1" t="n">
        <v>100</v>
      </c>
      <c r="D12111" s="1" t="s">
        <v>3947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3939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7" t="n">
        <v>46234</v>
      </c>
      <c r="C12112" s="1" t="n">
        <v>100</v>
      </c>
      <c r="D12112" s="1" t="s">
        <v>3947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3940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7" t="n">
        <v>46234</v>
      </c>
      <c r="C12113" s="1" t="n">
        <v>171</v>
      </c>
      <c r="D12113" s="1" t="s">
        <v>3948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4326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7" t="n">
        <v>46234</v>
      </c>
      <c r="C12114" s="1" t="n">
        <v>171</v>
      </c>
      <c r="D12114" s="1" t="s">
        <v>3948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4866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7" t="n">
        <v>46234</v>
      </c>
      <c r="C12115" s="1" t="n">
        <v>171</v>
      </c>
      <c r="D12115" s="1" t="s">
        <v>3948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4870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7" t="n">
        <v>46234</v>
      </c>
      <c r="C12116" s="1" t="n">
        <v>171</v>
      </c>
      <c r="D12116" s="1" t="s">
        <v>3948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6208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7" t="n">
        <v>46235</v>
      </c>
      <c r="C12117" s="1" t="n">
        <v>1</v>
      </c>
      <c r="D12117" s="1" t="s">
        <v>3851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3886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7" t="n">
        <v>46235</v>
      </c>
      <c r="C12118" s="1" t="n">
        <v>1</v>
      </c>
      <c r="D12118" s="1" t="s">
        <v>3851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3887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7" t="n">
        <v>46235</v>
      </c>
      <c r="C12119" s="1" t="n">
        <v>6</v>
      </c>
      <c r="D12119" s="1" t="s">
        <v>3914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7" t="n">
        <v>46235</v>
      </c>
      <c r="C12120" s="1" t="n">
        <v>11</v>
      </c>
      <c r="D12120" s="1" t="s">
        <v>3915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3951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7" t="n">
        <v>46235</v>
      </c>
      <c r="C12121" s="1" t="n">
        <v>11</v>
      </c>
      <c r="D12121" s="1" t="s">
        <v>3915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4219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7" t="n">
        <v>46235</v>
      </c>
      <c r="C12122" s="1" t="n">
        <v>11</v>
      </c>
      <c r="D12122" s="1" t="s">
        <v>3915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3952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7" t="n">
        <v>46235</v>
      </c>
      <c r="C12123" s="1" t="n">
        <v>11</v>
      </c>
      <c r="D12123" s="1" t="s">
        <v>3915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3953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7" t="n">
        <v>46235</v>
      </c>
      <c r="C12124" s="1" t="n">
        <v>11</v>
      </c>
      <c r="D12124" s="1" t="s">
        <v>3915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4274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7" t="n">
        <v>46235</v>
      </c>
      <c r="C12125" s="1" t="n">
        <v>11</v>
      </c>
      <c r="D12125" s="1" t="s">
        <v>3915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3954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7" t="n">
        <v>46235</v>
      </c>
      <c r="C12126" s="1" t="n">
        <v>11</v>
      </c>
      <c r="D12126" s="1" t="s">
        <v>3915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3955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7" t="n">
        <v>46235</v>
      </c>
      <c r="C12127" s="1" t="n">
        <v>11</v>
      </c>
      <c r="D12127" s="1" t="s">
        <v>3915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3956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7" t="n">
        <v>46235</v>
      </c>
      <c r="C12128" s="1" t="n">
        <v>11</v>
      </c>
      <c r="D12128" s="1" t="s">
        <v>3915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4278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7" t="n">
        <v>46235</v>
      </c>
      <c r="C12129" s="1" t="n">
        <v>11</v>
      </c>
      <c r="D12129" s="1" t="s">
        <v>3915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3958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7" t="n">
        <v>46235</v>
      </c>
      <c r="C12130" s="1" t="n">
        <v>11</v>
      </c>
      <c r="D12130" s="1" t="s">
        <v>3915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3959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7" t="n">
        <v>46235</v>
      </c>
      <c r="C12131" s="1" t="n">
        <v>11</v>
      </c>
      <c r="D12131" s="1" t="s">
        <v>3915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3960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7" t="n">
        <v>46235</v>
      </c>
      <c r="C12132" s="1" t="n">
        <v>11</v>
      </c>
      <c r="D12132" s="1" t="s">
        <v>3915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3961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7" t="n">
        <v>46235</v>
      </c>
      <c r="C12133" s="1" t="n">
        <v>11</v>
      </c>
      <c r="D12133" s="1" t="s">
        <v>3915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4624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7" t="n">
        <v>46235</v>
      </c>
      <c r="C12134" s="1" t="n">
        <v>11</v>
      </c>
      <c r="D12134" s="1" t="s">
        <v>3915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4222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7" t="n">
        <v>46235</v>
      </c>
      <c r="C12135" s="1" t="n">
        <v>11</v>
      </c>
      <c r="D12135" s="1" t="s">
        <v>3915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4303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7" t="n">
        <v>46235</v>
      </c>
      <c r="C12136" s="1" t="n">
        <v>11</v>
      </c>
      <c r="D12136" s="1" t="s">
        <v>3915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4309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7" t="n">
        <v>46235</v>
      </c>
      <c r="C12137" s="1" t="n">
        <v>11</v>
      </c>
      <c r="D12137" s="1" t="s">
        <v>3915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4310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7" t="n">
        <v>46235</v>
      </c>
      <c r="C12138" s="1" t="n">
        <v>11</v>
      </c>
      <c r="D12138" s="1" t="s">
        <v>3915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4311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7" t="n">
        <v>46235</v>
      </c>
      <c r="C12139" s="1" t="n">
        <v>11</v>
      </c>
      <c r="D12139" s="1" t="s">
        <v>3915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4312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7" t="n">
        <v>46235</v>
      </c>
      <c r="C12140" s="1" t="n">
        <v>11</v>
      </c>
      <c r="D12140" s="1" t="s">
        <v>3915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4474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7" t="n">
        <v>46235</v>
      </c>
      <c r="C12141" s="1" t="n">
        <v>11</v>
      </c>
      <c r="D12141" s="1" t="s">
        <v>3915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6836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7" t="n">
        <v>46235</v>
      </c>
      <c r="C12142" s="1" t="n">
        <v>11</v>
      </c>
      <c r="D12142" s="1" t="s">
        <v>3915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4321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7" t="n">
        <v>46235</v>
      </c>
      <c r="C12143" s="1" t="n">
        <v>11</v>
      </c>
      <c r="D12143" s="1" t="s">
        <v>3915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7926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7" t="n">
        <v>46235</v>
      </c>
      <c r="C12144" s="1" t="n">
        <v>11</v>
      </c>
      <c r="D12144" s="1" t="s">
        <v>3915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4323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7" t="n">
        <v>46235</v>
      </c>
      <c r="C12145" s="1" t="n">
        <v>11</v>
      </c>
      <c r="D12145" s="1" t="s">
        <v>3915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4626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7" t="n">
        <v>46235</v>
      </c>
      <c r="C12146" s="1" t="n">
        <v>11</v>
      </c>
      <c r="D12146" s="1" t="s">
        <v>3915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4222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7" t="n">
        <v>46235</v>
      </c>
      <c r="C12147" s="1" t="n">
        <v>11</v>
      </c>
      <c r="D12147" s="1" t="s">
        <v>3915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5005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7" t="n">
        <v>46235</v>
      </c>
      <c r="C12148" s="1" t="n">
        <v>11</v>
      </c>
      <c r="D12148" s="1" t="s">
        <v>3915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6001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7" t="n">
        <v>46235</v>
      </c>
      <c r="C12149" s="1" t="n">
        <v>11</v>
      </c>
      <c r="D12149" s="1" t="s">
        <v>3915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4525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7" t="n">
        <v>46235</v>
      </c>
      <c r="C12150" s="1" t="n">
        <v>11</v>
      </c>
      <c r="D12150" s="1" t="s">
        <v>3915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4233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7" t="n">
        <v>46235</v>
      </c>
      <c r="C12151" s="1" t="n">
        <v>11</v>
      </c>
      <c r="D12151" s="1" t="s">
        <v>3915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4234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7" t="n">
        <v>46235</v>
      </c>
      <c r="C12152" s="1" t="n">
        <v>11</v>
      </c>
      <c r="D12152" s="1" t="s">
        <v>3915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4236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7" t="n">
        <v>46235</v>
      </c>
      <c r="C12153" s="1" t="n">
        <v>11</v>
      </c>
      <c r="D12153" s="1" t="s">
        <v>3915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4237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7" t="n">
        <v>46235</v>
      </c>
      <c r="C12154" s="1" t="n">
        <v>11</v>
      </c>
      <c r="D12154" s="1" t="s">
        <v>3915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4239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7" t="n">
        <v>46235</v>
      </c>
      <c r="C12155" s="1" t="n">
        <v>11</v>
      </c>
      <c r="D12155" s="1" t="s">
        <v>3915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7927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7" t="n">
        <v>46235</v>
      </c>
      <c r="C12156" s="1" t="n">
        <v>11</v>
      </c>
      <c r="D12156" s="1" t="s">
        <v>3915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5007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7" t="n">
        <v>46235</v>
      </c>
      <c r="C12157" s="1" t="n">
        <v>11</v>
      </c>
      <c r="D12157" s="1" t="s">
        <v>3915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5013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7" t="n">
        <v>46235</v>
      </c>
      <c r="C12158" s="1" t="n">
        <v>11</v>
      </c>
      <c r="D12158" s="1" t="s">
        <v>3915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5016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7" t="n">
        <v>46235</v>
      </c>
      <c r="C12159" s="1" t="n">
        <v>11</v>
      </c>
      <c r="D12159" s="1" t="s">
        <v>3915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5023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7" t="n">
        <v>46235</v>
      </c>
      <c r="C12160" s="1" t="n">
        <v>11</v>
      </c>
      <c r="D12160" s="1" t="s">
        <v>3915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5032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7" t="n">
        <v>46235</v>
      </c>
      <c r="C12161" s="1" t="n">
        <v>11</v>
      </c>
      <c r="D12161" s="1" t="s">
        <v>3915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5033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7" t="n">
        <v>46235</v>
      </c>
      <c r="C12162" s="1" t="n">
        <v>11</v>
      </c>
      <c r="D12162" s="1" t="s">
        <v>3915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7928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7" t="n">
        <v>46235</v>
      </c>
      <c r="C12163" s="1" t="n">
        <v>11</v>
      </c>
      <c r="D12163" s="1" t="s">
        <v>3915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6149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7" t="n">
        <v>46235</v>
      </c>
      <c r="C12164" s="1" t="n">
        <v>11</v>
      </c>
      <c r="D12164" s="1" t="s">
        <v>3915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5038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7" t="n">
        <v>46235</v>
      </c>
      <c r="C12165" s="1" t="n">
        <v>11</v>
      </c>
      <c r="D12165" s="1" t="s">
        <v>3915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5040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7" t="n">
        <v>46235</v>
      </c>
      <c r="C12166" s="1" t="n">
        <v>11</v>
      </c>
      <c r="D12166" s="1" t="s">
        <v>3915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5041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7" t="n">
        <v>46235</v>
      </c>
      <c r="C12167" s="1" t="n">
        <v>11</v>
      </c>
      <c r="D12167" s="1" t="s">
        <v>3915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5044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7" t="n">
        <v>46235</v>
      </c>
      <c r="C12168" s="1" t="n">
        <v>11</v>
      </c>
      <c r="D12168" s="1" t="s">
        <v>3915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5046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7" t="n">
        <v>46235</v>
      </c>
      <c r="C12169" s="1" t="n">
        <v>11</v>
      </c>
      <c r="D12169" s="1" t="s">
        <v>3915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6539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7" t="n">
        <v>46235</v>
      </c>
      <c r="C12170" s="1" t="n">
        <v>39</v>
      </c>
      <c r="D12170" s="1" t="s">
        <v>3945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7929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7" t="n">
        <v>46235</v>
      </c>
      <c r="C12171" s="1" t="n">
        <v>45</v>
      </c>
      <c r="D12171" s="1" t="s">
        <v>7500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7930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7" t="n">
        <v>46235</v>
      </c>
      <c r="C12172" s="1" t="n">
        <v>45</v>
      </c>
      <c r="D12172" s="1" t="s">
        <v>7500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3901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7" t="n">
        <v>46235</v>
      </c>
      <c r="C12173" s="1" t="n">
        <v>171</v>
      </c>
      <c r="D12173" s="1" t="s">
        <v>3948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4846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7" t="n">
        <v>46235</v>
      </c>
      <c r="C12174" s="1" t="n">
        <v>171</v>
      </c>
      <c r="D12174" s="1" t="s">
        <v>3948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5669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7" t="n">
        <v>46235</v>
      </c>
      <c r="C12175" s="1" t="n">
        <v>171</v>
      </c>
      <c r="D12175" s="1" t="s">
        <v>3948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7931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7" t="n">
        <v>46235</v>
      </c>
      <c r="C12176" s="1" t="n">
        <v>171</v>
      </c>
      <c r="D12176" s="1" t="s">
        <v>3948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5401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7" t="n">
        <v>46235</v>
      </c>
      <c r="C12177" s="1" t="n">
        <v>171</v>
      </c>
      <c r="D12177" s="1" t="s">
        <v>3948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6575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7" t="n">
        <v>46235</v>
      </c>
      <c r="C12178" s="1" t="n">
        <v>171</v>
      </c>
      <c r="D12178" s="1" t="s">
        <v>3948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7932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7" t="n">
        <v>46237</v>
      </c>
      <c r="C12179" s="1" t="n">
        <v>1</v>
      </c>
      <c r="D12179" s="1" t="s">
        <v>3851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3886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7" t="n">
        <v>46237</v>
      </c>
      <c r="C12180" s="1" t="n">
        <v>1</v>
      </c>
      <c r="D12180" s="1" t="s">
        <v>3851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3887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7" t="n">
        <v>46237</v>
      </c>
      <c r="C12181" s="1" t="n">
        <v>1</v>
      </c>
      <c r="D12181" s="1" t="s">
        <v>3851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3852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7" t="n">
        <v>46237</v>
      </c>
      <c r="C12182" s="1" t="n">
        <v>1</v>
      </c>
      <c r="D12182" s="1" t="s">
        <v>3851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3853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7" t="n">
        <v>46237</v>
      </c>
      <c r="C12183" s="1" t="n">
        <v>1</v>
      </c>
      <c r="D12183" s="1" t="s">
        <v>3851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3854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7" t="n">
        <v>46237</v>
      </c>
      <c r="C12184" s="1" t="n">
        <v>11</v>
      </c>
      <c r="D12184" s="1" t="s">
        <v>3915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3888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7" t="n">
        <v>46237</v>
      </c>
      <c r="C12185" s="1" t="n">
        <v>11</v>
      </c>
      <c r="D12185" s="1" t="s">
        <v>3915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3888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7" t="n">
        <v>46237</v>
      </c>
      <c r="C12186" s="1" t="n">
        <v>11</v>
      </c>
      <c r="D12186" s="1" t="s">
        <v>3915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3888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7" t="n">
        <v>46237</v>
      </c>
      <c r="C12187" s="1" t="n">
        <v>11</v>
      </c>
      <c r="D12187" s="1" t="s">
        <v>3915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3889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7" t="n">
        <v>46237</v>
      </c>
      <c r="C12188" s="1" t="n">
        <v>22</v>
      </c>
      <c r="D12188" s="1" t="s">
        <v>3920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3921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7" t="n">
        <v>46237</v>
      </c>
      <c r="C12189" s="1" t="n">
        <v>22</v>
      </c>
      <c r="D12189" s="1" t="s">
        <v>3920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4208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7" t="n">
        <v>46237</v>
      </c>
      <c r="C12190" s="1" t="n">
        <v>22</v>
      </c>
      <c r="D12190" s="1" t="s">
        <v>3920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3942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7" t="n">
        <v>46237</v>
      </c>
      <c r="C12191" s="1" t="n">
        <v>22</v>
      </c>
      <c r="D12191" s="1" t="s">
        <v>3920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3943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7" t="n">
        <v>46237</v>
      </c>
      <c r="C12192" s="1" t="n">
        <v>22</v>
      </c>
      <c r="D12192" s="1" t="s">
        <v>3920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3922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7" t="n">
        <v>46237</v>
      </c>
      <c r="C12193" s="1" t="n">
        <v>22</v>
      </c>
      <c r="D12193" s="1" t="s">
        <v>3920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3944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7" t="n">
        <v>46237</v>
      </c>
      <c r="C12194" s="1" t="n">
        <v>22</v>
      </c>
      <c r="D12194" s="1" t="s">
        <v>3920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3938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7" t="n">
        <v>46237</v>
      </c>
      <c r="C12195" s="1" t="n">
        <v>22</v>
      </c>
      <c r="D12195" s="1" t="s">
        <v>3920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3940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7" t="n">
        <v>46237</v>
      </c>
      <c r="C12196" s="1" t="n">
        <v>22</v>
      </c>
      <c r="D12196" s="1" t="s">
        <v>3920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3921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7" t="n">
        <v>46237</v>
      </c>
      <c r="C12197" s="1" t="n">
        <v>22</v>
      </c>
      <c r="D12197" s="1" t="s">
        <v>3920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3922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7" t="n">
        <v>46237</v>
      </c>
      <c r="C12198" s="1" t="n">
        <v>22</v>
      </c>
      <c r="D12198" s="1" t="s">
        <v>3920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3923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7" t="n">
        <v>46237</v>
      </c>
      <c r="C12199" s="1" t="n">
        <v>22</v>
      </c>
      <c r="D12199" s="1" t="s">
        <v>3920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3924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7" t="n">
        <v>46237</v>
      </c>
      <c r="C12200" s="1" t="n">
        <v>22</v>
      </c>
      <c r="D12200" s="1" t="s">
        <v>3920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3925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7" t="n">
        <v>46237</v>
      </c>
      <c r="C12201" s="1" t="n">
        <v>22</v>
      </c>
      <c r="D12201" s="1" t="s">
        <v>3920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3926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7" t="n">
        <v>46237</v>
      </c>
      <c r="C12202" s="1" t="n">
        <v>22</v>
      </c>
      <c r="D12202" s="1" t="s">
        <v>3920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3927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7" t="n">
        <v>46237</v>
      </c>
      <c r="C12203" s="1" t="n">
        <v>22</v>
      </c>
      <c r="D12203" s="1" t="s">
        <v>3920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3928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7" t="n">
        <v>46237</v>
      </c>
      <c r="C12204" s="1" t="n">
        <v>22</v>
      </c>
      <c r="D12204" s="1" t="s">
        <v>3920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3929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7" t="n">
        <v>46237</v>
      </c>
      <c r="C12205" s="1" t="n">
        <v>22</v>
      </c>
      <c r="D12205" s="1" t="s">
        <v>3920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3930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7" t="n">
        <v>46237</v>
      </c>
      <c r="C12206" s="1" t="n">
        <v>22</v>
      </c>
      <c r="D12206" s="1" t="s">
        <v>3920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3931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7" t="n">
        <v>46237</v>
      </c>
      <c r="C12207" s="1" t="n">
        <v>22</v>
      </c>
      <c r="D12207" s="1" t="s">
        <v>3920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3932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7" t="n">
        <v>46237</v>
      </c>
      <c r="C12208" s="1" t="n">
        <v>22</v>
      </c>
      <c r="D12208" s="1" t="s">
        <v>3920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3933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7" t="n">
        <v>46237</v>
      </c>
      <c r="C12209" s="1" t="n">
        <v>22</v>
      </c>
      <c r="D12209" s="1" t="s">
        <v>3920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3934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7" t="n">
        <v>46237</v>
      </c>
      <c r="C12210" s="1" t="n">
        <v>22</v>
      </c>
      <c r="D12210" s="1" t="s">
        <v>3920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3935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7" t="n">
        <v>46237</v>
      </c>
      <c r="C12211" s="1" t="n">
        <v>22</v>
      </c>
      <c r="D12211" s="1" t="s">
        <v>3920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3936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7" t="n">
        <v>46237</v>
      </c>
      <c r="C12212" s="1" t="n">
        <v>22</v>
      </c>
      <c r="D12212" s="1" t="s">
        <v>3920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3937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7" t="n">
        <v>46237</v>
      </c>
      <c r="C12213" s="1" t="n">
        <v>22</v>
      </c>
      <c r="D12213" s="1" t="s">
        <v>3920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3938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7" t="n">
        <v>46237</v>
      </c>
      <c r="C12214" s="1" t="n">
        <v>22</v>
      </c>
      <c r="D12214" s="1" t="s">
        <v>3920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3939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7" t="n">
        <v>46237</v>
      </c>
      <c r="C12215" s="1" t="n">
        <v>22</v>
      </c>
      <c r="D12215" s="1" t="s">
        <v>3920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3940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7" t="n">
        <v>46237</v>
      </c>
      <c r="C12216" s="1" t="n">
        <v>22</v>
      </c>
      <c r="D12216" s="1" t="s">
        <v>3920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3941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7" t="n">
        <v>46237</v>
      </c>
      <c r="C12217" s="1" t="n">
        <v>100</v>
      </c>
      <c r="D12217" s="1" t="s">
        <v>3947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3921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7" t="n">
        <v>46237</v>
      </c>
      <c r="C12218" s="1" t="n">
        <v>100</v>
      </c>
      <c r="D12218" s="1" t="s">
        <v>3947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4208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7" t="n">
        <v>46237</v>
      </c>
      <c r="C12219" s="1" t="n">
        <v>100</v>
      </c>
      <c r="D12219" s="1" t="s">
        <v>3947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3942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7" t="n">
        <v>46237</v>
      </c>
      <c r="C12220" s="1" t="n">
        <v>100</v>
      </c>
      <c r="D12220" s="1" t="s">
        <v>3947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3943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7" t="n">
        <v>46237</v>
      </c>
      <c r="C12221" s="1" t="n">
        <v>100</v>
      </c>
      <c r="D12221" s="1" t="s">
        <v>3947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3922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7" t="n">
        <v>46237</v>
      </c>
      <c r="C12222" s="1" t="n">
        <v>100</v>
      </c>
      <c r="D12222" s="1" t="s">
        <v>3947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3944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7" t="n">
        <v>46237</v>
      </c>
      <c r="C12223" s="1" t="n">
        <v>100</v>
      </c>
      <c r="D12223" s="1" t="s">
        <v>3947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3938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7" t="n">
        <v>46237</v>
      </c>
      <c r="C12224" s="1" t="n">
        <v>100</v>
      </c>
      <c r="D12224" s="1" t="s">
        <v>3947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3940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7" t="n">
        <v>46237</v>
      </c>
      <c r="C12225" s="1" t="n">
        <v>100</v>
      </c>
      <c r="D12225" s="1" t="s">
        <v>3947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3921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7" t="n">
        <v>46237</v>
      </c>
      <c r="C12226" s="1" t="n">
        <v>100</v>
      </c>
      <c r="D12226" s="1" t="s">
        <v>3947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3922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7" t="n">
        <v>46237</v>
      </c>
      <c r="C12227" s="1" t="n">
        <v>100</v>
      </c>
      <c r="D12227" s="1" t="s">
        <v>3947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3923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7" t="n">
        <v>46237</v>
      </c>
      <c r="C12228" s="1" t="n">
        <v>100</v>
      </c>
      <c r="D12228" s="1" t="s">
        <v>3947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3924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7" t="n">
        <v>46237</v>
      </c>
      <c r="C12229" s="1" t="n">
        <v>100</v>
      </c>
      <c r="D12229" s="1" t="s">
        <v>3947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3925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7" t="n">
        <v>46237</v>
      </c>
      <c r="C12230" s="1" t="n">
        <v>100</v>
      </c>
      <c r="D12230" s="1" t="s">
        <v>3947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3926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7" t="n">
        <v>46237</v>
      </c>
      <c r="C12231" s="1" t="n">
        <v>100</v>
      </c>
      <c r="D12231" s="1" t="s">
        <v>3947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3927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7" t="n">
        <v>46237</v>
      </c>
      <c r="C12232" s="1" t="n">
        <v>100</v>
      </c>
      <c r="D12232" s="1" t="s">
        <v>3947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3928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7" t="n">
        <v>46237</v>
      </c>
      <c r="C12233" s="1" t="n">
        <v>100</v>
      </c>
      <c r="D12233" s="1" t="s">
        <v>3947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3929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7" t="n">
        <v>46237</v>
      </c>
      <c r="C12234" s="1" t="n">
        <v>100</v>
      </c>
      <c r="D12234" s="1" t="s">
        <v>3947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3930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7" t="n">
        <v>46237</v>
      </c>
      <c r="C12235" s="1" t="n">
        <v>100</v>
      </c>
      <c r="D12235" s="1" t="s">
        <v>3947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3931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7" t="n">
        <v>46237</v>
      </c>
      <c r="C12236" s="1" t="n">
        <v>100</v>
      </c>
      <c r="D12236" s="1" t="s">
        <v>3947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3932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7" t="n">
        <v>46237</v>
      </c>
      <c r="C12237" s="1" t="n">
        <v>100</v>
      </c>
      <c r="D12237" s="1" t="s">
        <v>3947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3933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7" t="n">
        <v>46237</v>
      </c>
      <c r="C12238" s="1" t="n">
        <v>100</v>
      </c>
      <c r="D12238" s="1" t="s">
        <v>3947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3935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7" t="n">
        <v>46237</v>
      </c>
      <c r="C12239" s="1" t="n">
        <v>100</v>
      </c>
      <c r="D12239" s="1" t="s">
        <v>3947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3936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7" t="n">
        <v>46237</v>
      </c>
      <c r="C12240" s="1" t="n">
        <v>100</v>
      </c>
      <c r="D12240" s="1" t="s">
        <v>3947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3937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7" t="n">
        <v>46237</v>
      </c>
      <c r="C12241" s="1" t="n">
        <v>100</v>
      </c>
      <c r="D12241" s="1" t="s">
        <v>3947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3938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7" t="n">
        <v>46237</v>
      </c>
      <c r="C12242" s="1" t="n">
        <v>100</v>
      </c>
      <c r="D12242" s="1" t="s">
        <v>3947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3939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7" t="n">
        <v>46237</v>
      </c>
      <c r="C12243" s="1" t="n">
        <v>100</v>
      </c>
      <c r="D12243" s="1" t="s">
        <v>3947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3940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7" t="n">
        <v>46237</v>
      </c>
      <c r="C12244" s="1" t="n">
        <v>100</v>
      </c>
      <c r="D12244" s="1" t="s">
        <v>3947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3941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7" t="n">
        <v>46237</v>
      </c>
      <c r="C12245" s="1" t="n">
        <v>100</v>
      </c>
      <c r="D12245" s="1" t="s">
        <v>3947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3921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7" t="n">
        <v>46237</v>
      </c>
      <c r="C12246" s="1" t="n">
        <v>100</v>
      </c>
      <c r="D12246" s="1" t="s">
        <v>3947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3923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7" t="n">
        <v>46237</v>
      </c>
      <c r="C12247" s="1" t="n">
        <v>100</v>
      </c>
      <c r="D12247" s="1" t="s">
        <v>3947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3924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7" t="n">
        <v>46237</v>
      </c>
      <c r="C12248" s="1" t="n">
        <v>100</v>
      </c>
      <c r="D12248" s="1" t="s">
        <v>3947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3925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7" t="n">
        <v>46237</v>
      </c>
      <c r="C12249" s="1" t="n">
        <v>100</v>
      </c>
      <c r="D12249" s="1" t="s">
        <v>3947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3926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7" t="n">
        <v>46237</v>
      </c>
      <c r="C12250" s="1" t="n">
        <v>100</v>
      </c>
      <c r="D12250" s="1" t="s">
        <v>3947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3927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7" t="n">
        <v>46237</v>
      </c>
      <c r="C12251" s="1" t="n">
        <v>100</v>
      </c>
      <c r="D12251" s="1" t="s">
        <v>3947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3928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7" t="n">
        <v>46237</v>
      </c>
      <c r="C12252" s="1" t="n">
        <v>100</v>
      </c>
      <c r="D12252" s="1" t="s">
        <v>3947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3929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7" t="n">
        <v>46237</v>
      </c>
      <c r="C12253" s="1" t="n">
        <v>100</v>
      </c>
      <c r="D12253" s="1" t="s">
        <v>3947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3930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7" t="n">
        <v>46237</v>
      </c>
      <c r="C12254" s="1" t="n">
        <v>100</v>
      </c>
      <c r="D12254" s="1" t="s">
        <v>3947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3931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7" t="n">
        <v>46237</v>
      </c>
      <c r="C12255" s="1" t="n">
        <v>100</v>
      </c>
      <c r="D12255" s="1" t="s">
        <v>3947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3932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7" t="n">
        <v>46237</v>
      </c>
      <c r="C12256" s="1" t="n">
        <v>100</v>
      </c>
      <c r="D12256" s="1" t="s">
        <v>3947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3933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7" t="n">
        <v>46237</v>
      </c>
      <c r="C12257" s="1" t="n">
        <v>100</v>
      </c>
      <c r="D12257" s="1" t="s">
        <v>3947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3934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7" t="n">
        <v>46237</v>
      </c>
      <c r="C12258" s="1" t="n">
        <v>100</v>
      </c>
      <c r="D12258" s="1" t="s">
        <v>3947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3936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7" t="n">
        <v>46237</v>
      </c>
      <c r="C12259" s="1" t="n">
        <v>100</v>
      </c>
      <c r="D12259" s="1" t="s">
        <v>3947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3937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7" t="n">
        <v>46237</v>
      </c>
      <c r="C12260" s="1" t="n">
        <v>100</v>
      </c>
      <c r="D12260" s="1" t="s">
        <v>3947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3938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7" t="n">
        <v>46237</v>
      </c>
      <c r="C12261" s="1" t="n">
        <v>100</v>
      </c>
      <c r="D12261" s="1" t="s">
        <v>3947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3939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7" t="n">
        <v>46237</v>
      </c>
      <c r="C12262" s="1" t="n">
        <v>100</v>
      </c>
      <c r="D12262" s="1" t="s">
        <v>3947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3940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7" t="n">
        <v>46237</v>
      </c>
      <c r="C12263" s="1" t="n">
        <v>100</v>
      </c>
      <c r="D12263" s="1" t="s">
        <v>3947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3921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7" t="n">
        <v>46237</v>
      </c>
      <c r="C12264" s="1" t="n">
        <v>100</v>
      </c>
      <c r="D12264" s="1" t="s">
        <v>3947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3923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7" t="n">
        <v>46237</v>
      </c>
      <c r="C12265" s="1" t="n">
        <v>100</v>
      </c>
      <c r="D12265" s="1" t="s">
        <v>3947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3924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7" t="n">
        <v>46237</v>
      </c>
      <c r="C12266" s="1" t="n">
        <v>100</v>
      </c>
      <c r="D12266" s="1" t="s">
        <v>3947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3925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7" t="n">
        <v>46237</v>
      </c>
      <c r="C12267" s="1" t="n">
        <v>100</v>
      </c>
      <c r="D12267" s="1" t="s">
        <v>3947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3926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7" t="n">
        <v>46237</v>
      </c>
      <c r="C12268" s="1" t="n">
        <v>100</v>
      </c>
      <c r="D12268" s="1" t="s">
        <v>3947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3927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7" t="n">
        <v>46237</v>
      </c>
      <c r="C12269" s="1" t="n">
        <v>100</v>
      </c>
      <c r="D12269" s="1" t="s">
        <v>3947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3928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7" t="n">
        <v>46237</v>
      </c>
      <c r="C12270" s="1" t="n">
        <v>100</v>
      </c>
      <c r="D12270" s="1" t="s">
        <v>3947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3929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7" t="n">
        <v>46237</v>
      </c>
      <c r="C12271" s="1" t="n">
        <v>100</v>
      </c>
      <c r="D12271" s="1" t="s">
        <v>3947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3930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7" t="n">
        <v>46237</v>
      </c>
      <c r="C12272" s="1" t="n">
        <v>100</v>
      </c>
      <c r="D12272" s="1" t="s">
        <v>3947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3931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7" t="n">
        <v>46237</v>
      </c>
      <c r="C12273" s="1" t="n">
        <v>100</v>
      </c>
      <c r="D12273" s="1" t="s">
        <v>3947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3932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7" t="n">
        <v>46237</v>
      </c>
      <c r="C12274" s="1" t="n">
        <v>100</v>
      </c>
      <c r="D12274" s="1" t="s">
        <v>3947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3933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7" t="n">
        <v>46237</v>
      </c>
      <c r="C12275" s="1" t="n">
        <v>100</v>
      </c>
      <c r="D12275" s="1" t="s">
        <v>3947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3934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7" t="n">
        <v>46237</v>
      </c>
      <c r="C12276" s="1" t="n">
        <v>100</v>
      </c>
      <c r="D12276" s="1" t="s">
        <v>3947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3936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7" t="n">
        <v>46237</v>
      </c>
      <c r="C12277" s="1" t="n">
        <v>100</v>
      </c>
      <c r="D12277" s="1" t="s">
        <v>3947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3937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7" t="n">
        <v>46237</v>
      </c>
      <c r="C12278" s="1" t="n">
        <v>100</v>
      </c>
      <c r="D12278" s="1" t="s">
        <v>3947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3938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7" t="n">
        <v>46237</v>
      </c>
      <c r="C12279" s="1" t="n">
        <v>100</v>
      </c>
      <c r="D12279" s="1" t="s">
        <v>3947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3939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7" t="n">
        <v>46238</v>
      </c>
      <c r="C12280" s="1" t="n">
        <v>1</v>
      </c>
      <c r="D12280" s="1" t="s">
        <v>3851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6381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7" t="n">
        <v>46238</v>
      </c>
      <c r="C12281" s="1" t="n">
        <v>1</v>
      </c>
      <c r="D12281" s="1" t="s">
        <v>3851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6382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7" t="n">
        <v>46238</v>
      </c>
      <c r="C12282" s="1" t="n">
        <v>1</v>
      </c>
      <c r="D12282" s="1" t="s">
        <v>3851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4223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7" t="n">
        <v>46238</v>
      </c>
      <c r="C12283" s="1" t="n">
        <v>1</v>
      </c>
      <c r="D12283" s="1" t="s">
        <v>3851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6088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7" t="n">
        <v>46238</v>
      </c>
      <c r="C12284" s="1" t="n">
        <v>1</v>
      </c>
      <c r="D12284" s="1" t="s">
        <v>3851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4225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7" t="n">
        <v>46238</v>
      </c>
      <c r="C12285" s="1" t="n">
        <v>1</v>
      </c>
      <c r="D12285" s="1" t="s">
        <v>3851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4111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7" t="n">
        <v>46238</v>
      </c>
      <c r="C12286" s="1" t="n">
        <v>1</v>
      </c>
      <c r="D12286" s="1" t="s">
        <v>3851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4113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7" t="n">
        <v>46238</v>
      </c>
      <c r="C12287" s="1" t="n">
        <v>6</v>
      </c>
      <c r="D12287" s="1" t="s">
        <v>3914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4460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7" t="n">
        <v>46238</v>
      </c>
      <c r="C12288" s="1" t="n">
        <v>6</v>
      </c>
      <c r="D12288" s="1" t="s">
        <v>3914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4175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7" t="n">
        <v>46238</v>
      </c>
      <c r="C12289" s="1" t="n">
        <v>6</v>
      </c>
      <c r="D12289" s="1" t="s">
        <v>3914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4176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7" t="n">
        <v>46238</v>
      </c>
      <c r="C12290" s="1" t="n">
        <v>6</v>
      </c>
      <c r="D12290" s="1" t="s">
        <v>3914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4177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7" t="n">
        <v>46238</v>
      </c>
      <c r="C12291" s="1" t="n">
        <v>6</v>
      </c>
      <c r="D12291" s="1" t="s">
        <v>3914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4178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7" t="n">
        <v>46238</v>
      </c>
      <c r="C12292" s="1" t="n">
        <v>6</v>
      </c>
      <c r="D12292" s="1" t="s">
        <v>3914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4179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7" t="n">
        <v>46238</v>
      </c>
      <c r="C12293" s="1" t="n">
        <v>6</v>
      </c>
      <c r="D12293" s="1" t="s">
        <v>3914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4180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7" t="n">
        <v>46238</v>
      </c>
      <c r="C12294" s="1" t="n">
        <v>6</v>
      </c>
      <c r="D12294" s="1" t="s">
        <v>3914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4182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7" t="n">
        <v>46238</v>
      </c>
      <c r="C12295" s="1" t="n">
        <v>6</v>
      </c>
      <c r="D12295" s="1" t="s">
        <v>3914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4184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7" t="n">
        <v>46238</v>
      </c>
      <c r="C12296" s="1" t="n">
        <v>6</v>
      </c>
      <c r="D12296" s="1" t="s">
        <v>3914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4777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7" t="n">
        <v>46238</v>
      </c>
      <c r="C12297" s="1" t="n">
        <v>6</v>
      </c>
      <c r="D12297" s="1" t="s">
        <v>3914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4185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7" t="n">
        <v>46238</v>
      </c>
      <c r="C12298" s="1" t="n">
        <v>6</v>
      </c>
      <c r="D12298" s="1" t="s">
        <v>3914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5610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7" t="n">
        <v>46238</v>
      </c>
      <c r="C12299" s="1" t="n">
        <v>6</v>
      </c>
      <c r="D12299" s="1" t="s">
        <v>3914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6720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7" t="n">
        <v>46238</v>
      </c>
      <c r="C12300" s="1" t="n">
        <v>6</v>
      </c>
      <c r="D12300" s="1" t="s">
        <v>3914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4174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7" t="n">
        <v>46238</v>
      </c>
      <c r="C12301" s="1" t="n">
        <v>6</v>
      </c>
      <c r="D12301" s="1" t="s">
        <v>3914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4181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7" t="n">
        <v>46238</v>
      </c>
      <c r="C12302" s="1" t="n">
        <v>6</v>
      </c>
      <c r="D12302" s="1" t="s">
        <v>3914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4187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7" t="n">
        <v>46238</v>
      </c>
      <c r="C12303" s="1" t="n">
        <v>6</v>
      </c>
      <c r="D12303" s="1" t="s">
        <v>3914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4265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7" t="n">
        <v>46238</v>
      </c>
      <c r="C12304" s="1" t="n">
        <v>6</v>
      </c>
      <c r="D12304" s="1" t="s">
        <v>3914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4188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7" t="n">
        <v>46238</v>
      </c>
      <c r="C12305" s="1" t="n">
        <v>6</v>
      </c>
      <c r="D12305" s="1" t="s">
        <v>3914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4190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7" t="n">
        <v>46238</v>
      </c>
      <c r="C12306" s="1" t="n">
        <v>6</v>
      </c>
      <c r="D12306" s="1" t="s">
        <v>3914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4191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7" t="n">
        <v>46238</v>
      </c>
      <c r="C12307" s="1" t="n">
        <v>6</v>
      </c>
      <c r="D12307" s="1" t="s">
        <v>3914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4192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7" t="n">
        <v>46238</v>
      </c>
      <c r="C12308" s="1" t="n">
        <v>6</v>
      </c>
      <c r="D12308" s="1" t="s">
        <v>3914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4193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7" t="n">
        <v>46238</v>
      </c>
      <c r="C12309" s="1" t="n">
        <v>6</v>
      </c>
      <c r="D12309" s="1" t="s">
        <v>3914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4194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7" t="n">
        <v>46238</v>
      </c>
      <c r="C12310" s="1" t="n">
        <v>6</v>
      </c>
      <c r="D12310" s="1" t="s">
        <v>3914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4266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7" t="n">
        <v>46238</v>
      </c>
      <c r="C12311" s="1" t="n">
        <v>6</v>
      </c>
      <c r="D12311" s="1" t="s">
        <v>3914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4195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7" t="n">
        <v>46238</v>
      </c>
      <c r="C12312" s="1" t="n">
        <v>6</v>
      </c>
      <c r="D12312" s="1" t="s">
        <v>3914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4196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7" t="n">
        <v>46238</v>
      </c>
      <c r="C12313" s="1" t="n">
        <v>6</v>
      </c>
      <c r="D12313" s="1" t="s">
        <v>3914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4197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7" t="n">
        <v>46238</v>
      </c>
      <c r="C12314" s="1" t="n">
        <v>6</v>
      </c>
      <c r="D12314" s="1" t="s">
        <v>3914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4267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7" t="n">
        <v>46238</v>
      </c>
      <c r="C12315" s="1" t="n">
        <v>6</v>
      </c>
      <c r="D12315" s="1" t="s">
        <v>3914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4198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7" t="n">
        <v>46238</v>
      </c>
      <c r="C12316" s="1" t="n">
        <v>6</v>
      </c>
      <c r="D12316" s="1" t="s">
        <v>3914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4199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7" t="n">
        <v>46238</v>
      </c>
      <c r="C12317" s="1" t="n">
        <v>6</v>
      </c>
      <c r="D12317" s="1" t="s">
        <v>3914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7933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7" t="n">
        <v>46238</v>
      </c>
      <c r="C12318" s="1" t="n">
        <v>11</v>
      </c>
      <c r="D12318" s="1" t="s">
        <v>3915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7934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7" t="n">
        <v>46238</v>
      </c>
      <c r="C12319" s="1" t="n">
        <v>11</v>
      </c>
      <c r="D12319" s="1" t="s">
        <v>3915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7935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7" t="n">
        <v>46238</v>
      </c>
      <c r="C12320" s="1" t="n">
        <v>11</v>
      </c>
      <c r="D12320" s="1" t="s">
        <v>3915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7936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7" t="n">
        <v>46238</v>
      </c>
      <c r="C12321" s="1" t="n">
        <v>11</v>
      </c>
      <c r="D12321" s="1" t="s">
        <v>3915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3951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7" t="n">
        <v>46238</v>
      </c>
      <c r="C12322" s="1" t="n">
        <v>11</v>
      </c>
      <c r="D12322" s="1" t="s">
        <v>3915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5731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7" t="n">
        <v>46238</v>
      </c>
      <c r="C12323" s="1" t="n">
        <v>11</v>
      </c>
      <c r="D12323" s="1" t="s">
        <v>3915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5732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7" t="n">
        <v>46238</v>
      </c>
      <c r="C12324" s="1" t="n">
        <v>11</v>
      </c>
      <c r="D12324" s="1" t="s">
        <v>3915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5733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7" t="n">
        <v>46238</v>
      </c>
      <c r="C12325" s="1" t="n">
        <v>11</v>
      </c>
      <c r="D12325" s="1" t="s">
        <v>3915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5734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7" t="n">
        <v>46238</v>
      </c>
      <c r="C12326" s="1" t="n">
        <v>11</v>
      </c>
      <c r="D12326" s="1" t="s">
        <v>3915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5735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7" t="n">
        <v>46238</v>
      </c>
      <c r="C12327" s="1" t="n">
        <v>11</v>
      </c>
      <c r="D12327" s="1" t="s">
        <v>3915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4278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7" t="n">
        <v>46238</v>
      </c>
      <c r="C12328" s="1" t="n">
        <v>11</v>
      </c>
      <c r="D12328" s="1" t="s">
        <v>3915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3958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7" t="n">
        <v>46238</v>
      </c>
      <c r="C12329" s="1" t="n">
        <v>11</v>
      </c>
      <c r="D12329" s="1" t="s">
        <v>3915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3959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7" t="n">
        <v>46238</v>
      </c>
      <c r="C12330" s="1" t="n">
        <v>11</v>
      </c>
      <c r="D12330" s="1" t="s">
        <v>3915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3960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7" t="n">
        <v>46238</v>
      </c>
      <c r="C12331" s="1" t="n">
        <v>11</v>
      </c>
      <c r="D12331" s="1" t="s">
        <v>3915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3961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7" t="n">
        <v>46238</v>
      </c>
      <c r="C12332" s="1" t="n">
        <v>11</v>
      </c>
      <c r="D12332" s="1" t="s">
        <v>3915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4624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7" t="n">
        <v>46238</v>
      </c>
      <c r="C12333" s="1" t="n">
        <v>11</v>
      </c>
      <c r="D12333" s="1" t="s">
        <v>3915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3888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7" t="n">
        <v>46238</v>
      </c>
      <c r="C12334" s="1" t="n">
        <v>11</v>
      </c>
      <c r="D12334" s="1" t="s">
        <v>3915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3889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7" t="n">
        <v>46238</v>
      </c>
      <c r="C12335" s="1" t="n">
        <v>11</v>
      </c>
      <c r="D12335" s="1" t="s">
        <v>3915</v>
      </c>
      <c r="E12335" s="1" t="n">
        <v>1645</v>
      </c>
      <c r="F12335" s="1" t="s">
        <v>2426</v>
      </c>
      <c r="I12335" s="1" t="n">
        <v>142307</v>
      </c>
      <c r="J12335" s="1" t="n">
        <v>101722</v>
      </c>
      <c r="K12335" s="1" t="n">
        <v>7897272900243</v>
      </c>
      <c r="L12335" s="1" t="s">
        <v>7937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7" t="n">
        <v>46238</v>
      </c>
      <c r="C12336" s="1" t="n">
        <v>11</v>
      </c>
      <c r="D12336" s="1" t="s">
        <v>3915</v>
      </c>
      <c r="E12336" s="1" t="n">
        <v>1645</v>
      </c>
      <c r="F12336" s="1" t="s">
        <v>2426</v>
      </c>
      <c r="I12336" s="1" t="n">
        <v>142307</v>
      </c>
      <c r="J12336" s="1" t="n">
        <v>101724</v>
      </c>
      <c r="K12336" s="1" t="n">
        <v>7897272900281</v>
      </c>
      <c r="L12336" s="1" t="s">
        <v>7938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7" t="n">
        <v>46238</v>
      </c>
      <c r="C12337" s="1" t="n">
        <v>11</v>
      </c>
      <c r="D12337" s="1" t="s">
        <v>3915</v>
      </c>
      <c r="E12337" s="1" t="n">
        <v>1645</v>
      </c>
      <c r="F12337" s="1" t="s">
        <v>2426</v>
      </c>
      <c r="I12337" s="1" t="n">
        <v>142307</v>
      </c>
      <c r="J12337" s="1" t="n">
        <v>101970</v>
      </c>
      <c r="K12337" s="1" t="n">
        <v>7897272900137</v>
      </c>
      <c r="L12337" s="1" t="s">
        <v>7939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7" t="n">
        <v>46238</v>
      </c>
      <c r="C12338" s="1" t="n">
        <v>11</v>
      </c>
      <c r="D12338" s="1" t="s">
        <v>3915</v>
      </c>
      <c r="E12338" s="1" t="n">
        <v>1645</v>
      </c>
      <c r="F12338" s="1" t="s">
        <v>2426</v>
      </c>
      <c r="I12338" s="1" t="n">
        <v>142307</v>
      </c>
      <c r="J12338" s="1" t="n">
        <v>101971</v>
      </c>
      <c r="K12338" s="1" t="n">
        <v>7897272900182</v>
      </c>
      <c r="L12338" s="1" t="s">
        <v>7940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7" t="n">
        <v>46238</v>
      </c>
      <c r="C12339" s="1" t="n">
        <v>11</v>
      </c>
      <c r="D12339" s="1" t="s">
        <v>3915</v>
      </c>
      <c r="E12339" s="1" t="n">
        <v>1645</v>
      </c>
      <c r="F12339" s="1" t="s">
        <v>2426</v>
      </c>
      <c r="I12339" s="1" t="n">
        <v>142307</v>
      </c>
      <c r="J12339" s="1" t="n">
        <v>101972</v>
      </c>
      <c r="K12339" s="1" t="n">
        <v>7897272900144</v>
      </c>
      <c r="L12339" s="1" t="s">
        <v>7941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7" t="n">
        <v>46238</v>
      </c>
      <c r="C12340" s="1" t="n">
        <v>11</v>
      </c>
      <c r="D12340" s="1" t="s">
        <v>3915</v>
      </c>
      <c r="E12340" s="1" t="n">
        <v>1645</v>
      </c>
      <c r="F12340" s="1" t="s">
        <v>2426</v>
      </c>
      <c r="I12340" s="1" t="n">
        <v>142307</v>
      </c>
      <c r="J12340" s="1" t="n">
        <v>101973</v>
      </c>
      <c r="K12340" s="1" t="n">
        <v>7897272900175</v>
      </c>
      <c r="L12340" s="1" t="s">
        <v>7942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7" t="n">
        <v>46238</v>
      </c>
      <c r="C12341" s="1" t="n">
        <v>11</v>
      </c>
      <c r="D12341" s="1" t="s">
        <v>3915</v>
      </c>
      <c r="E12341" s="1" t="n">
        <v>1645</v>
      </c>
      <c r="F12341" s="1" t="s">
        <v>2426</v>
      </c>
      <c r="I12341" s="1" t="n">
        <v>142307</v>
      </c>
      <c r="J12341" s="1" t="n">
        <v>101975</v>
      </c>
      <c r="K12341" s="1" t="n">
        <v>7897272900113</v>
      </c>
      <c r="L12341" s="1" t="s">
        <v>7943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7" t="n">
        <v>46238</v>
      </c>
      <c r="C12342" s="1" t="n">
        <v>11</v>
      </c>
      <c r="D12342" s="1" t="s">
        <v>3915</v>
      </c>
      <c r="E12342" s="1" t="n">
        <v>1645</v>
      </c>
      <c r="F12342" s="1" t="s">
        <v>2426</v>
      </c>
      <c r="I12342" s="1" t="n">
        <v>142307</v>
      </c>
      <c r="J12342" s="1" t="n">
        <v>101979</v>
      </c>
      <c r="K12342" s="1" t="n">
        <v>7897272900106</v>
      </c>
      <c r="L12342" s="1" t="s">
        <v>7944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7" t="n">
        <v>46238</v>
      </c>
      <c r="C12343" s="1" t="n">
        <v>11</v>
      </c>
      <c r="D12343" s="1" t="s">
        <v>3915</v>
      </c>
      <c r="E12343" s="1" t="n">
        <v>1645</v>
      </c>
      <c r="F12343" s="1" t="s">
        <v>2426</v>
      </c>
      <c r="I12343" s="1" t="n">
        <v>142307</v>
      </c>
      <c r="J12343" s="1" t="n">
        <v>103862</v>
      </c>
      <c r="K12343" s="1" t="n">
        <v>7897272900168</v>
      </c>
      <c r="L12343" s="1" t="s">
        <v>7945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7" t="n">
        <v>46238</v>
      </c>
      <c r="C12344" s="1" t="n">
        <v>11</v>
      </c>
      <c r="D12344" s="1" t="s">
        <v>3915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3888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7" t="n">
        <v>46238</v>
      </c>
      <c r="C12345" s="1" t="n">
        <v>11</v>
      </c>
      <c r="D12345" s="1" t="s">
        <v>3915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3889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7" t="n">
        <v>46238</v>
      </c>
      <c r="C12346" s="1" t="n">
        <v>11</v>
      </c>
      <c r="D12346" s="1" t="s">
        <v>3915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3888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7" t="n">
        <v>46238</v>
      </c>
      <c r="C12347" s="1" t="n">
        <v>11</v>
      </c>
      <c r="D12347" s="1" t="s">
        <v>3915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4125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17" t="n">
        <v>46238</v>
      </c>
      <c r="C12348" s="1" t="n">
        <v>11</v>
      </c>
      <c r="D12348" s="1" t="s">
        <v>3915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4126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17" t="n">
        <v>46238</v>
      </c>
      <c r="C12349" s="1" t="n">
        <v>11</v>
      </c>
      <c r="D12349" s="1" t="s">
        <v>3915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4127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7" t="n">
        <v>46238</v>
      </c>
      <c r="C12350" s="1" t="n">
        <v>11</v>
      </c>
      <c r="D12350" s="1" t="s">
        <v>3915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4499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7" t="n">
        <v>46238</v>
      </c>
      <c r="C12351" s="1" t="n">
        <v>11</v>
      </c>
      <c r="D12351" s="1" t="s">
        <v>3915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4130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7" t="n">
        <v>46238</v>
      </c>
      <c r="C12352" s="1" t="n">
        <v>11</v>
      </c>
      <c r="D12352" s="1" t="s">
        <v>3915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6759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7" t="n">
        <v>46238</v>
      </c>
      <c r="C12353" s="1" t="n">
        <v>11</v>
      </c>
      <c r="D12353" s="1" t="s">
        <v>3915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6650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7" t="n">
        <v>46238</v>
      </c>
      <c r="C12354" s="1" t="n">
        <v>11</v>
      </c>
      <c r="D12354" s="1" t="s">
        <v>3915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4501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7" t="n">
        <v>46238</v>
      </c>
      <c r="C12355" s="1" t="n">
        <v>11</v>
      </c>
      <c r="D12355" s="1" t="s">
        <v>3915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4431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7" t="n">
        <v>46238</v>
      </c>
      <c r="C12356" s="1" t="n">
        <v>11</v>
      </c>
      <c r="D12356" s="1" t="s">
        <v>3915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4432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7" t="n">
        <v>46238</v>
      </c>
      <c r="C12357" s="1" t="n">
        <v>11</v>
      </c>
      <c r="D12357" s="1" t="s">
        <v>3915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4835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7" t="n">
        <v>46238</v>
      </c>
      <c r="C12358" s="1" t="n">
        <v>11</v>
      </c>
      <c r="D12358" s="1" t="s">
        <v>3915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4836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7" t="n">
        <v>46238</v>
      </c>
      <c r="C12359" s="1" t="n">
        <v>11</v>
      </c>
      <c r="D12359" s="1" t="s">
        <v>3915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4837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7" t="n">
        <v>46238</v>
      </c>
      <c r="C12360" s="1" t="n">
        <v>11</v>
      </c>
      <c r="D12360" s="1" t="s">
        <v>3915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6118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7" t="n">
        <v>46238</v>
      </c>
      <c r="C12361" s="1" t="n">
        <v>11</v>
      </c>
      <c r="D12361" s="1" t="s">
        <v>3915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4437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7" t="n">
        <v>46238</v>
      </c>
      <c r="C12362" s="1" t="n">
        <v>11</v>
      </c>
      <c r="D12362" s="1" t="s">
        <v>3915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4438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7" t="n">
        <v>46238</v>
      </c>
      <c r="C12363" s="1" t="n">
        <v>11</v>
      </c>
      <c r="D12363" s="1" t="s">
        <v>3915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4439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7" t="n">
        <v>46238</v>
      </c>
      <c r="C12364" s="1" t="n">
        <v>11</v>
      </c>
      <c r="D12364" s="1" t="s">
        <v>3915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4441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7" t="n">
        <v>46238</v>
      </c>
      <c r="C12365" s="1" t="n">
        <v>11</v>
      </c>
      <c r="D12365" s="1" t="s">
        <v>3915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5591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7" t="n">
        <v>46238</v>
      </c>
      <c r="C12366" s="1" t="n">
        <v>11</v>
      </c>
      <c r="D12366" s="1" t="s">
        <v>3915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4838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7" t="n">
        <v>46238</v>
      </c>
      <c r="C12367" s="1" t="n">
        <v>11</v>
      </c>
      <c r="D12367" s="1" t="s">
        <v>3915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6120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7" t="n">
        <v>46238</v>
      </c>
      <c r="C12368" s="1" t="n">
        <v>11</v>
      </c>
      <c r="D12368" s="1" t="s">
        <v>3915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4839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7" t="n">
        <v>46238</v>
      </c>
      <c r="C12369" s="1" t="n">
        <v>11</v>
      </c>
      <c r="D12369" s="1" t="s">
        <v>3915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4839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7" t="n">
        <v>46238</v>
      </c>
      <c r="C12370" s="1" t="n">
        <v>11</v>
      </c>
      <c r="D12370" s="1" t="s">
        <v>3915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6121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7" t="n">
        <v>46238</v>
      </c>
      <c r="C12371" s="1" t="n">
        <v>11</v>
      </c>
      <c r="D12371" s="1" t="s">
        <v>3915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4742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7" t="n">
        <v>46238</v>
      </c>
      <c r="C12372" s="1" t="n">
        <v>11</v>
      </c>
      <c r="D12372" s="1" t="s">
        <v>3915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6122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7" t="n">
        <v>46238</v>
      </c>
      <c r="C12373" s="1" t="n">
        <v>11</v>
      </c>
      <c r="D12373" s="1" t="s">
        <v>3915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6122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7" t="n">
        <v>46238</v>
      </c>
      <c r="C12374" s="1" t="n">
        <v>11</v>
      </c>
      <c r="D12374" s="1" t="s">
        <v>3915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6123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7" t="n">
        <v>46238</v>
      </c>
      <c r="C12375" s="1" t="n">
        <v>11</v>
      </c>
      <c r="D12375" s="1" t="s">
        <v>3915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4842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7" t="n">
        <v>46238</v>
      </c>
      <c r="C12376" s="1" t="n">
        <v>11</v>
      </c>
      <c r="D12376" s="1" t="s">
        <v>3915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4842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7" t="n">
        <v>46238</v>
      </c>
      <c r="C12377" s="1" t="n">
        <v>11</v>
      </c>
      <c r="D12377" s="1" t="s">
        <v>3915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4750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7" t="n">
        <v>46238</v>
      </c>
      <c r="C12378" s="1" t="n">
        <v>11</v>
      </c>
      <c r="D12378" s="1" t="s">
        <v>3915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4844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7" t="n">
        <v>46238</v>
      </c>
      <c r="C12379" s="1" t="n">
        <v>11</v>
      </c>
      <c r="D12379" s="1" t="s">
        <v>3915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4845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7" t="n">
        <v>46238</v>
      </c>
      <c r="C12380" s="1" t="n">
        <v>11</v>
      </c>
      <c r="D12380" s="1" t="s">
        <v>3915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7536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7" t="n">
        <v>46238</v>
      </c>
      <c r="C12381" s="1" t="n">
        <v>11</v>
      </c>
      <c r="D12381" s="1" t="s">
        <v>3915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4849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7" t="n">
        <v>46238</v>
      </c>
      <c r="C12382" s="1" t="n">
        <v>11</v>
      </c>
      <c r="D12382" s="1" t="s">
        <v>3915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4444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7" t="n">
        <v>46238</v>
      </c>
      <c r="C12383" s="1" t="n">
        <v>11</v>
      </c>
      <c r="D12383" s="1" t="s">
        <v>3915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4445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7" t="n">
        <v>46238</v>
      </c>
      <c r="C12384" s="1" t="n">
        <v>11</v>
      </c>
      <c r="D12384" s="1" t="s">
        <v>3915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6124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7" t="n">
        <v>46238</v>
      </c>
      <c r="C12385" s="1" t="n">
        <v>11</v>
      </c>
      <c r="D12385" s="1" t="s">
        <v>3915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4860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7" t="n">
        <v>46238</v>
      </c>
      <c r="C12386" s="1" t="n">
        <v>11</v>
      </c>
      <c r="D12386" s="1" t="s">
        <v>3915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7946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7" t="n">
        <v>46238</v>
      </c>
      <c r="C12387" s="1" t="n">
        <v>11</v>
      </c>
      <c r="D12387" s="1" t="s">
        <v>3915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6126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7" t="n">
        <v>46238</v>
      </c>
      <c r="C12388" s="1" t="n">
        <v>11</v>
      </c>
      <c r="D12388" s="1" t="s">
        <v>3915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6131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7" t="n">
        <v>46238</v>
      </c>
      <c r="C12389" s="1" t="n">
        <v>11</v>
      </c>
      <c r="D12389" s="1" t="s">
        <v>3915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7537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7" t="n">
        <v>46238</v>
      </c>
      <c r="C12390" s="1" t="n">
        <v>11</v>
      </c>
      <c r="D12390" s="1" t="s">
        <v>3915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4852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7" t="n">
        <v>46238</v>
      </c>
      <c r="C12391" s="1" t="n">
        <v>11</v>
      </c>
      <c r="D12391" s="1" t="s">
        <v>3915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7897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7" t="n">
        <v>46238</v>
      </c>
      <c r="C12392" s="1" t="n">
        <v>11</v>
      </c>
      <c r="D12392" s="1" t="s">
        <v>3915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7897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7" t="n">
        <v>46238</v>
      </c>
      <c r="C12393" s="1" t="n">
        <v>11</v>
      </c>
      <c r="D12393" s="1" t="s">
        <v>3915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4855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7" t="n">
        <v>46238</v>
      </c>
      <c r="C12394" s="1" t="n">
        <v>11</v>
      </c>
      <c r="D12394" s="1" t="s">
        <v>3915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4447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7" t="n">
        <v>46238</v>
      </c>
      <c r="C12395" s="1" t="n">
        <v>11</v>
      </c>
      <c r="D12395" s="1" t="s">
        <v>3915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4448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7" t="n">
        <v>46238</v>
      </c>
      <c r="C12396" s="1" t="n">
        <v>11</v>
      </c>
      <c r="D12396" s="1" t="s">
        <v>3915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5594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7" t="n">
        <v>46238</v>
      </c>
      <c r="C12397" s="1" t="n">
        <v>11</v>
      </c>
      <c r="D12397" s="1" t="s">
        <v>3915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6128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7" t="n">
        <v>46238</v>
      </c>
      <c r="C12398" s="1" t="n">
        <v>11</v>
      </c>
      <c r="D12398" s="1" t="s">
        <v>3915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4858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7" t="n">
        <v>46238</v>
      </c>
      <c r="C12399" s="1" t="n">
        <v>11</v>
      </c>
      <c r="D12399" s="1" t="s">
        <v>3915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4451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7" t="n">
        <v>46238</v>
      </c>
      <c r="C12400" s="1" t="n">
        <v>11</v>
      </c>
      <c r="D12400" s="1" t="s">
        <v>3915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4452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7" t="n">
        <v>46238</v>
      </c>
      <c r="C12401" s="1" t="n">
        <v>11</v>
      </c>
      <c r="D12401" s="1" t="s">
        <v>3915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4754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7" t="n">
        <v>46238</v>
      </c>
      <c r="C12402" s="1" t="n">
        <v>11</v>
      </c>
      <c r="D12402" s="1" t="s">
        <v>3915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4453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7" t="n">
        <v>46238</v>
      </c>
      <c r="C12403" s="1" t="n">
        <v>11</v>
      </c>
      <c r="D12403" s="1" t="s">
        <v>3915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7947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7" t="n">
        <v>46238</v>
      </c>
      <c r="C12404" s="1" t="n">
        <v>11</v>
      </c>
      <c r="D12404" s="1" t="s">
        <v>3915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5756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7" t="n">
        <v>46238</v>
      </c>
      <c r="C12405" s="1" t="n">
        <v>11</v>
      </c>
      <c r="D12405" s="1" t="s">
        <v>3915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4403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7" t="n">
        <v>46238</v>
      </c>
      <c r="C12406" s="1" t="n">
        <v>22</v>
      </c>
      <c r="D12406" s="1" t="s">
        <v>3920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3921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7" t="n">
        <v>46238</v>
      </c>
      <c r="C12407" s="1" t="n">
        <v>22</v>
      </c>
      <c r="D12407" s="1" t="s">
        <v>3920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4208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7" t="n">
        <v>46238</v>
      </c>
      <c r="C12408" s="1" t="n">
        <v>22</v>
      </c>
      <c r="D12408" s="1" t="s">
        <v>3920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3942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7" t="n">
        <v>46238</v>
      </c>
      <c r="C12409" s="1" t="n">
        <v>22</v>
      </c>
      <c r="D12409" s="1" t="s">
        <v>3920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3943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7" t="n">
        <v>46238</v>
      </c>
      <c r="C12410" s="1" t="n">
        <v>22</v>
      </c>
      <c r="D12410" s="1" t="s">
        <v>3920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3922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7" t="n">
        <v>46238</v>
      </c>
      <c r="C12411" s="1" t="n">
        <v>22</v>
      </c>
      <c r="D12411" s="1" t="s">
        <v>3920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3924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7" t="n">
        <v>46238</v>
      </c>
      <c r="C12412" s="1" t="n">
        <v>22</v>
      </c>
      <c r="D12412" s="1" t="s">
        <v>3920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3938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7" t="n">
        <v>46238</v>
      </c>
      <c r="C12413" s="1" t="n">
        <v>22</v>
      </c>
      <c r="D12413" s="1" t="s">
        <v>3920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3921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7" t="n">
        <v>46238</v>
      </c>
      <c r="C12414" s="1" t="n">
        <v>22</v>
      </c>
      <c r="D12414" s="1" t="s">
        <v>3920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3923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7" t="n">
        <v>46238</v>
      </c>
      <c r="C12415" s="1" t="n">
        <v>22</v>
      </c>
      <c r="D12415" s="1" t="s">
        <v>3920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3924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7" t="n">
        <v>46238</v>
      </c>
      <c r="C12416" s="1" t="n">
        <v>22</v>
      </c>
      <c r="D12416" s="1" t="s">
        <v>3920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3925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7" t="n">
        <v>46238</v>
      </c>
      <c r="C12417" s="1" t="n">
        <v>22</v>
      </c>
      <c r="D12417" s="1" t="s">
        <v>3920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3926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7" t="n">
        <v>46238</v>
      </c>
      <c r="C12418" s="1" t="n">
        <v>22</v>
      </c>
      <c r="D12418" s="1" t="s">
        <v>3920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3927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7" t="n">
        <v>46238</v>
      </c>
      <c r="C12419" s="1" t="n">
        <v>22</v>
      </c>
      <c r="D12419" s="1" t="s">
        <v>3920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3928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7" t="n">
        <v>46238</v>
      </c>
      <c r="C12420" s="1" t="n">
        <v>22</v>
      </c>
      <c r="D12420" s="1" t="s">
        <v>3920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3929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7" t="n">
        <v>46238</v>
      </c>
      <c r="C12421" s="1" t="n">
        <v>22</v>
      </c>
      <c r="D12421" s="1" t="s">
        <v>3920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3930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7" t="n">
        <v>46238</v>
      </c>
      <c r="C12422" s="1" t="n">
        <v>22</v>
      </c>
      <c r="D12422" s="1" t="s">
        <v>3920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3931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7" t="n">
        <v>46238</v>
      </c>
      <c r="C12423" s="1" t="n">
        <v>22</v>
      </c>
      <c r="D12423" s="1" t="s">
        <v>3920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3932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7" t="n">
        <v>46238</v>
      </c>
      <c r="C12424" s="1" t="n">
        <v>22</v>
      </c>
      <c r="D12424" s="1" t="s">
        <v>3920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3936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7" t="n">
        <v>46238</v>
      </c>
      <c r="C12425" s="1" t="n">
        <v>22</v>
      </c>
      <c r="D12425" s="1" t="s">
        <v>3920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3937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7" t="n">
        <v>46238</v>
      </c>
      <c r="C12426" s="1" t="n">
        <v>22</v>
      </c>
      <c r="D12426" s="1" t="s">
        <v>3920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3940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7" t="n">
        <v>46238</v>
      </c>
      <c r="C12427" s="1" t="n">
        <v>22</v>
      </c>
      <c r="D12427" s="1" t="s">
        <v>3920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3921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7" t="n">
        <v>46238</v>
      </c>
      <c r="C12428" s="1" t="n">
        <v>22</v>
      </c>
      <c r="D12428" s="1" t="s">
        <v>3920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4208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7" t="n">
        <v>46238</v>
      </c>
      <c r="C12429" s="1" t="n">
        <v>22</v>
      </c>
      <c r="D12429" s="1" t="s">
        <v>3920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3942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7" t="n">
        <v>46238</v>
      </c>
      <c r="C12430" s="1" t="n">
        <v>22</v>
      </c>
      <c r="D12430" s="1" t="s">
        <v>3920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3943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7" t="n">
        <v>46238</v>
      </c>
      <c r="C12431" s="1" t="n">
        <v>22</v>
      </c>
      <c r="D12431" s="1" t="s">
        <v>3920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3922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7" t="n">
        <v>46238</v>
      </c>
      <c r="C12432" s="1" t="n">
        <v>22</v>
      </c>
      <c r="D12432" s="1" t="s">
        <v>3920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3938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7" t="n">
        <v>46238</v>
      </c>
      <c r="C12433" s="1" t="n">
        <v>22</v>
      </c>
      <c r="D12433" s="1" t="s">
        <v>3920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3940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7" t="n">
        <v>46238</v>
      </c>
      <c r="C12434" s="1" t="n">
        <v>22</v>
      </c>
      <c r="D12434" s="1" t="s">
        <v>3920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3921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7" t="n">
        <v>46238</v>
      </c>
      <c r="C12435" s="1" t="n">
        <v>22</v>
      </c>
      <c r="D12435" s="1" t="s">
        <v>3920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3922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7" t="n">
        <v>46238</v>
      </c>
      <c r="C12436" s="1" t="n">
        <v>22</v>
      </c>
      <c r="D12436" s="1" t="s">
        <v>3920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3923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7" t="n">
        <v>46238</v>
      </c>
      <c r="C12437" s="1" t="n">
        <v>22</v>
      </c>
      <c r="D12437" s="1" t="s">
        <v>3920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3924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7" t="n">
        <v>46238</v>
      </c>
      <c r="C12438" s="1" t="n">
        <v>22</v>
      </c>
      <c r="D12438" s="1" t="s">
        <v>3920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3925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7" t="n">
        <v>46238</v>
      </c>
      <c r="C12439" s="1" t="n">
        <v>22</v>
      </c>
      <c r="D12439" s="1" t="s">
        <v>3920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3926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7" t="n">
        <v>46238</v>
      </c>
      <c r="C12440" s="1" t="n">
        <v>22</v>
      </c>
      <c r="D12440" s="1" t="s">
        <v>3920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3927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7" t="n">
        <v>46238</v>
      </c>
      <c r="C12441" s="1" t="n">
        <v>22</v>
      </c>
      <c r="D12441" s="1" t="s">
        <v>3920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3928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7" t="n">
        <v>46238</v>
      </c>
      <c r="C12442" s="1" t="n">
        <v>22</v>
      </c>
      <c r="D12442" s="1" t="s">
        <v>3920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3929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7" t="n">
        <v>46238</v>
      </c>
      <c r="C12443" s="1" t="n">
        <v>22</v>
      </c>
      <c r="D12443" s="1" t="s">
        <v>3920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3930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7" t="n">
        <v>46238</v>
      </c>
      <c r="C12444" s="1" t="n">
        <v>22</v>
      </c>
      <c r="D12444" s="1" t="s">
        <v>3920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3931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7" t="n">
        <v>46238</v>
      </c>
      <c r="C12445" s="1" t="n">
        <v>22</v>
      </c>
      <c r="D12445" s="1" t="s">
        <v>3920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3932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7" t="n">
        <v>46238</v>
      </c>
      <c r="C12446" s="1" t="n">
        <v>22</v>
      </c>
      <c r="D12446" s="1" t="s">
        <v>3920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3933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7" t="n">
        <v>46238</v>
      </c>
      <c r="C12447" s="1" t="n">
        <v>22</v>
      </c>
      <c r="D12447" s="1" t="s">
        <v>3920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3934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7" t="n">
        <v>46238</v>
      </c>
      <c r="C12448" s="1" t="n">
        <v>22</v>
      </c>
      <c r="D12448" s="1" t="s">
        <v>3920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3936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7" t="n">
        <v>46238</v>
      </c>
      <c r="C12449" s="1" t="n">
        <v>22</v>
      </c>
      <c r="D12449" s="1" t="s">
        <v>3920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3937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7" t="n">
        <v>46238</v>
      </c>
      <c r="C12450" s="1" t="n">
        <v>22</v>
      </c>
      <c r="D12450" s="1" t="s">
        <v>3920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3938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7" t="n">
        <v>46238</v>
      </c>
      <c r="C12451" s="1" t="n">
        <v>22</v>
      </c>
      <c r="D12451" s="1" t="s">
        <v>3920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3939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7" t="n">
        <v>46238</v>
      </c>
      <c r="C12452" s="1" t="n">
        <v>22</v>
      </c>
      <c r="D12452" s="1" t="s">
        <v>3920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3940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7" t="n">
        <v>46238</v>
      </c>
      <c r="C12453" s="1" t="n">
        <v>22</v>
      </c>
      <c r="D12453" s="1" t="s">
        <v>3920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3941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7" t="n">
        <v>46238</v>
      </c>
      <c r="C12454" s="1" t="n">
        <v>100</v>
      </c>
      <c r="D12454" s="1" t="s">
        <v>3947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3921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7" t="n">
        <v>46238</v>
      </c>
      <c r="C12455" s="1" t="n">
        <v>100</v>
      </c>
      <c r="D12455" s="1" t="s">
        <v>3947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4208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7" t="n">
        <v>46238</v>
      </c>
      <c r="C12456" s="1" t="n">
        <v>100</v>
      </c>
      <c r="D12456" s="1" t="s">
        <v>3947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3942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7" t="n">
        <v>46238</v>
      </c>
      <c r="C12457" s="1" t="n">
        <v>100</v>
      </c>
      <c r="D12457" s="1" t="s">
        <v>3947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3943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7" t="n">
        <v>46238</v>
      </c>
      <c r="C12458" s="1" t="n">
        <v>100</v>
      </c>
      <c r="D12458" s="1" t="s">
        <v>3947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3922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7" t="n">
        <v>46238</v>
      </c>
      <c r="C12459" s="1" t="n">
        <v>100</v>
      </c>
      <c r="D12459" s="1" t="s">
        <v>3947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3924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7" t="n">
        <v>46238</v>
      </c>
      <c r="C12460" s="1" t="n">
        <v>100</v>
      </c>
      <c r="D12460" s="1" t="s">
        <v>3947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3938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7" t="n">
        <v>46238</v>
      </c>
      <c r="C12461" s="1" t="n">
        <v>100</v>
      </c>
      <c r="D12461" s="1" t="s">
        <v>3947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3921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7" t="n">
        <v>46238</v>
      </c>
      <c r="C12462" s="1" t="n">
        <v>100</v>
      </c>
      <c r="D12462" s="1" t="s">
        <v>3947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3923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7" t="n">
        <v>46238</v>
      </c>
      <c r="C12463" s="1" t="n">
        <v>100</v>
      </c>
      <c r="D12463" s="1" t="s">
        <v>3947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3924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7" t="n">
        <v>46238</v>
      </c>
      <c r="C12464" s="1" t="n">
        <v>100</v>
      </c>
      <c r="D12464" s="1" t="s">
        <v>3947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3925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7" t="n">
        <v>46238</v>
      </c>
      <c r="C12465" s="1" t="n">
        <v>100</v>
      </c>
      <c r="D12465" s="1" t="s">
        <v>3947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3926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7" t="n">
        <v>46238</v>
      </c>
      <c r="C12466" s="1" t="n">
        <v>100</v>
      </c>
      <c r="D12466" s="1" t="s">
        <v>3947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3927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7" t="n">
        <v>46238</v>
      </c>
      <c r="C12467" s="1" t="n">
        <v>100</v>
      </c>
      <c r="D12467" s="1" t="s">
        <v>3947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3928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7" t="n">
        <v>46238</v>
      </c>
      <c r="C12468" s="1" t="n">
        <v>100</v>
      </c>
      <c r="D12468" s="1" t="s">
        <v>3947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3929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7" t="n">
        <v>46238</v>
      </c>
      <c r="C12469" s="1" t="n">
        <v>100</v>
      </c>
      <c r="D12469" s="1" t="s">
        <v>3947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3930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7" t="n">
        <v>46238</v>
      </c>
      <c r="C12470" s="1" t="n">
        <v>100</v>
      </c>
      <c r="D12470" s="1" t="s">
        <v>3947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3931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7" t="n">
        <v>46238</v>
      </c>
      <c r="C12471" s="1" t="n">
        <v>100</v>
      </c>
      <c r="D12471" s="1" t="s">
        <v>3947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3932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7" t="n">
        <v>46238</v>
      </c>
      <c r="C12472" s="1" t="n">
        <v>100</v>
      </c>
      <c r="D12472" s="1" t="s">
        <v>3947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3936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7" t="n">
        <v>46238</v>
      </c>
      <c r="C12473" s="1" t="n">
        <v>100</v>
      </c>
      <c r="D12473" s="1" t="s">
        <v>3947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3937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7" t="n">
        <v>46238</v>
      </c>
      <c r="C12474" s="1" t="n">
        <v>100</v>
      </c>
      <c r="D12474" s="1" t="s">
        <v>3947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3940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7" t="n">
        <v>46238</v>
      </c>
      <c r="C12475" s="1" t="n">
        <v>100</v>
      </c>
      <c r="D12475" s="1" t="s">
        <v>3947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3921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7" t="n">
        <v>46238</v>
      </c>
      <c r="C12476" s="1" t="n">
        <v>100</v>
      </c>
      <c r="D12476" s="1" t="s">
        <v>3947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4208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7" t="n">
        <v>46238</v>
      </c>
      <c r="C12477" s="1" t="n">
        <v>100</v>
      </c>
      <c r="D12477" s="1" t="s">
        <v>3947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3942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7" t="n">
        <v>46238</v>
      </c>
      <c r="C12478" s="1" t="n">
        <v>100</v>
      </c>
      <c r="D12478" s="1" t="s">
        <v>3947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3943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7" t="n">
        <v>46238</v>
      </c>
      <c r="C12479" s="1" t="n">
        <v>100</v>
      </c>
      <c r="D12479" s="1" t="s">
        <v>3947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3922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7" t="n">
        <v>46238</v>
      </c>
      <c r="C12480" s="1" t="n">
        <v>100</v>
      </c>
      <c r="D12480" s="1" t="s">
        <v>3947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3938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7" t="n">
        <v>46238</v>
      </c>
      <c r="C12481" s="1" t="n">
        <v>100</v>
      </c>
      <c r="D12481" s="1" t="s">
        <v>3947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3940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7" t="n">
        <v>46238</v>
      </c>
      <c r="C12482" s="1" t="n">
        <v>100</v>
      </c>
      <c r="D12482" s="1" t="s">
        <v>3947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3921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7" t="n">
        <v>46238</v>
      </c>
      <c r="C12483" s="1" t="n">
        <v>100</v>
      </c>
      <c r="D12483" s="1" t="s">
        <v>3947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3922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7" t="n">
        <v>46238</v>
      </c>
      <c r="C12484" s="1" t="n">
        <v>100</v>
      </c>
      <c r="D12484" s="1" t="s">
        <v>3947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3923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7" t="n">
        <v>46238</v>
      </c>
      <c r="C12485" s="1" t="n">
        <v>100</v>
      </c>
      <c r="D12485" s="1" t="s">
        <v>3947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3924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7" t="n">
        <v>46238</v>
      </c>
      <c r="C12486" s="1" t="n">
        <v>100</v>
      </c>
      <c r="D12486" s="1" t="s">
        <v>3947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3925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7" t="n">
        <v>46238</v>
      </c>
      <c r="C12487" s="1" t="n">
        <v>100</v>
      </c>
      <c r="D12487" s="1" t="s">
        <v>3947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3926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7" t="n">
        <v>46238</v>
      </c>
      <c r="C12488" s="1" t="n">
        <v>100</v>
      </c>
      <c r="D12488" s="1" t="s">
        <v>3947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3927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7" t="n">
        <v>46238</v>
      </c>
      <c r="C12489" s="1" t="n">
        <v>100</v>
      </c>
      <c r="D12489" s="1" t="s">
        <v>3947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3928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7" t="n">
        <v>46238</v>
      </c>
      <c r="C12490" s="1" t="n">
        <v>100</v>
      </c>
      <c r="D12490" s="1" t="s">
        <v>3947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3929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7" t="n">
        <v>46238</v>
      </c>
      <c r="C12491" s="1" t="n">
        <v>100</v>
      </c>
      <c r="D12491" s="1" t="s">
        <v>3947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3930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7" t="n">
        <v>46238</v>
      </c>
      <c r="C12492" s="1" t="n">
        <v>100</v>
      </c>
      <c r="D12492" s="1" t="s">
        <v>3947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3931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7" t="n">
        <v>46238</v>
      </c>
      <c r="C12493" s="1" t="n">
        <v>100</v>
      </c>
      <c r="D12493" s="1" t="s">
        <v>3947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3932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7" t="n">
        <v>46238</v>
      </c>
      <c r="C12494" s="1" t="n">
        <v>100</v>
      </c>
      <c r="D12494" s="1" t="s">
        <v>3947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3933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7" t="n">
        <v>46238</v>
      </c>
      <c r="C12495" s="1" t="n">
        <v>100</v>
      </c>
      <c r="D12495" s="1" t="s">
        <v>3947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3936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7" t="n">
        <v>46238</v>
      </c>
      <c r="C12496" s="1" t="n">
        <v>100</v>
      </c>
      <c r="D12496" s="1" t="s">
        <v>3947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3937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7" t="n">
        <v>46238</v>
      </c>
      <c r="C12497" s="1" t="n">
        <v>100</v>
      </c>
      <c r="D12497" s="1" t="s">
        <v>3947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3938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7" t="n">
        <v>46238</v>
      </c>
      <c r="C12498" s="1" t="n">
        <v>100</v>
      </c>
      <c r="D12498" s="1" t="s">
        <v>3947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3939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7" t="n">
        <v>46238</v>
      </c>
      <c r="C12499" s="1" t="n">
        <v>100</v>
      </c>
      <c r="D12499" s="1" t="s">
        <v>3947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3940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7" t="n">
        <v>46238</v>
      </c>
      <c r="C12500" s="1" t="n">
        <v>100</v>
      </c>
      <c r="D12500" s="1" t="s">
        <v>3947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3941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7" t="n">
        <v>46238</v>
      </c>
      <c r="C12501" s="1" t="n">
        <v>100</v>
      </c>
      <c r="D12501" s="1" t="s">
        <v>3947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3921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7" t="n">
        <v>46238</v>
      </c>
      <c r="C12502" s="1" t="n">
        <v>100</v>
      </c>
      <c r="D12502" s="1" t="s">
        <v>3947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3923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7" t="n">
        <v>46238</v>
      </c>
      <c r="C12503" s="1" t="n">
        <v>100</v>
      </c>
      <c r="D12503" s="1" t="s">
        <v>3947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3924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7" t="n">
        <v>46238</v>
      </c>
      <c r="C12504" s="1" t="n">
        <v>100</v>
      </c>
      <c r="D12504" s="1" t="s">
        <v>3947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3925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7" t="n">
        <v>46238</v>
      </c>
      <c r="C12505" s="1" t="n">
        <v>100</v>
      </c>
      <c r="D12505" s="1" t="s">
        <v>3947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3926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7" t="n">
        <v>46238</v>
      </c>
      <c r="C12506" s="1" t="n">
        <v>100</v>
      </c>
      <c r="D12506" s="1" t="s">
        <v>3947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3927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7" t="n">
        <v>46238</v>
      </c>
      <c r="C12507" s="1" t="n">
        <v>100</v>
      </c>
      <c r="D12507" s="1" t="s">
        <v>3947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3928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7" t="n">
        <v>46238</v>
      </c>
      <c r="C12508" s="1" t="n">
        <v>100</v>
      </c>
      <c r="D12508" s="1" t="s">
        <v>3947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3929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7" t="n">
        <v>46238</v>
      </c>
      <c r="C12509" s="1" t="n">
        <v>100</v>
      </c>
      <c r="D12509" s="1" t="s">
        <v>3947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3930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7" t="n">
        <v>46238</v>
      </c>
      <c r="C12510" s="1" t="n">
        <v>100</v>
      </c>
      <c r="D12510" s="1" t="s">
        <v>3947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3931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7" t="n">
        <v>46238</v>
      </c>
      <c r="C12511" s="1" t="n">
        <v>100</v>
      </c>
      <c r="D12511" s="1" t="s">
        <v>3947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3932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7" t="n">
        <v>46238</v>
      </c>
      <c r="C12512" s="1" t="n">
        <v>100</v>
      </c>
      <c r="D12512" s="1" t="s">
        <v>3947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3933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7" t="n">
        <v>46238</v>
      </c>
      <c r="C12513" s="1" t="n">
        <v>100</v>
      </c>
      <c r="D12513" s="1" t="s">
        <v>3947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3934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7" t="n">
        <v>46238</v>
      </c>
      <c r="C12514" s="1" t="n">
        <v>100</v>
      </c>
      <c r="D12514" s="1" t="s">
        <v>3947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3936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7" t="n">
        <v>46238</v>
      </c>
      <c r="C12515" s="1" t="n">
        <v>100</v>
      </c>
      <c r="D12515" s="1" t="s">
        <v>3947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3937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7" t="n">
        <v>46238</v>
      </c>
      <c r="C12516" s="1" t="n">
        <v>100</v>
      </c>
      <c r="D12516" s="1" t="s">
        <v>3947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3938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7" t="n">
        <v>46238</v>
      </c>
      <c r="C12517" s="1" t="n">
        <v>100</v>
      </c>
      <c r="D12517" s="1" t="s">
        <v>3947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3939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7" t="n">
        <v>46238</v>
      </c>
      <c r="C12518" s="1" t="n">
        <v>100</v>
      </c>
      <c r="D12518" s="1" t="s">
        <v>3947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3940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7" t="n">
        <v>46238</v>
      </c>
      <c r="C12519" s="1" t="n">
        <v>171</v>
      </c>
      <c r="D12519" s="1" t="s">
        <v>3948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7948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7" t="n">
        <v>46239</v>
      </c>
      <c r="C12520" s="1" t="n">
        <v>1</v>
      </c>
      <c r="D12520" s="1" t="s">
        <v>3851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3886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7" t="n">
        <v>46239</v>
      </c>
      <c r="C12521" s="1" t="n">
        <v>1</v>
      </c>
      <c r="D12521" s="1" t="s">
        <v>3851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3887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7" t="n">
        <v>46239</v>
      </c>
      <c r="C12522" s="1" t="n">
        <v>6</v>
      </c>
      <c r="D12522" s="1" t="s">
        <v>3914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4179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7" t="n">
        <v>46239</v>
      </c>
      <c r="C12523" s="1" t="n">
        <v>11</v>
      </c>
      <c r="D12523" s="1" t="s">
        <v>3915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4217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7" t="n">
        <v>46239</v>
      </c>
      <c r="C12524" s="1" t="n">
        <v>11</v>
      </c>
      <c r="D12524" s="1" t="s">
        <v>3915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4218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7" t="n">
        <v>46239</v>
      </c>
      <c r="C12525" s="1" t="n">
        <v>11</v>
      </c>
      <c r="D12525" s="1" t="s">
        <v>3915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4219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7" t="n">
        <v>46239</v>
      </c>
      <c r="C12526" s="1" t="n">
        <v>11</v>
      </c>
      <c r="D12526" s="1" t="s">
        <v>3915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3952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7" t="n">
        <v>46239</v>
      </c>
      <c r="C12527" s="1" t="n">
        <v>11</v>
      </c>
      <c r="D12527" s="1" t="s">
        <v>3915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3953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7" t="n">
        <v>46239</v>
      </c>
      <c r="C12528" s="1" t="n">
        <v>11</v>
      </c>
      <c r="D12528" s="1" t="s">
        <v>3915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3954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7" t="n">
        <v>46239</v>
      </c>
      <c r="C12529" s="1" t="n">
        <v>11</v>
      </c>
      <c r="D12529" s="1" t="s">
        <v>3915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3955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7" t="n">
        <v>46239</v>
      </c>
      <c r="C12530" s="1" t="n">
        <v>11</v>
      </c>
      <c r="D12530" s="1" t="s">
        <v>3915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3957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7" t="n">
        <v>46239</v>
      </c>
      <c r="C12531" s="1" t="n">
        <v>11</v>
      </c>
      <c r="D12531" s="1" t="s">
        <v>3915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3956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7" t="n">
        <v>46239</v>
      </c>
      <c r="C12532" s="1" t="n">
        <v>11</v>
      </c>
      <c r="D12532" s="1" t="s">
        <v>3915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5730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7" t="n">
        <v>46239</v>
      </c>
      <c r="C12533" s="1" t="n">
        <v>11</v>
      </c>
      <c r="D12533" s="1" t="s">
        <v>3915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4405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7" t="n">
        <v>46239</v>
      </c>
      <c r="C12534" s="1" t="n">
        <v>11</v>
      </c>
      <c r="D12534" s="1" t="s">
        <v>3915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4402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7" t="n">
        <v>46239</v>
      </c>
      <c r="C12535" s="1" t="n">
        <v>11</v>
      </c>
      <c r="D12535" s="1" t="s">
        <v>3915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4222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7" t="n">
        <v>46239</v>
      </c>
      <c r="C12536" s="1" t="n">
        <v>11</v>
      </c>
      <c r="D12536" s="1" t="s">
        <v>3915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5738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7" t="n">
        <v>46239</v>
      </c>
      <c r="C12537" s="1" t="n">
        <v>11</v>
      </c>
      <c r="D12537" s="1" t="s">
        <v>3915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5739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7" t="n">
        <v>46239</v>
      </c>
      <c r="C12538" s="1" t="n">
        <v>11</v>
      </c>
      <c r="D12538" s="1" t="s">
        <v>3915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5739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7" t="n">
        <v>46239</v>
      </c>
      <c r="C12539" s="1" t="n">
        <v>11</v>
      </c>
      <c r="D12539" s="1" t="s">
        <v>3915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4291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7" t="n">
        <v>46239</v>
      </c>
      <c r="C12540" s="1" t="n">
        <v>11</v>
      </c>
      <c r="D12540" s="1" t="s">
        <v>3915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4292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7" t="n">
        <v>46239</v>
      </c>
      <c r="C12541" s="1" t="n">
        <v>11</v>
      </c>
      <c r="D12541" s="1" t="s">
        <v>3915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4293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7" t="n">
        <v>46239</v>
      </c>
      <c r="C12542" s="1" t="n">
        <v>11</v>
      </c>
      <c r="D12542" s="1" t="s">
        <v>3915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4294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7" t="n">
        <v>46239</v>
      </c>
      <c r="C12543" s="1" t="n">
        <v>11</v>
      </c>
      <c r="D12543" s="1" t="s">
        <v>3915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4295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7" t="n">
        <v>46239</v>
      </c>
      <c r="C12544" s="1" t="n">
        <v>11</v>
      </c>
      <c r="D12544" s="1" t="s">
        <v>3915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4297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7" t="n">
        <v>46239</v>
      </c>
      <c r="C12545" s="1" t="n">
        <v>11</v>
      </c>
      <c r="D12545" s="1" t="s">
        <v>3915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4298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7" t="n">
        <v>46239</v>
      </c>
      <c r="C12546" s="1" t="n">
        <v>11</v>
      </c>
      <c r="D12546" s="1" t="s">
        <v>3915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4299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7" t="n">
        <v>46239</v>
      </c>
      <c r="C12547" s="1" t="n">
        <v>11</v>
      </c>
      <c r="D12547" s="1" t="s">
        <v>3915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4300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7" t="n">
        <v>46239</v>
      </c>
      <c r="C12548" s="1" t="n">
        <v>11</v>
      </c>
      <c r="D12548" s="1" t="s">
        <v>3915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4469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7" t="n">
        <v>46239</v>
      </c>
      <c r="C12549" s="1" t="n">
        <v>11</v>
      </c>
      <c r="D12549" s="1" t="s">
        <v>3915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4301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7" t="n">
        <v>46239</v>
      </c>
      <c r="C12550" s="1" t="n">
        <v>11</v>
      </c>
      <c r="D12550" s="1" t="s">
        <v>3915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4302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7" t="n">
        <v>46239</v>
      </c>
      <c r="C12551" s="1" t="n">
        <v>11</v>
      </c>
      <c r="D12551" s="1" t="s">
        <v>3915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4790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7" t="n">
        <v>46239</v>
      </c>
      <c r="C12552" s="1" t="n">
        <v>11</v>
      </c>
      <c r="D12552" s="1" t="s">
        <v>3915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4304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7" t="n">
        <v>46239</v>
      </c>
      <c r="C12553" s="1" t="n">
        <v>11</v>
      </c>
      <c r="D12553" s="1" t="s">
        <v>3915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4309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7" t="n">
        <v>46239</v>
      </c>
      <c r="C12554" s="1" t="n">
        <v>11</v>
      </c>
      <c r="D12554" s="1" t="s">
        <v>3915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4313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7" t="n">
        <v>46239</v>
      </c>
      <c r="C12555" s="1" t="n">
        <v>11</v>
      </c>
      <c r="D12555" s="1" t="s">
        <v>3915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4314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7" t="n">
        <v>46239</v>
      </c>
      <c r="C12556" s="1" t="n">
        <v>11</v>
      </c>
      <c r="D12556" s="1" t="s">
        <v>3915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4316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7" t="n">
        <v>46239</v>
      </c>
      <c r="C12557" s="1" t="n">
        <v>11</v>
      </c>
      <c r="D12557" s="1" t="s">
        <v>3915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4474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7" t="n">
        <v>46239</v>
      </c>
      <c r="C12558" s="1" t="n">
        <v>11</v>
      </c>
      <c r="D12558" s="1" t="s">
        <v>3915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4320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7" t="n">
        <v>46239</v>
      </c>
      <c r="C12559" s="1" t="n">
        <v>11</v>
      </c>
      <c r="D12559" s="1" t="s">
        <v>3915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4321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7" t="n">
        <v>46239</v>
      </c>
      <c r="C12560" s="1" t="n">
        <v>11</v>
      </c>
      <c r="D12560" s="1" t="s">
        <v>3915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4322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7" t="n">
        <v>46239</v>
      </c>
      <c r="C12561" s="1" t="n">
        <v>11</v>
      </c>
      <c r="D12561" s="1" t="s">
        <v>3915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4323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7" t="n">
        <v>46239</v>
      </c>
      <c r="C12562" s="1" t="n">
        <v>11</v>
      </c>
      <c r="D12562" s="1" t="s">
        <v>3915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4475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7" t="n">
        <v>46239</v>
      </c>
      <c r="C12563" s="1" t="n">
        <v>11</v>
      </c>
      <c r="D12563" s="1" t="s">
        <v>3915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4222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7" t="n">
        <v>46239</v>
      </c>
      <c r="C12564" s="1" t="n">
        <v>11</v>
      </c>
      <c r="D12564" s="1" t="s">
        <v>3915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7949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7" t="n">
        <v>46239</v>
      </c>
      <c r="C12565" s="1" t="n">
        <v>11</v>
      </c>
      <c r="D12565" s="1" t="s">
        <v>3915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4710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7" t="n">
        <v>46239</v>
      </c>
      <c r="C12566" s="1" t="n">
        <v>11</v>
      </c>
      <c r="D12566" s="1" t="s">
        <v>3915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4827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7" t="n">
        <v>46239</v>
      </c>
      <c r="C12567" s="1" t="n">
        <v>11</v>
      </c>
      <c r="D12567" s="1" t="s">
        <v>3915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7950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7" t="n">
        <v>46239</v>
      </c>
      <c r="C12568" s="1" t="n">
        <v>11</v>
      </c>
      <c r="D12568" s="1" t="s">
        <v>3915</v>
      </c>
      <c r="E12568" s="1" t="n">
        <v>1668</v>
      </c>
      <c r="F12568" s="1" t="s">
        <v>81</v>
      </c>
      <c r="I12568" s="1" t="n">
        <v>745268</v>
      </c>
      <c r="J12568" s="1" t="n">
        <v>20660</v>
      </c>
      <c r="K12568" s="1" t="n">
        <v>7896945402282</v>
      </c>
      <c r="L12568" s="1" t="s">
        <v>7951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7" t="n">
        <v>46239</v>
      </c>
      <c r="C12569" s="1" t="n">
        <v>11</v>
      </c>
      <c r="D12569" s="1" t="s">
        <v>3915</v>
      </c>
      <c r="E12569" s="1" t="n">
        <v>1668</v>
      </c>
      <c r="F12569" s="1" t="s">
        <v>81</v>
      </c>
      <c r="I12569" s="1" t="n">
        <v>745268</v>
      </c>
      <c r="J12569" s="1" t="n">
        <v>20666</v>
      </c>
      <c r="K12569" s="1" t="n">
        <v>7896321000552</v>
      </c>
      <c r="L12569" s="1" t="s">
        <v>7952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7" t="n">
        <v>46239</v>
      </c>
      <c r="C12570" s="1" t="n">
        <v>11</v>
      </c>
      <c r="D12570" s="1" t="s">
        <v>3915</v>
      </c>
      <c r="E12570" s="1" t="n">
        <v>1668</v>
      </c>
      <c r="F12570" s="1" t="s">
        <v>81</v>
      </c>
      <c r="I12570" s="1" t="n">
        <v>745268</v>
      </c>
      <c r="J12570" s="1" t="n">
        <v>20667</v>
      </c>
      <c r="K12570" s="1" t="n">
        <v>7896321000057</v>
      </c>
      <c r="L12570" s="1" t="s">
        <v>5876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7" t="n">
        <v>46239</v>
      </c>
      <c r="C12571" s="1" t="n">
        <v>11</v>
      </c>
      <c r="D12571" s="1" t="s">
        <v>3915</v>
      </c>
      <c r="E12571" s="1" t="n">
        <v>1668</v>
      </c>
      <c r="F12571" s="1" t="s">
        <v>81</v>
      </c>
      <c r="I12571" s="1" t="n">
        <v>745268</v>
      </c>
      <c r="J12571" s="1" t="n">
        <v>23090</v>
      </c>
      <c r="K12571" s="1" t="n">
        <v>7898934651176</v>
      </c>
      <c r="L12571" s="1" t="s">
        <v>5585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7" t="n">
        <v>46239</v>
      </c>
      <c r="C12572" s="1" t="n">
        <v>11</v>
      </c>
      <c r="D12572" s="1" t="s">
        <v>3915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7953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7" t="n">
        <v>46239</v>
      </c>
      <c r="C12573" s="1" t="n">
        <v>11</v>
      </c>
      <c r="D12573" s="1" t="s">
        <v>3915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7954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7" t="n">
        <v>46239</v>
      </c>
      <c r="C12574" s="1" t="n">
        <v>11</v>
      </c>
      <c r="D12574" s="1" t="s">
        <v>3915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7955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7" t="n">
        <v>46239</v>
      </c>
      <c r="C12575" s="1" t="n">
        <v>11</v>
      </c>
      <c r="D12575" s="1" t="s">
        <v>3915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7956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7" t="n">
        <v>46239</v>
      </c>
      <c r="C12576" s="1" t="n">
        <v>11</v>
      </c>
      <c r="D12576" s="1" t="s">
        <v>3915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7957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7" t="n">
        <v>46239</v>
      </c>
      <c r="C12577" s="1" t="n">
        <v>11</v>
      </c>
      <c r="D12577" s="1" t="s">
        <v>3915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7958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7" t="n">
        <v>46239</v>
      </c>
      <c r="C12578" s="1" t="n">
        <v>11</v>
      </c>
      <c r="D12578" s="1" t="s">
        <v>3915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7793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7" t="n">
        <v>46239</v>
      </c>
      <c r="C12579" s="1" t="n">
        <v>11</v>
      </c>
      <c r="D12579" s="1" t="s">
        <v>3915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7794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7" t="n">
        <v>46239</v>
      </c>
      <c r="C12580" s="1" t="n">
        <v>11</v>
      </c>
      <c r="D12580" s="1" t="s">
        <v>3915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7959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7" t="n">
        <v>46239</v>
      </c>
      <c r="C12581" s="1" t="n">
        <v>11</v>
      </c>
      <c r="D12581" s="1" t="s">
        <v>3915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5589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7" t="n">
        <v>46239</v>
      </c>
      <c r="C12582" s="1" t="n">
        <v>11</v>
      </c>
      <c r="D12582" s="1" t="s">
        <v>3915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4233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7" t="n">
        <v>46239</v>
      </c>
      <c r="C12583" s="1" t="n">
        <v>11</v>
      </c>
      <c r="D12583" s="1" t="s">
        <v>3915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4234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7" t="n">
        <v>46239</v>
      </c>
      <c r="C12584" s="1" t="n">
        <v>11</v>
      </c>
      <c r="D12584" s="1" t="s">
        <v>3915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4235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7" t="n">
        <v>46239</v>
      </c>
      <c r="C12585" s="1" t="n">
        <v>11</v>
      </c>
      <c r="D12585" s="1" t="s">
        <v>3915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4236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7" t="n">
        <v>46239</v>
      </c>
      <c r="C12586" s="1" t="n">
        <v>11</v>
      </c>
      <c r="D12586" s="1" t="s">
        <v>3915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4237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7" t="n">
        <v>46239</v>
      </c>
      <c r="C12587" s="1" t="n">
        <v>11</v>
      </c>
      <c r="D12587" s="1" t="s">
        <v>3915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4238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7" t="n">
        <v>46239</v>
      </c>
      <c r="C12588" s="1" t="n">
        <v>11</v>
      </c>
      <c r="D12588" s="1" t="s">
        <v>3915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4239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7" t="n">
        <v>46239</v>
      </c>
      <c r="C12589" s="1" t="n">
        <v>11</v>
      </c>
      <c r="D12589" s="1" t="s">
        <v>3915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4541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7" t="n">
        <v>46239</v>
      </c>
      <c r="C12590" s="1" t="n">
        <v>11</v>
      </c>
      <c r="D12590" s="1" t="s">
        <v>3915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4543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7" t="n">
        <v>46239</v>
      </c>
      <c r="C12591" s="1" t="n">
        <v>11</v>
      </c>
      <c r="D12591" s="1" t="s">
        <v>3915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4544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7" t="n">
        <v>46239</v>
      </c>
      <c r="C12592" s="1" t="n">
        <v>11</v>
      </c>
      <c r="D12592" s="1" t="s">
        <v>3915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4572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7" t="n">
        <v>46239</v>
      </c>
      <c r="C12593" s="1" t="n">
        <v>11</v>
      </c>
      <c r="D12593" s="1" t="s">
        <v>3915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5600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7" t="n">
        <v>46239</v>
      </c>
      <c r="C12594" s="1" t="n">
        <v>11</v>
      </c>
      <c r="D12594" s="1" t="s">
        <v>3915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6521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7" t="n">
        <v>46239</v>
      </c>
      <c r="C12595" s="1" t="n">
        <v>11</v>
      </c>
      <c r="D12595" s="1" t="s">
        <v>3915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6522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7" t="n">
        <v>46239</v>
      </c>
      <c r="C12596" s="1" t="n">
        <v>11</v>
      </c>
      <c r="D12596" s="1" t="s">
        <v>3915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4549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7" t="n">
        <v>46239</v>
      </c>
      <c r="C12597" s="1" t="n">
        <v>11</v>
      </c>
      <c r="D12597" s="1" t="s">
        <v>3915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4552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7" t="n">
        <v>46239</v>
      </c>
      <c r="C12598" s="1" t="n">
        <v>11</v>
      </c>
      <c r="D12598" s="1" t="s">
        <v>3915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4553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7" t="n">
        <v>46239</v>
      </c>
      <c r="C12599" s="1" t="n">
        <v>11</v>
      </c>
      <c r="D12599" s="1" t="s">
        <v>3915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6951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7" t="n">
        <v>46239</v>
      </c>
      <c r="C12600" s="1" t="n">
        <v>11</v>
      </c>
      <c r="D12600" s="1" t="s">
        <v>3915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4557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7" t="n">
        <v>46239</v>
      </c>
      <c r="C12601" s="1" t="n">
        <v>11</v>
      </c>
      <c r="D12601" s="1" t="s">
        <v>3915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4564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7" t="n">
        <v>46239</v>
      </c>
      <c r="C12602" s="1" t="n">
        <v>11</v>
      </c>
      <c r="D12602" s="1" t="s">
        <v>3915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4566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7" t="n">
        <v>46239</v>
      </c>
      <c r="C12603" s="1" t="n">
        <v>11</v>
      </c>
      <c r="D12603" s="1" t="s">
        <v>3915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4878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7" t="n">
        <v>46239</v>
      </c>
      <c r="C12604" s="1" t="n">
        <v>11</v>
      </c>
      <c r="D12604" s="1" t="s">
        <v>3915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5864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7" t="n">
        <v>46239</v>
      </c>
      <c r="C12605" s="1" t="n">
        <v>11</v>
      </c>
      <c r="D12605" s="1" t="s">
        <v>3915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4879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7" t="n">
        <v>46239</v>
      </c>
      <c r="C12606" s="1" t="n">
        <v>11</v>
      </c>
      <c r="D12606" s="1" t="s">
        <v>3915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7244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7" t="n">
        <v>46239</v>
      </c>
      <c r="C12607" s="1" t="n">
        <v>11</v>
      </c>
      <c r="D12607" s="1" t="s">
        <v>3915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5865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7" t="n">
        <v>46239</v>
      </c>
      <c r="C12608" s="1" t="n">
        <v>11</v>
      </c>
      <c r="D12608" s="1" t="s">
        <v>3915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7245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7" t="n">
        <v>46239</v>
      </c>
      <c r="C12609" s="1" t="n">
        <v>11</v>
      </c>
      <c r="D12609" s="1" t="s">
        <v>3915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4881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7" t="n">
        <v>46239</v>
      </c>
      <c r="C12610" s="1" t="n">
        <v>11</v>
      </c>
      <c r="D12610" s="1" t="s">
        <v>3915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4883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7" t="n">
        <v>46239</v>
      </c>
      <c r="C12611" s="1" t="n">
        <v>11</v>
      </c>
      <c r="D12611" s="1" t="s">
        <v>3915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7960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7" t="n">
        <v>46239</v>
      </c>
      <c r="C12612" s="1" t="n">
        <v>11</v>
      </c>
      <c r="D12612" s="1" t="s">
        <v>3915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5867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7" t="n">
        <v>46239</v>
      </c>
      <c r="C12613" s="1" t="n">
        <v>11</v>
      </c>
      <c r="D12613" s="1" t="s">
        <v>3915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4885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7" t="n">
        <v>46239</v>
      </c>
      <c r="C12614" s="1" t="n">
        <v>11</v>
      </c>
      <c r="D12614" s="1" t="s">
        <v>3915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5393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7" t="n">
        <v>46239</v>
      </c>
      <c r="C12615" s="1" t="n">
        <v>11</v>
      </c>
      <c r="D12615" s="1" t="s">
        <v>3915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7961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7" t="n">
        <v>46239</v>
      </c>
      <c r="C12616" s="1" t="n">
        <v>11</v>
      </c>
      <c r="D12616" s="1" t="s">
        <v>3915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6528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7" t="n">
        <v>46239</v>
      </c>
      <c r="C12617" s="1" t="n">
        <v>11</v>
      </c>
      <c r="D12617" s="1" t="s">
        <v>3915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6529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7" t="n">
        <v>46239</v>
      </c>
      <c r="C12618" s="1" t="n">
        <v>11</v>
      </c>
      <c r="D12618" s="1" t="s">
        <v>3915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6530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7" t="n">
        <v>46239</v>
      </c>
      <c r="C12619" s="1" t="n">
        <v>11</v>
      </c>
      <c r="D12619" s="1" t="s">
        <v>3915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7962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7" t="n">
        <v>46239</v>
      </c>
      <c r="C12620" s="1" t="n">
        <v>11</v>
      </c>
      <c r="D12620" s="1" t="s">
        <v>3915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4886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7" t="n">
        <v>46239</v>
      </c>
      <c r="C12621" s="1" t="n">
        <v>11</v>
      </c>
      <c r="D12621" s="1" t="s">
        <v>3915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4888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7" t="n">
        <v>46239</v>
      </c>
      <c r="C12622" s="1" t="n">
        <v>11</v>
      </c>
      <c r="D12622" s="1" t="s">
        <v>3915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4889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7" t="n">
        <v>46239</v>
      </c>
      <c r="C12623" s="1" t="n">
        <v>11</v>
      </c>
      <c r="D12623" s="1" t="s">
        <v>3915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4876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7" t="n">
        <v>46239</v>
      </c>
      <c r="C12624" s="1" t="n">
        <v>11</v>
      </c>
      <c r="D12624" s="1" t="s">
        <v>3915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4891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7" t="n">
        <v>46239</v>
      </c>
      <c r="C12625" s="1" t="n">
        <v>11</v>
      </c>
      <c r="D12625" s="1" t="s">
        <v>3915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7963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7" t="n">
        <v>46239</v>
      </c>
      <c r="C12626" s="1" t="n">
        <v>11</v>
      </c>
      <c r="D12626" s="1" t="s">
        <v>3915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7964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7" t="n">
        <v>46239</v>
      </c>
      <c r="C12627" s="1" t="n">
        <v>11</v>
      </c>
      <c r="D12627" s="1" t="s">
        <v>3915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6534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7" t="n">
        <v>46239</v>
      </c>
      <c r="C12628" s="1" t="n">
        <v>11</v>
      </c>
      <c r="D12628" s="1" t="s">
        <v>3915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6535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7" t="n">
        <v>46239</v>
      </c>
      <c r="C12629" s="1" t="n">
        <v>11</v>
      </c>
      <c r="D12629" s="1" t="s">
        <v>3915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5396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7" t="n">
        <v>46239</v>
      </c>
      <c r="C12630" s="1" t="n">
        <v>11</v>
      </c>
      <c r="D12630" s="1" t="s">
        <v>3915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4892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7" t="n">
        <v>46239</v>
      </c>
      <c r="C12631" s="1" t="n">
        <v>11</v>
      </c>
      <c r="D12631" s="1" t="s">
        <v>3915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4893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7" t="n">
        <v>46239</v>
      </c>
      <c r="C12632" s="1" t="n">
        <v>11</v>
      </c>
      <c r="D12632" s="1" t="s">
        <v>3915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6537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7" t="n">
        <v>46239</v>
      </c>
      <c r="C12633" s="1" t="n">
        <v>11</v>
      </c>
      <c r="D12633" s="1" t="s">
        <v>3915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7248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7" t="n">
        <v>46239</v>
      </c>
      <c r="C12634" s="1" t="n">
        <v>11</v>
      </c>
      <c r="D12634" s="1" t="s">
        <v>3915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5397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7" t="n">
        <v>46239</v>
      </c>
      <c r="C12635" s="1" t="n">
        <v>11</v>
      </c>
      <c r="D12635" s="1" t="s">
        <v>3915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4597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7" t="n">
        <v>46239</v>
      </c>
      <c r="C12636" s="1" t="n">
        <v>11</v>
      </c>
      <c r="D12636" s="1" t="s">
        <v>3915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5601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7" t="n">
        <v>46239</v>
      </c>
      <c r="C12637" s="1" t="n">
        <v>11</v>
      </c>
      <c r="D12637" s="1" t="s">
        <v>3915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4574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7" t="n">
        <v>46239</v>
      </c>
      <c r="C12638" s="1" t="n">
        <v>11</v>
      </c>
      <c r="D12638" s="1" t="s">
        <v>3915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5605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7" t="n">
        <v>46239</v>
      </c>
      <c r="C12639" s="1" t="n">
        <v>11</v>
      </c>
      <c r="D12639" s="1" t="s">
        <v>3915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4581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7" t="n">
        <v>46239</v>
      </c>
      <c r="C12640" s="1" t="n">
        <v>11</v>
      </c>
      <c r="D12640" s="1" t="s">
        <v>3915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4582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7" t="n">
        <v>46239</v>
      </c>
      <c r="C12641" s="1" t="n">
        <v>11</v>
      </c>
      <c r="D12641" s="1" t="s">
        <v>3915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4583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7" t="n">
        <v>46239</v>
      </c>
      <c r="C12642" s="1" t="n">
        <v>11</v>
      </c>
      <c r="D12642" s="1" t="s">
        <v>3915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4589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7" t="n">
        <v>46239</v>
      </c>
      <c r="C12643" s="1" t="n">
        <v>11</v>
      </c>
      <c r="D12643" s="1" t="s">
        <v>3915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4590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7" t="n">
        <v>46239</v>
      </c>
      <c r="C12644" s="1" t="n">
        <v>11</v>
      </c>
      <c r="D12644" s="1" t="s">
        <v>3915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4593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7" t="n">
        <v>46239</v>
      </c>
      <c r="C12645" s="1" t="n">
        <v>11</v>
      </c>
      <c r="D12645" s="1" t="s">
        <v>3915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5607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7" t="n">
        <v>46239</v>
      </c>
      <c r="C12646" s="1" t="n">
        <v>11</v>
      </c>
      <c r="D12646" s="1" t="s">
        <v>3915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6373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7" t="n">
        <v>46239</v>
      </c>
      <c r="C12647" s="1" t="n">
        <v>11</v>
      </c>
      <c r="D12647" s="1" t="s">
        <v>3915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4597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7" t="n">
        <v>46239</v>
      </c>
      <c r="C12648" s="1" t="n">
        <v>11</v>
      </c>
      <c r="D12648" s="1" t="s">
        <v>3915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5609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7" t="n">
        <v>46239</v>
      </c>
      <c r="C12649" s="1" t="n">
        <v>11</v>
      </c>
      <c r="D12649" s="1" t="s">
        <v>3915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4600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7" t="n">
        <v>46239</v>
      </c>
      <c r="C12650" s="1" t="n">
        <v>45</v>
      </c>
      <c r="D12650" s="1" t="s">
        <v>7500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3899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7" t="n">
        <v>46239</v>
      </c>
      <c r="C12651" s="1" t="n">
        <v>45</v>
      </c>
      <c r="D12651" s="1" t="s">
        <v>7500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3901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7" t="n">
        <v>46239</v>
      </c>
      <c r="C12652" s="1" t="n">
        <v>45</v>
      </c>
      <c r="D12652" s="1" t="s">
        <v>7500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5586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7" t="n">
        <v>46239</v>
      </c>
      <c r="C12653" s="1" t="n">
        <v>45</v>
      </c>
      <c r="D12653" s="1" t="s">
        <v>7500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5611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7" t="n">
        <v>46239</v>
      </c>
      <c r="C12654" s="1" t="n">
        <v>45</v>
      </c>
      <c r="D12654" s="1" t="s">
        <v>7500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4828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7" t="n">
        <v>46239</v>
      </c>
      <c r="C12655" s="1" t="n">
        <v>45</v>
      </c>
      <c r="D12655" s="1" t="s">
        <v>7500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6542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7" t="n">
        <v>46239</v>
      </c>
      <c r="C12656" s="1" t="n">
        <v>171</v>
      </c>
      <c r="D12656" s="1" t="s">
        <v>3948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7965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7" t="n">
        <v>46240</v>
      </c>
      <c r="C12657" s="1" t="n">
        <v>1</v>
      </c>
      <c r="D12657" s="1" t="s">
        <v>3851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4463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7" t="n">
        <v>46240</v>
      </c>
      <c r="C12658" s="1" t="n">
        <v>1</v>
      </c>
      <c r="D12658" s="1" t="s">
        <v>3851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4464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7" t="n">
        <v>46240</v>
      </c>
      <c r="C12659" s="1" t="n">
        <v>1</v>
      </c>
      <c r="D12659" s="1" t="s">
        <v>3851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4465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7" t="n">
        <v>46240</v>
      </c>
      <c r="C12660" s="1" t="n">
        <v>1</v>
      </c>
      <c r="D12660" s="1" t="s">
        <v>3851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4466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7" t="n">
        <v>46240</v>
      </c>
      <c r="C12661" s="1" t="n">
        <v>1</v>
      </c>
      <c r="D12661" s="1" t="s">
        <v>3851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6172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7" t="n">
        <v>46240</v>
      </c>
      <c r="C12662" s="1" t="n">
        <v>1</v>
      </c>
      <c r="D12662" s="1" t="s">
        <v>3851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3852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7" t="n">
        <v>46240</v>
      </c>
      <c r="C12663" s="1" t="n">
        <v>1</v>
      </c>
      <c r="D12663" s="1" t="s">
        <v>3851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3853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7" t="n">
        <v>46240</v>
      </c>
      <c r="C12664" s="1" t="n">
        <v>1</v>
      </c>
      <c r="D12664" s="1" t="s">
        <v>3851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3854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7" t="n">
        <v>46240</v>
      </c>
      <c r="C12665" s="1" t="n">
        <v>1</v>
      </c>
      <c r="D12665" s="1" t="s">
        <v>3851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3885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7" t="n">
        <v>46240</v>
      </c>
      <c r="C12666" s="1" t="n">
        <v>1</v>
      </c>
      <c r="D12666" s="1" t="s">
        <v>3851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4894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7" t="n">
        <v>46240</v>
      </c>
      <c r="C12667" s="1" t="n">
        <v>1</v>
      </c>
      <c r="D12667" s="1" t="s">
        <v>3851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3894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7" t="n">
        <v>46240</v>
      </c>
      <c r="C12668" s="1" t="n">
        <v>1</v>
      </c>
      <c r="D12668" s="1" t="s">
        <v>3851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4894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7" t="n">
        <v>46240</v>
      </c>
      <c r="C12669" s="1" t="n">
        <v>1</v>
      </c>
      <c r="D12669" s="1" t="s">
        <v>3851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3894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7" t="n">
        <v>46240</v>
      </c>
      <c r="C12670" s="1" t="n">
        <v>1</v>
      </c>
      <c r="D12670" s="1" t="s">
        <v>3851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4894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7" t="n">
        <v>46240</v>
      </c>
      <c r="C12671" s="1" t="n">
        <v>1</v>
      </c>
      <c r="D12671" s="1" t="s">
        <v>3851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3894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7" t="n">
        <v>46240</v>
      </c>
      <c r="C12672" s="1" t="n">
        <v>6</v>
      </c>
      <c r="D12672" s="1" t="s">
        <v>3914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7" t="n">
        <v>46240</v>
      </c>
      <c r="C12673" s="1" t="n">
        <v>6</v>
      </c>
      <c r="D12673" s="1" t="s">
        <v>3914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7966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7" t="n">
        <v>46240</v>
      </c>
      <c r="C12674" s="1" t="n">
        <v>6</v>
      </c>
      <c r="D12674" s="1" t="s">
        <v>3914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4777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7" t="n">
        <v>46240</v>
      </c>
      <c r="C12675" s="1" t="n">
        <v>6</v>
      </c>
      <c r="D12675" s="1" t="s">
        <v>3914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7" t="n">
        <v>46240</v>
      </c>
      <c r="C12676" s="1" t="n">
        <v>6</v>
      </c>
      <c r="D12676" s="1" t="s">
        <v>3914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7" t="n">
        <v>46240</v>
      </c>
      <c r="C12677" s="1" t="n">
        <v>6</v>
      </c>
      <c r="D12677" s="1" t="s">
        <v>3914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7" t="n">
        <v>46240</v>
      </c>
      <c r="C12678" s="1" t="n">
        <v>11</v>
      </c>
      <c r="D12678" s="1" t="s">
        <v>3915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4219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7" t="n">
        <v>46240</v>
      </c>
      <c r="C12679" s="1" t="n">
        <v>11</v>
      </c>
      <c r="D12679" s="1" t="s">
        <v>3915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3952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7" t="n">
        <v>46240</v>
      </c>
      <c r="C12680" s="1" t="n">
        <v>11</v>
      </c>
      <c r="D12680" s="1" t="s">
        <v>3915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3953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7" t="n">
        <v>46240</v>
      </c>
      <c r="C12681" s="1" t="n">
        <v>11</v>
      </c>
      <c r="D12681" s="1" t="s">
        <v>3915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4274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7" t="n">
        <v>46240</v>
      </c>
      <c r="C12682" s="1" t="n">
        <v>11</v>
      </c>
      <c r="D12682" s="1" t="s">
        <v>3915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3954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7" t="n">
        <v>46240</v>
      </c>
      <c r="C12683" s="1" t="n">
        <v>11</v>
      </c>
      <c r="D12683" s="1" t="s">
        <v>3915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3955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7" t="n">
        <v>46240</v>
      </c>
      <c r="C12684" s="1" t="n">
        <v>11</v>
      </c>
      <c r="D12684" s="1" t="s">
        <v>3915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3957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7" t="n">
        <v>46240</v>
      </c>
      <c r="C12685" s="1" t="n">
        <v>11</v>
      </c>
      <c r="D12685" s="1" t="s">
        <v>3915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3956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7" t="n">
        <v>46240</v>
      </c>
      <c r="C12686" s="1" t="n">
        <v>11</v>
      </c>
      <c r="D12686" s="1" t="s">
        <v>3915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4098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7" t="n">
        <v>46240</v>
      </c>
      <c r="C12687" s="1" t="n">
        <v>11</v>
      </c>
      <c r="D12687" s="1" t="s">
        <v>3915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4101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7" t="n">
        <v>46240</v>
      </c>
      <c r="C12688" s="1" t="n">
        <v>11</v>
      </c>
      <c r="D12688" s="1" t="s">
        <v>3915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4407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7" t="n">
        <v>46240</v>
      </c>
      <c r="C12689" s="1" t="n">
        <v>11</v>
      </c>
      <c r="D12689" s="1" t="s">
        <v>3915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4408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7" t="n">
        <v>46240</v>
      </c>
      <c r="C12690" s="1" t="n">
        <v>11</v>
      </c>
      <c r="D12690" s="1" t="s">
        <v>3915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4102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7" t="n">
        <v>46240</v>
      </c>
      <c r="C12691" s="1" t="n">
        <v>11</v>
      </c>
      <c r="D12691" s="1" t="s">
        <v>3915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4103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7" t="n">
        <v>46240</v>
      </c>
      <c r="C12692" s="1" t="n">
        <v>11</v>
      </c>
      <c r="D12692" s="1" t="s">
        <v>3915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4410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7" t="n">
        <v>46240</v>
      </c>
      <c r="C12693" s="1" t="n">
        <v>11</v>
      </c>
      <c r="D12693" s="1" t="s">
        <v>3915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4104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7" t="n">
        <v>46240</v>
      </c>
      <c r="C12694" s="1" t="n">
        <v>11</v>
      </c>
      <c r="D12694" s="1" t="s">
        <v>3915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4105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7" t="n">
        <v>46240</v>
      </c>
      <c r="C12695" s="1" t="n">
        <v>11</v>
      </c>
      <c r="D12695" s="1" t="s">
        <v>3915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4106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7" t="n">
        <v>46240</v>
      </c>
      <c r="C12696" s="1" t="n">
        <v>11</v>
      </c>
      <c r="D12696" s="1" t="s">
        <v>3915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4412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7" t="n">
        <v>46240</v>
      </c>
      <c r="C12697" s="1" t="n">
        <v>11</v>
      </c>
      <c r="D12697" s="1" t="s">
        <v>3915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4108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7" t="n">
        <v>46240</v>
      </c>
      <c r="C12698" s="1" t="n">
        <v>11</v>
      </c>
      <c r="D12698" s="1" t="s">
        <v>3915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4109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7" t="n">
        <v>46240</v>
      </c>
      <c r="C12699" s="1" t="n">
        <v>11</v>
      </c>
      <c r="D12699" s="1" t="s">
        <v>3915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6195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7" t="n">
        <v>46240</v>
      </c>
      <c r="C12700" s="1" t="n">
        <v>11</v>
      </c>
      <c r="D12700" s="1" t="s">
        <v>3915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6196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7" t="n">
        <v>46240</v>
      </c>
      <c r="C12701" s="1" t="n">
        <v>11</v>
      </c>
      <c r="D12701" s="1" t="s">
        <v>3915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6462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7" t="n">
        <v>46240</v>
      </c>
      <c r="C12702" s="1" t="n">
        <v>11</v>
      </c>
      <c r="D12702" s="1" t="s">
        <v>3915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6463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7" t="n">
        <v>46240</v>
      </c>
      <c r="C12703" s="1" t="n">
        <v>11</v>
      </c>
      <c r="D12703" s="1" t="s">
        <v>3915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6464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7" t="n">
        <v>46240</v>
      </c>
      <c r="C12704" s="1" t="n">
        <v>11</v>
      </c>
      <c r="D12704" s="1" t="s">
        <v>3915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4110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7" t="n">
        <v>46240</v>
      </c>
      <c r="C12705" s="1" t="n">
        <v>11</v>
      </c>
      <c r="D12705" s="1" t="s">
        <v>3915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4414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7" t="n">
        <v>46240</v>
      </c>
      <c r="C12706" s="1" t="n">
        <v>11</v>
      </c>
      <c r="D12706" s="1" t="s">
        <v>3915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3888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7" t="n">
        <v>46240</v>
      </c>
      <c r="C12707" s="1" t="n">
        <v>11</v>
      </c>
      <c r="D12707" s="1" t="s">
        <v>3915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3889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7" t="n">
        <v>46240</v>
      </c>
      <c r="C12708" s="1" t="n">
        <v>11</v>
      </c>
      <c r="D12708" s="1" t="s">
        <v>3915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3927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7" t="n">
        <v>46240</v>
      </c>
      <c r="C12709" s="1" t="n">
        <v>11</v>
      </c>
      <c r="D12709" s="1" t="s">
        <v>3915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4476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7" t="n">
        <v>46240</v>
      </c>
      <c r="C12710" s="1" t="n">
        <v>11</v>
      </c>
      <c r="D12710" s="1" t="s">
        <v>3915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3888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7" t="n">
        <v>46240</v>
      </c>
      <c r="C12711" s="1" t="n">
        <v>11</v>
      </c>
      <c r="D12711" s="1" t="s">
        <v>3915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3889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7" t="n">
        <v>46240</v>
      </c>
      <c r="C12712" s="1" t="n">
        <v>11</v>
      </c>
      <c r="D12712" s="1" t="s">
        <v>3915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5230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7" t="n">
        <v>46240</v>
      </c>
      <c r="C12713" s="1" t="n">
        <v>11</v>
      </c>
      <c r="D12713" s="1" t="s">
        <v>3915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6091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7" t="n">
        <v>46240</v>
      </c>
      <c r="C12714" s="1" t="n">
        <v>11</v>
      </c>
      <c r="D12714" s="1" t="s">
        <v>3915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4008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7" t="n">
        <v>46240</v>
      </c>
      <c r="C12715" s="1" t="n">
        <v>11</v>
      </c>
      <c r="D12715" s="1" t="s">
        <v>3915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7967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7" t="n">
        <v>46240</v>
      </c>
      <c r="C12716" s="1" t="n">
        <v>11</v>
      </c>
      <c r="D12716" s="1" t="s">
        <v>3915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4119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7" t="n">
        <v>46240</v>
      </c>
      <c r="C12717" s="1" t="n">
        <v>11</v>
      </c>
      <c r="D12717" s="1" t="s">
        <v>3915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4423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7" t="n">
        <v>46240</v>
      </c>
      <c r="C12718" s="1" t="n">
        <v>11</v>
      </c>
      <c r="D12718" s="1" t="s">
        <v>3915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4120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7" t="n">
        <v>46240</v>
      </c>
      <c r="C12719" s="1" t="n">
        <v>11</v>
      </c>
      <c r="D12719" s="1" t="s">
        <v>3915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6402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7" t="n">
        <v>46240</v>
      </c>
      <c r="C12720" s="1" t="n">
        <v>11</v>
      </c>
      <c r="D12720" s="1" t="s">
        <v>3915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7968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7" t="n">
        <v>46240</v>
      </c>
      <c r="C12721" s="1" t="n">
        <v>11</v>
      </c>
      <c r="D12721" s="1" t="s">
        <v>3915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7969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7" t="n">
        <v>46240</v>
      </c>
      <c r="C12722" s="1" t="n">
        <v>11</v>
      </c>
      <c r="D12722" s="1" t="s">
        <v>3915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4121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7" t="n">
        <v>46240</v>
      </c>
      <c r="C12723" s="1" t="n">
        <v>11</v>
      </c>
      <c r="D12723" s="1" t="s">
        <v>3915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5644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7" t="n">
        <v>46240</v>
      </c>
      <c r="C12724" s="1" t="n">
        <v>11</v>
      </c>
      <c r="D12724" s="1" t="s">
        <v>3915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7970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7" t="n">
        <v>46240</v>
      </c>
      <c r="C12725" s="1" t="n">
        <v>11</v>
      </c>
      <c r="D12725" s="1" t="s">
        <v>3915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6327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7" t="n">
        <v>46240</v>
      </c>
      <c r="C12726" s="1" t="n">
        <v>11</v>
      </c>
      <c r="D12726" s="1" t="s">
        <v>3915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7971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7" t="n">
        <v>46240</v>
      </c>
      <c r="C12727" s="1" t="n">
        <v>11</v>
      </c>
      <c r="D12727" s="1" t="s">
        <v>3915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6096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7" t="n">
        <v>46240</v>
      </c>
      <c r="C12728" s="1" t="n">
        <v>11</v>
      </c>
      <c r="D12728" s="1" t="s">
        <v>3915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7972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7" t="n">
        <v>46240</v>
      </c>
      <c r="C12729" s="1" t="n">
        <v>11</v>
      </c>
      <c r="D12729" s="1" t="s">
        <v>3915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4122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7" t="n">
        <v>46240</v>
      </c>
      <c r="C12730" s="1" t="n">
        <v>11</v>
      </c>
      <c r="D12730" s="1" t="s">
        <v>3915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7973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7" t="n">
        <v>46240</v>
      </c>
      <c r="C12731" s="1" t="n">
        <v>11</v>
      </c>
      <c r="D12731" s="1" t="s">
        <v>3915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4803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7" t="n">
        <v>46240</v>
      </c>
      <c r="C12732" s="1" t="n">
        <v>11</v>
      </c>
      <c r="D12732" s="1" t="s">
        <v>3915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7974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7" t="n">
        <v>46240</v>
      </c>
      <c r="C12733" s="1" t="n">
        <v>11</v>
      </c>
      <c r="D12733" s="1" t="s">
        <v>3915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4666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7" t="n">
        <v>46240</v>
      </c>
      <c r="C12734" s="1" t="n">
        <v>11</v>
      </c>
      <c r="D12734" s="1" t="s">
        <v>3915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4667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7" t="n">
        <v>46240</v>
      </c>
      <c r="C12735" s="1" t="n">
        <v>11</v>
      </c>
      <c r="D12735" s="1" t="s">
        <v>3915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5254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7" t="n">
        <v>46240</v>
      </c>
      <c r="C12736" s="1" t="n">
        <v>11</v>
      </c>
      <c r="D12736" s="1" t="s">
        <v>3915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7975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7" t="n">
        <v>46240</v>
      </c>
      <c r="C12737" s="1" t="n">
        <v>11</v>
      </c>
      <c r="D12737" s="1" t="s">
        <v>3915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7976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7" t="n">
        <v>46240</v>
      </c>
      <c r="C12738" s="1" t="n">
        <v>11</v>
      </c>
      <c r="D12738" s="1" t="s">
        <v>3915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6098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7" t="n">
        <v>46240</v>
      </c>
      <c r="C12739" s="1" t="n">
        <v>11</v>
      </c>
      <c r="D12739" s="1" t="s">
        <v>3915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6098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7" t="n">
        <v>46240</v>
      </c>
      <c r="C12740" s="1" t="n">
        <v>11</v>
      </c>
      <c r="D12740" s="1" t="s">
        <v>3915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6099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7" t="n">
        <v>46240</v>
      </c>
      <c r="C12741" s="1" t="n">
        <v>11</v>
      </c>
      <c r="D12741" s="1" t="s">
        <v>3915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6100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7" t="n">
        <v>46240</v>
      </c>
      <c r="C12742" s="1" t="n">
        <v>11</v>
      </c>
      <c r="D12742" s="1" t="s">
        <v>3915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6098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7" t="n">
        <v>46240</v>
      </c>
      <c r="C12743" s="1" t="n">
        <v>11</v>
      </c>
      <c r="D12743" s="1" t="s">
        <v>3915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6101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7" t="n">
        <v>46240</v>
      </c>
      <c r="C12744" s="1" t="n">
        <v>11</v>
      </c>
      <c r="D12744" s="1" t="s">
        <v>3915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6102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7" t="n">
        <v>46240</v>
      </c>
      <c r="C12745" s="1" t="n">
        <v>11</v>
      </c>
      <c r="D12745" s="1" t="s">
        <v>3915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7977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7" t="n">
        <v>46240</v>
      </c>
      <c r="C12746" s="1" t="n">
        <v>11</v>
      </c>
      <c r="D12746" s="1" t="s">
        <v>3915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7978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7" t="n">
        <v>46240</v>
      </c>
      <c r="C12747" s="1" t="n">
        <v>11</v>
      </c>
      <c r="D12747" s="1" t="s">
        <v>3915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6830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7" t="n">
        <v>46240</v>
      </c>
      <c r="C12748" s="1" t="n">
        <v>11</v>
      </c>
      <c r="D12748" s="1" t="s">
        <v>3915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7979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7" t="n">
        <v>46240</v>
      </c>
      <c r="C12749" s="1" t="n">
        <v>11</v>
      </c>
      <c r="D12749" s="1" t="s">
        <v>3915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7980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7" t="n">
        <v>46240</v>
      </c>
      <c r="C12750" s="1" t="n">
        <v>11</v>
      </c>
      <c r="D12750" s="1" t="s">
        <v>3915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4502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7" t="n">
        <v>46240</v>
      </c>
      <c r="C12751" s="1" t="n">
        <v>11</v>
      </c>
      <c r="D12751" s="1" t="s">
        <v>3915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5746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7" t="n">
        <v>46240</v>
      </c>
      <c r="C12752" s="1" t="n">
        <v>11</v>
      </c>
      <c r="D12752" s="1" t="s">
        <v>3915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5747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7" t="n">
        <v>46240</v>
      </c>
      <c r="C12753" s="1" t="n">
        <v>11</v>
      </c>
      <c r="D12753" s="1" t="s">
        <v>3915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4503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7" t="n">
        <v>46240</v>
      </c>
      <c r="C12754" s="1" t="n">
        <v>11</v>
      </c>
      <c r="D12754" s="1" t="s">
        <v>3915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4504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7" t="n">
        <v>46240</v>
      </c>
      <c r="C12755" s="1" t="n">
        <v>11</v>
      </c>
      <c r="D12755" s="1" t="s">
        <v>3915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6704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7" t="n">
        <v>46240</v>
      </c>
      <c r="C12756" s="1" t="n">
        <v>11</v>
      </c>
      <c r="D12756" s="1" t="s">
        <v>3915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4505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7" t="n">
        <v>46240</v>
      </c>
      <c r="C12757" s="1" t="n">
        <v>11</v>
      </c>
      <c r="D12757" s="1" t="s">
        <v>3915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5748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7" t="n">
        <v>46240</v>
      </c>
      <c r="C12758" s="1" t="n">
        <v>11</v>
      </c>
      <c r="D12758" s="1" t="s">
        <v>3915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4506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7" t="n">
        <v>46240</v>
      </c>
      <c r="C12759" s="1" t="n">
        <v>11</v>
      </c>
      <c r="D12759" s="1" t="s">
        <v>3915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4507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7" t="n">
        <v>46240</v>
      </c>
      <c r="C12760" s="1" t="n">
        <v>11</v>
      </c>
      <c r="D12760" s="1" t="s">
        <v>3915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5982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7" t="n">
        <v>46240</v>
      </c>
      <c r="C12761" s="1" t="n">
        <v>11</v>
      </c>
      <c r="D12761" s="1" t="s">
        <v>3915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5011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7" t="n">
        <v>46240</v>
      </c>
      <c r="C12762" s="1" t="n">
        <v>11</v>
      </c>
      <c r="D12762" s="1" t="s">
        <v>3915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5985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7" t="n">
        <v>46240</v>
      </c>
      <c r="C12763" s="1" t="n">
        <v>11</v>
      </c>
      <c r="D12763" s="1" t="s">
        <v>3915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4509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7" t="n">
        <v>46240</v>
      </c>
      <c r="C12764" s="1" t="n">
        <v>11</v>
      </c>
      <c r="D12764" s="1" t="s">
        <v>3915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5988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7" t="n">
        <v>46240</v>
      </c>
      <c r="C12765" s="1" t="n">
        <v>11</v>
      </c>
      <c r="D12765" s="1" t="s">
        <v>3915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4512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7" t="n">
        <v>46240</v>
      </c>
      <c r="C12766" s="1" t="n">
        <v>11</v>
      </c>
      <c r="D12766" s="1" t="s">
        <v>3915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5989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7" t="n">
        <v>46240</v>
      </c>
      <c r="C12767" s="1" t="n">
        <v>11</v>
      </c>
      <c r="D12767" s="1" t="s">
        <v>3915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7981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7" t="n">
        <v>46240</v>
      </c>
      <c r="C12768" s="1" t="n">
        <v>11</v>
      </c>
      <c r="D12768" s="1" t="s">
        <v>3915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7982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7" t="n">
        <v>46240</v>
      </c>
      <c r="C12769" s="1" t="n">
        <v>11</v>
      </c>
      <c r="D12769" s="1" t="s">
        <v>3915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5990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7" t="n">
        <v>46240</v>
      </c>
      <c r="C12770" s="1" t="n">
        <v>11</v>
      </c>
      <c r="D12770" s="1" t="s">
        <v>3915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4514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7" t="n">
        <v>46240</v>
      </c>
      <c r="C12771" s="1" t="n">
        <v>11</v>
      </c>
      <c r="D12771" s="1" t="s">
        <v>3915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4515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7" t="n">
        <v>46240</v>
      </c>
      <c r="C12772" s="1" t="n">
        <v>11</v>
      </c>
      <c r="D12772" s="1" t="s">
        <v>3915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4518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7" t="n">
        <v>46240</v>
      </c>
      <c r="C12773" s="1" t="n">
        <v>11</v>
      </c>
      <c r="D12773" s="1" t="s">
        <v>3915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4519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7" t="n">
        <v>46240</v>
      </c>
      <c r="C12774" s="1" t="n">
        <v>11</v>
      </c>
      <c r="D12774" s="1" t="s">
        <v>3915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4522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7" t="n">
        <v>46240</v>
      </c>
      <c r="C12775" s="1" t="n">
        <v>11</v>
      </c>
      <c r="D12775" s="1" t="s">
        <v>3915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5998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7" t="n">
        <v>46240</v>
      </c>
      <c r="C12776" s="1" t="n">
        <v>11</v>
      </c>
      <c r="D12776" s="1" t="s">
        <v>3915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5999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7" t="n">
        <v>46240</v>
      </c>
      <c r="C12777" s="1" t="n">
        <v>11</v>
      </c>
      <c r="D12777" s="1" t="s">
        <v>3915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6736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7" t="n">
        <v>46240</v>
      </c>
      <c r="C12778" s="1" t="n">
        <v>11</v>
      </c>
      <c r="D12778" s="1" t="s">
        <v>3915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6737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7" t="n">
        <v>46240</v>
      </c>
      <c r="C12779" s="1" t="n">
        <v>11</v>
      </c>
      <c r="D12779" s="1" t="s">
        <v>3915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7983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7" t="n">
        <v>46240</v>
      </c>
      <c r="C12780" s="1" t="n">
        <v>11</v>
      </c>
      <c r="D12780" s="1" t="s">
        <v>3915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4998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7" t="n">
        <v>46240</v>
      </c>
      <c r="C12781" s="1" t="n">
        <v>11</v>
      </c>
      <c r="D12781" s="1" t="s">
        <v>3915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4999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7" t="n">
        <v>46240</v>
      </c>
      <c r="C12782" s="1" t="n">
        <v>11</v>
      </c>
      <c r="D12782" s="1" t="s">
        <v>3915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5580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7" t="n">
        <v>46240</v>
      </c>
      <c r="C12783" s="1" t="n">
        <v>11</v>
      </c>
      <c r="D12783" s="1" t="s">
        <v>3915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7984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7" t="n">
        <v>46240</v>
      </c>
      <c r="C12784" s="1" t="n">
        <v>11</v>
      </c>
      <c r="D12784" s="1" t="s">
        <v>3915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5581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7" t="n">
        <v>46240</v>
      </c>
      <c r="C12785" s="1" t="n">
        <v>11</v>
      </c>
      <c r="D12785" s="1" t="s">
        <v>3915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5000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7" t="n">
        <v>46240</v>
      </c>
      <c r="C12786" s="1" t="n">
        <v>11</v>
      </c>
      <c r="D12786" s="1" t="s">
        <v>3915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7985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7" t="n">
        <v>46240</v>
      </c>
      <c r="C12787" s="1" t="n">
        <v>11</v>
      </c>
      <c r="D12787" s="1" t="s">
        <v>3915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7986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7" t="n">
        <v>46240</v>
      </c>
      <c r="C12788" s="1" t="n">
        <v>11</v>
      </c>
      <c r="D12788" s="1" t="s">
        <v>3915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7987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7" t="n">
        <v>46240</v>
      </c>
      <c r="C12789" s="1" t="n">
        <v>11</v>
      </c>
      <c r="D12789" s="1" t="s">
        <v>3915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7988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7" t="n">
        <v>46240</v>
      </c>
      <c r="C12790" s="1" t="n">
        <v>11</v>
      </c>
      <c r="D12790" s="1" t="s">
        <v>3915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5583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7" t="n">
        <v>46240</v>
      </c>
      <c r="C12791" s="1" t="n">
        <v>11</v>
      </c>
      <c r="D12791" s="1" t="s">
        <v>3915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4824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7" t="n">
        <v>46240</v>
      </c>
      <c r="C12792" s="1" t="n">
        <v>11</v>
      </c>
      <c r="D12792" s="1" t="s">
        <v>3915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6732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7" t="n">
        <v>46240</v>
      </c>
      <c r="C12793" s="1" t="n">
        <v>11</v>
      </c>
      <c r="D12793" s="1" t="s">
        <v>3915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6744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7" t="n">
        <v>46240</v>
      </c>
      <c r="C12794" s="1" t="n">
        <v>11</v>
      </c>
      <c r="D12794" s="1" t="s">
        <v>3915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7989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7" t="n">
        <v>46240</v>
      </c>
      <c r="C12795" s="1" t="n">
        <v>11</v>
      </c>
      <c r="D12795" s="1" t="s">
        <v>3915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7990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7" t="n">
        <v>46240</v>
      </c>
      <c r="C12796" s="1" t="n">
        <v>11</v>
      </c>
      <c r="D12796" s="1" t="s">
        <v>3915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4956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7" t="n">
        <v>46240</v>
      </c>
      <c r="C12797" s="1" t="n">
        <v>11</v>
      </c>
      <c r="D12797" s="1" t="s">
        <v>3915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4957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7" t="n">
        <v>46240</v>
      </c>
      <c r="C12798" s="1" t="n">
        <v>11</v>
      </c>
      <c r="D12798" s="1" t="s">
        <v>3915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7991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7" t="n">
        <v>46240</v>
      </c>
      <c r="C12799" s="1" t="n">
        <v>11</v>
      </c>
      <c r="D12799" s="1" t="s">
        <v>3915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7992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7" t="n">
        <v>46240</v>
      </c>
      <c r="C12800" s="1" t="n">
        <v>11</v>
      </c>
      <c r="D12800" s="1" t="s">
        <v>3915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7993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7" t="n">
        <v>46240</v>
      </c>
      <c r="C12801" s="1" t="n">
        <v>11</v>
      </c>
      <c r="D12801" s="1" t="s">
        <v>3915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7994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7" t="n">
        <v>46240</v>
      </c>
      <c r="C12802" s="1" t="n">
        <v>11</v>
      </c>
      <c r="D12802" s="1" t="s">
        <v>3915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7995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7" t="n">
        <v>46240</v>
      </c>
      <c r="C12803" s="1" t="n">
        <v>11</v>
      </c>
      <c r="D12803" s="1" t="s">
        <v>3915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5684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7" t="n">
        <v>46240</v>
      </c>
      <c r="C12804" s="1" t="n">
        <v>11</v>
      </c>
      <c r="D12804" s="1" t="s">
        <v>3915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7996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7" t="n">
        <v>46240</v>
      </c>
      <c r="C12805" s="1" t="n">
        <v>11</v>
      </c>
      <c r="D12805" s="1" t="s">
        <v>3915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5686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7" t="n">
        <v>46240</v>
      </c>
      <c r="C12806" s="1" t="n">
        <v>11</v>
      </c>
      <c r="D12806" s="1" t="s">
        <v>3915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5687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7" t="n">
        <v>46240</v>
      </c>
      <c r="C12807" s="1" t="n">
        <v>11</v>
      </c>
      <c r="D12807" s="1" t="s">
        <v>3915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5688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7" t="n">
        <v>46240</v>
      </c>
      <c r="C12808" s="1" t="n">
        <v>11</v>
      </c>
      <c r="D12808" s="1" t="s">
        <v>3915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5689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17" t="n">
        <v>46240</v>
      </c>
      <c r="C12809" s="1" t="n">
        <v>11</v>
      </c>
      <c r="D12809" s="1" t="s">
        <v>3915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5690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17" t="n">
        <v>46240</v>
      </c>
      <c r="C12810" s="1" t="n">
        <v>11</v>
      </c>
      <c r="D12810" s="1" t="s">
        <v>3915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5692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7" t="n">
        <v>46240</v>
      </c>
      <c r="C12811" s="1" t="n">
        <v>11</v>
      </c>
      <c r="D12811" s="1" t="s">
        <v>3915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5693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7" t="n">
        <v>46240</v>
      </c>
      <c r="C12812" s="1" t="n">
        <v>11</v>
      </c>
      <c r="D12812" s="1" t="s">
        <v>3915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7997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7" t="n">
        <v>46240</v>
      </c>
      <c r="C12813" s="1" t="n">
        <v>11</v>
      </c>
      <c r="D12813" s="1" t="s">
        <v>3915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5702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7" t="n">
        <v>46240</v>
      </c>
      <c r="C12814" s="1" t="n">
        <v>11</v>
      </c>
      <c r="D12814" s="1" t="s">
        <v>3915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5706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7" t="n">
        <v>46240</v>
      </c>
      <c r="C12815" s="1" t="n">
        <v>11</v>
      </c>
      <c r="D12815" s="1" t="s">
        <v>3915</v>
      </c>
      <c r="E12815" s="1" t="n">
        <v>1608</v>
      </c>
      <c r="F12815" s="1" t="s">
        <v>75</v>
      </c>
      <c r="I12815" s="1" t="n">
        <v>1706774</v>
      </c>
      <c r="J12815" s="1" t="n">
        <v>74676</v>
      </c>
      <c r="K12815" s="1" t="n">
        <v>7896071030168</v>
      </c>
      <c r="L12815" s="1" t="s">
        <v>7998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7" t="n">
        <v>46240</v>
      </c>
      <c r="C12816" s="1" t="n">
        <v>11</v>
      </c>
      <c r="D12816" s="1" t="s">
        <v>3915</v>
      </c>
      <c r="E12816" s="1" t="n">
        <v>1608</v>
      </c>
      <c r="F12816" s="1" t="s">
        <v>75</v>
      </c>
      <c r="I12816" s="1" t="n">
        <v>1706774</v>
      </c>
      <c r="J12816" s="1" t="n">
        <v>74265</v>
      </c>
      <c r="K12816" s="1" t="n">
        <v>7896071030144</v>
      </c>
      <c r="L12816" s="1" t="s">
        <v>7999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7" t="n">
        <v>46240</v>
      </c>
      <c r="C12817" s="1" t="n">
        <v>11</v>
      </c>
      <c r="D12817" s="1" t="s">
        <v>3915</v>
      </c>
      <c r="E12817" s="1" t="n">
        <v>1608</v>
      </c>
      <c r="F12817" s="1" t="s">
        <v>75</v>
      </c>
      <c r="I12817" s="1" t="n">
        <v>1706774</v>
      </c>
      <c r="J12817" s="1" t="n">
        <v>74266</v>
      </c>
      <c r="K12817" s="1" t="n">
        <v>7896071030151</v>
      </c>
      <c r="L12817" s="1" t="s">
        <v>8000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7" t="n">
        <v>46240</v>
      </c>
      <c r="C12818" s="1" t="n">
        <v>11</v>
      </c>
      <c r="D12818" s="1" t="s">
        <v>3915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8001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7" t="n">
        <v>46240</v>
      </c>
      <c r="C12819" s="1" t="n">
        <v>11</v>
      </c>
      <c r="D12819" s="1" t="s">
        <v>3915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4917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7" t="n">
        <v>46240</v>
      </c>
      <c r="C12820" s="1" t="n">
        <v>11</v>
      </c>
      <c r="D12820" s="1" t="s">
        <v>3915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4917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7" t="n">
        <v>46240</v>
      </c>
      <c r="C12821" s="1" t="n">
        <v>11</v>
      </c>
      <c r="D12821" s="1" t="s">
        <v>3915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4917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7" t="n">
        <v>46240</v>
      </c>
      <c r="C12822" s="1" t="n">
        <v>11</v>
      </c>
      <c r="D12822" s="1" t="s">
        <v>3915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4671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7" t="n">
        <v>46240</v>
      </c>
      <c r="C12823" s="1" t="n">
        <v>11</v>
      </c>
      <c r="D12823" s="1" t="s">
        <v>3915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6229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7" t="n">
        <v>46240</v>
      </c>
      <c r="C12824" s="1" t="n">
        <v>11</v>
      </c>
      <c r="D12824" s="1" t="s">
        <v>3915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6073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7" t="n">
        <v>46240</v>
      </c>
      <c r="C12825" s="1" t="n">
        <v>11</v>
      </c>
      <c r="D12825" s="1" t="s">
        <v>3915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6064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7" t="n">
        <v>46240</v>
      </c>
      <c r="C12826" s="1" t="n">
        <v>11</v>
      </c>
      <c r="D12826" s="1" t="s">
        <v>3915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4273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7" t="n">
        <v>46240</v>
      </c>
      <c r="C12827" s="1" t="n">
        <v>11</v>
      </c>
      <c r="D12827" s="1" t="s">
        <v>3915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6072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7" t="n">
        <v>46240</v>
      </c>
      <c r="C12828" s="1" t="n">
        <v>11</v>
      </c>
      <c r="D12828" s="1" t="s">
        <v>3915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5720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7" t="n">
        <v>46240</v>
      </c>
      <c r="C12829" s="1" t="n">
        <v>11</v>
      </c>
      <c r="D12829" s="1" t="s">
        <v>3915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4619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7" t="n">
        <v>46240</v>
      </c>
      <c r="C12830" s="1" t="n">
        <v>11</v>
      </c>
      <c r="D12830" s="1" t="s">
        <v>3915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7177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7" t="n">
        <v>46240</v>
      </c>
      <c r="C12831" s="1" t="n">
        <v>11</v>
      </c>
      <c r="D12831" s="1" t="s">
        <v>3915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4740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7" t="n">
        <v>46240</v>
      </c>
      <c r="C12832" s="1" t="n">
        <v>11</v>
      </c>
      <c r="D12832" s="1" t="s">
        <v>3915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8002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7" t="n">
        <v>46240</v>
      </c>
      <c r="C12833" s="1" t="n">
        <v>11</v>
      </c>
      <c r="D12833" s="1" t="s">
        <v>3915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4743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7" t="n">
        <v>46240</v>
      </c>
      <c r="C12834" s="1" t="n">
        <v>11</v>
      </c>
      <c r="D12834" s="1" t="s">
        <v>3915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8003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7" t="n">
        <v>46240</v>
      </c>
      <c r="C12835" s="1" t="n">
        <v>11</v>
      </c>
      <c r="D12835" s="1" t="s">
        <v>3915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8004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7" t="n">
        <v>46240</v>
      </c>
      <c r="C12836" s="1" t="n">
        <v>11</v>
      </c>
      <c r="D12836" s="1" t="s">
        <v>3915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4744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7" t="n">
        <v>46240</v>
      </c>
      <c r="C12837" s="1" t="n">
        <v>11</v>
      </c>
      <c r="D12837" s="1" t="s">
        <v>3915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4745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7" t="n">
        <v>46240</v>
      </c>
      <c r="C12838" s="1" t="n">
        <v>11</v>
      </c>
      <c r="D12838" s="1" t="s">
        <v>3915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8005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7" t="n">
        <v>46240</v>
      </c>
      <c r="C12839" s="1" t="n">
        <v>11</v>
      </c>
      <c r="D12839" s="1" t="s">
        <v>3915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6888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7" t="n">
        <v>46240</v>
      </c>
      <c r="C12840" s="1" t="n">
        <v>11</v>
      </c>
      <c r="D12840" s="1" t="s">
        <v>3915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7965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7" t="n">
        <v>46240</v>
      </c>
      <c r="C12841" s="1" t="n">
        <v>11</v>
      </c>
      <c r="D12841" s="1" t="s">
        <v>3915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8006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7" t="n">
        <v>46240</v>
      </c>
      <c r="C12842" s="1" t="n">
        <v>11</v>
      </c>
      <c r="D12842" s="1" t="s">
        <v>3915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7946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7" t="n">
        <v>46240</v>
      </c>
      <c r="C12843" s="1" t="n">
        <v>11</v>
      </c>
      <c r="D12843" s="1" t="s">
        <v>3915</v>
      </c>
      <c r="E12843" s="1" t="n">
        <v>1612</v>
      </c>
      <c r="F12843" s="1" t="s">
        <v>225</v>
      </c>
      <c r="I12843" s="1" t="n">
        <v>2307727</v>
      </c>
      <c r="J12843" s="1" t="n">
        <v>38316</v>
      </c>
      <c r="K12843" s="1" t="n">
        <v>7896003738797</v>
      </c>
      <c r="L12843" s="1" t="s">
        <v>8007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7" t="n">
        <v>46240</v>
      </c>
      <c r="C12844" s="1" t="n">
        <v>11</v>
      </c>
      <c r="D12844" s="1" t="s">
        <v>3915</v>
      </c>
      <c r="E12844" s="1" t="n">
        <v>1612</v>
      </c>
      <c r="F12844" s="1" t="s">
        <v>225</v>
      </c>
      <c r="I12844" s="1" t="n">
        <v>2307727</v>
      </c>
      <c r="J12844" s="1" t="n">
        <v>38317</v>
      </c>
      <c r="K12844" s="1" t="n">
        <v>7896003738834</v>
      </c>
      <c r="L12844" s="1" t="s">
        <v>8008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7" t="n">
        <v>46240</v>
      </c>
      <c r="C12845" s="1" t="n">
        <v>11</v>
      </c>
      <c r="D12845" s="1" t="s">
        <v>3915</v>
      </c>
      <c r="E12845" s="1" t="n">
        <v>1612</v>
      </c>
      <c r="F12845" s="1" t="s">
        <v>225</v>
      </c>
      <c r="I12845" s="1" t="n">
        <v>2307727</v>
      </c>
      <c r="J12845" s="1" t="n">
        <v>38318</v>
      </c>
      <c r="K12845" s="1" t="n">
        <v>7896003738872</v>
      </c>
      <c r="L12845" s="1" t="s">
        <v>8009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7" t="n">
        <v>46240</v>
      </c>
      <c r="C12846" s="1" t="n">
        <v>11</v>
      </c>
      <c r="D12846" s="1" t="s">
        <v>3915</v>
      </c>
      <c r="E12846" s="1" t="n">
        <v>1612</v>
      </c>
      <c r="F12846" s="1" t="s">
        <v>225</v>
      </c>
      <c r="I12846" s="1" t="n">
        <v>2307727</v>
      </c>
      <c r="J12846" s="1" t="n">
        <v>38320</v>
      </c>
      <c r="K12846" s="1" t="n">
        <v>7896003738858</v>
      </c>
      <c r="L12846" s="1" t="s">
        <v>8010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7" t="n">
        <v>46240</v>
      </c>
      <c r="C12847" s="1" t="n">
        <v>11</v>
      </c>
      <c r="D12847" s="1" t="s">
        <v>3915</v>
      </c>
      <c r="E12847" s="1" t="n">
        <v>1612</v>
      </c>
      <c r="F12847" s="1" t="s">
        <v>225</v>
      </c>
      <c r="I12847" s="1" t="n">
        <v>2307727</v>
      </c>
      <c r="J12847" s="1" t="n">
        <v>41610</v>
      </c>
      <c r="K12847" s="1" t="n">
        <v>7896098903049</v>
      </c>
      <c r="L12847" s="1" t="s">
        <v>8011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7" t="n">
        <v>46240</v>
      </c>
      <c r="C12848" s="1" t="n">
        <v>11</v>
      </c>
      <c r="D12848" s="1" t="s">
        <v>3915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4753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7" t="n">
        <v>46240</v>
      </c>
      <c r="C12849" s="1" t="n">
        <v>11</v>
      </c>
      <c r="D12849" s="1" t="s">
        <v>3915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8012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7" t="n">
        <v>46240</v>
      </c>
      <c r="C12850" s="1" t="n">
        <v>11</v>
      </c>
      <c r="D12850" s="1" t="s">
        <v>3915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8013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17" t="n">
        <v>46240</v>
      </c>
      <c r="C12851" s="1" t="n">
        <v>11</v>
      </c>
      <c r="D12851" s="1" t="s">
        <v>3915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6908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17" t="n">
        <v>46240</v>
      </c>
      <c r="C12852" s="1" t="n">
        <v>11</v>
      </c>
      <c r="D12852" s="1" t="s">
        <v>3915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4754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7" t="n">
        <v>46240</v>
      </c>
      <c r="C12853" s="1" t="n">
        <v>11</v>
      </c>
      <c r="D12853" s="1" t="s">
        <v>3915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4755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7" t="n">
        <v>46240</v>
      </c>
      <c r="C12854" s="1" t="n">
        <v>22</v>
      </c>
      <c r="D12854" s="1" t="s">
        <v>3920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3921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7" t="n">
        <v>46240</v>
      </c>
      <c r="C12855" s="1" t="n">
        <v>22</v>
      </c>
      <c r="D12855" s="1" t="s">
        <v>3920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4208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7" t="n">
        <v>46240</v>
      </c>
      <c r="C12856" s="1" t="n">
        <v>22</v>
      </c>
      <c r="D12856" s="1" t="s">
        <v>3920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3942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7" t="n">
        <v>46240</v>
      </c>
      <c r="C12857" s="1" t="n">
        <v>22</v>
      </c>
      <c r="D12857" s="1" t="s">
        <v>3920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3943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7" t="n">
        <v>46240</v>
      </c>
      <c r="C12858" s="1" t="n">
        <v>22</v>
      </c>
      <c r="D12858" s="1" t="s">
        <v>3920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3922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7" t="n">
        <v>46240</v>
      </c>
      <c r="C12859" s="1" t="n">
        <v>22</v>
      </c>
      <c r="D12859" s="1" t="s">
        <v>3920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3938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7" t="n">
        <v>46240</v>
      </c>
      <c r="C12860" s="1" t="n">
        <v>22</v>
      </c>
      <c r="D12860" s="1" t="s">
        <v>3920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3940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7" t="n">
        <v>46240</v>
      </c>
      <c r="C12861" s="1" t="n">
        <v>22</v>
      </c>
      <c r="D12861" s="1" t="s">
        <v>3920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3921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7" t="n">
        <v>46240</v>
      </c>
      <c r="C12862" s="1" t="n">
        <v>22</v>
      </c>
      <c r="D12862" s="1" t="s">
        <v>3920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3923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7" t="n">
        <v>46240</v>
      </c>
      <c r="C12863" s="1" t="n">
        <v>22</v>
      </c>
      <c r="D12863" s="1" t="s">
        <v>3920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3924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7" t="n">
        <v>46240</v>
      </c>
      <c r="C12864" s="1" t="n">
        <v>22</v>
      </c>
      <c r="D12864" s="1" t="s">
        <v>3920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3925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7" t="n">
        <v>46240</v>
      </c>
      <c r="C12865" s="1" t="n">
        <v>22</v>
      </c>
      <c r="D12865" s="1" t="s">
        <v>3920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3926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7" t="n">
        <v>46240</v>
      </c>
      <c r="C12866" s="1" t="n">
        <v>22</v>
      </c>
      <c r="D12866" s="1" t="s">
        <v>3920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3927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7" t="n">
        <v>46240</v>
      </c>
      <c r="C12867" s="1" t="n">
        <v>22</v>
      </c>
      <c r="D12867" s="1" t="s">
        <v>3920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3928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7" t="n">
        <v>46240</v>
      </c>
      <c r="C12868" s="1" t="n">
        <v>22</v>
      </c>
      <c r="D12868" s="1" t="s">
        <v>3920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3929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7" t="n">
        <v>46240</v>
      </c>
      <c r="C12869" s="1" t="n">
        <v>22</v>
      </c>
      <c r="D12869" s="1" t="s">
        <v>3920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3930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7" t="n">
        <v>46240</v>
      </c>
      <c r="C12870" s="1" t="n">
        <v>22</v>
      </c>
      <c r="D12870" s="1" t="s">
        <v>3920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3931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7" t="n">
        <v>46240</v>
      </c>
      <c r="C12871" s="1" t="n">
        <v>22</v>
      </c>
      <c r="D12871" s="1" t="s">
        <v>3920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3932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7" t="n">
        <v>46240</v>
      </c>
      <c r="C12872" s="1" t="n">
        <v>22</v>
      </c>
      <c r="D12872" s="1" t="s">
        <v>3920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3933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7" t="n">
        <v>46240</v>
      </c>
      <c r="C12873" s="1" t="n">
        <v>22</v>
      </c>
      <c r="D12873" s="1" t="s">
        <v>3920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3934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7" t="n">
        <v>46240</v>
      </c>
      <c r="C12874" s="1" t="n">
        <v>22</v>
      </c>
      <c r="D12874" s="1" t="s">
        <v>3920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3936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7" t="n">
        <v>46240</v>
      </c>
      <c r="C12875" s="1" t="n">
        <v>22</v>
      </c>
      <c r="D12875" s="1" t="s">
        <v>3920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3937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7" t="n">
        <v>46240</v>
      </c>
      <c r="C12876" s="1" t="n">
        <v>22</v>
      </c>
      <c r="D12876" s="1" t="s">
        <v>3920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3938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7" t="n">
        <v>46240</v>
      </c>
      <c r="C12877" s="1" t="n">
        <v>22</v>
      </c>
      <c r="D12877" s="1" t="s">
        <v>3920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3939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7" t="n">
        <v>46240</v>
      </c>
      <c r="C12878" s="1" t="n">
        <v>22</v>
      </c>
      <c r="D12878" s="1" t="s">
        <v>3920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3921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7" t="n">
        <v>46240</v>
      </c>
      <c r="C12879" s="1" t="n">
        <v>22</v>
      </c>
      <c r="D12879" s="1" t="s">
        <v>3920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3924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7" t="n">
        <v>46240</v>
      </c>
      <c r="C12880" s="1" t="n">
        <v>22</v>
      </c>
      <c r="D12880" s="1" t="s">
        <v>3920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3925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7" t="n">
        <v>46240</v>
      </c>
      <c r="C12881" s="1" t="n">
        <v>22</v>
      </c>
      <c r="D12881" s="1" t="s">
        <v>3920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3926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7" t="n">
        <v>46240</v>
      </c>
      <c r="C12882" s="1" t="n">
        <v>22</v>
      </c>
      <c r="D12882" s="1" t="s">
        <v>3920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3927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7" t="n">
        <v>46240</v>
      </c>
      <c r="C12883" s="1" t="n">
        <v>22</v>
      </c>
      <c r="D12883" s="1" t="s">
        <v>3920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3928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7" t="n">
        <v>46240</v>
      </c>
      <c r="C12884" s="1" t="n">
        <v>22</v>
      </c>
      <c r="D12884" s="1" t="s">
        <v>3920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3929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7" t="n">
        <v>46240</v>
      </c>
      <c r="C12885" s="1" t="n">
        <v>22</v>
      </c>
      <c r="D12885" s="1" t="s">
        <v>3920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3930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7" t="n">
        <v>46240</v>
      </c>
      <c r="C12886" s="1" t="n">
        <v>22</v>
      </c>
      <c r="D12886" s="1" t="s">
        <v>3920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3931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7" t="n">
        <v>46240</v>
      </c>
      <c r="C12887" s="1" t="n">
        <v>22</v>
      </c>
      <c r="D12887" s="1" t="s">
        <v>3920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3932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7" t="n">
        <v>46240</v>
      </c>
      <c r="C12888" s="1" t="n">
        <v>22</v>
      </c>
      <c r="D12888" s="1" t="s">
        <v>3920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3933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7" t="n">
        <v>46240</v>
      </c>
      <c r="C12889" s="1" t="n">
        <v>22</v>
      </c>
      <c r="D12889" s="1" t="s">
        <v>3920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3936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7" t="n">
        <v>46240</v>
      </c>
      <c r="C12890" s="1" t="n">
        <v>22</v>
      </c>
      <c r="D12890" s="1" t="s">
        <v>3920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3937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7" t="n">
        <v>46240</v>
      </c>
      <c r="C12891" s="1" t="n">
        <v>22</v>
      </c>
      <c r="D12891" s="1" t="s">
        <v>3920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3939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7" t="n">
        <v>46240</v>
      </c>
      <c r="C12892" s="1" t="n">
        <v>22</v>
      </c>
      <c r="D12892" s="1" t="s">
        <v>3920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3940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7" t="n">
        <v>46240</v>
      </c>
      <c r="C12893" s="1" t="n">
        <v>22</v>
      </c>
      <c r="D12893" s="1" t="s">
        <v>3920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3921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7" t="n">
        <v>46240</v>
      </c>
      <c r="C12894" s="1" t="n">
        <v>22</v>
      </c>
      <c r="D12894" s="1" t="s">
        <v>3920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4208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7" t="n">
        <v>46240</v>
      </c>
      <c r="C12895" s="1" t="n">
        <v>22</v>
      </c>
      <c r="D12895" s="1" t="s">
        <v>3920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3942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7" t="n">
        <v>46240</v>
      </c>
      <c r="C12896" s="1" t="n">
        <v>22</v>
      </c>
      <c r="D12896" s="1" t="s">
        <v>3920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3943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7" t="n">
        <v>46240</v>
      </c>
      <c r="C12897" s="1" t="n">
        <v>22</v>
      </c>
      <c r="D12897" s="1" t="s">
        <v>3920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3922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7" t="n">
        <v>46240</v>
      </c>
      <c r="C12898" s="1" t="n">
        <v>22</v>
      </c>
      <c r="D12898" s="1" t="s">
        <v>3920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3924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7" t="n">
        <v>46240</v>
      </c>
      <c r="C12899" s="1" t="n">
        <v>22</v>
      </c>
      <c r="D12899" s="1" t="s">
        <v>3920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3937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7" t="n">
        <v>46240</v>
      </c>
      <c r="C12900" s="1" t="n">
        <v>22</v>
      </c>
      <c r="D12900" s="1" t="s">
        <v>3920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3940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7" t="n">
        <v>46240</v>
      </c>
      <c r="C12901" s="1" t="n">
        <v>40</v>
      </c>
      <c r="D12901" s="1" t="s">
        <v>8014</v>
      </c>
      <c r="E12901" s="1" t="n">
        <v>608</v>
      </c>
      <c r="F12901" s="1" t="s">
        <v>3246</v>
      </c>
      <c r="I12901" s="1" t="n">
        <v>168124</v>
      </c>
      <c r="J12901" s="1" t="n">
        <v>81974</v>
      </c>
      <c r="K12901" s="1" t="n">
        <v>7899298680475</v>
      </c>
      <c r="L12901" s="1" t="s">
        <v>8015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7" t="n">
        <v>46240</v>
      </c>
      <c r="C12902" s="1" t="n">
        <v>100</v>
      </c>
      <c r="D12902" s="1" t="s">
        <v>3947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3921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7" t="n">
        <v>46240</v>
      </c>
      <c r="C12903" s="1" t="n">
        <v>100</v>
      </c>
      <c r="D12903" s="1" t="s">
        <v>3947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4208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7" t="n">
        <v>46240</v>
      </c>
      <c r="C12904" s="1" t="n">
        <v>100</v>
      </c>
      <c r="D12904" s="1" t="s">
        <v>3947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3942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7" t="n">
        <v>46240</v>
      </c>
      <c r="C12905" s="1" t="n">
        <v>100</v>
      </c>
      <c r="D12905" s="1" t="s">
        <v>3947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3943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7" t="n">
        <v>46240</v>
      </c>
      <c r="C12906" s="1" t="n">
        <v>100</v>
      </c>
      <c r="D12906" s="1" t="s">
        <v>3947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3922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7" t="n">
        <v>46240</v>
      </c>
      <c r="C12907" s="1" t="n">
        <v>100</v>
      </c>
      <c r="D12907" s="1" t="s">
        <v>3947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3938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7" t="n">
        <v>46240</v>
      </c>
      <c r="C12908" s="1" t="n">
        <v>100</v>
      </c>
      <c r="D12908" s="1" t="s">
        <v>3947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3940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7" t="n">
        <v>46240</v>
      </c>
      <c r="C12909" s="1" t="n">
        <v>100</v>
      </c>
      <c r="D12909" s="1" t="s">
        <v>3947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3921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7" t="n">
        <v>46240</v>
      </c>
      <c r="C12910" s="1" t="n">
        <v>100</v>
      </c>
      <c r="D12910" s="1" t="s">
        <v>3947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3923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7" t="n">
        <v>46240</v>
      </c>
      <c r="C12911" s="1" t="n">
        <v>100</v>
      </c>
      <c r="D12911" s="1" t="s">
        <v>3947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3924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7" t="n">
        <v>46240</v>
      </c>
      <c r="C12912" s="1" t="n">
        <v>100</v>
      </c>
      <c r="D12912" s="1" t="s">
        <v>3947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3925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7" t="n">
        <v>46240</v>
      </c>
      <c r="C12913" s="1" t="n">
        <v>100</v>
      </c>
      <c r="D12913" s="1" t="s">
        <v>3947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3926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7" t="n">
        <v>46240</v>
      </c>
      <c r="C12914" s="1" t="n">
        <v>100</v>
      </c>
      <c r="D12914" s="1" t="s">
        <v>3947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3927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7" t="n">
        <v>46240</v>
      </c>
      <c r="C12915" s="1" t="n">
        <v>100</v>
      </c>
      <c r="D12915" s="1" t="s">
        <v>3947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3928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7" t="n">
        <v>46240</v>
      </c>
      <c r="C12916" s="1" t="n">
        <v>100</v>
      </c>
      <c r="D12916" s="1" t="s">
        <v>3947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3929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7" t="n">
        <v>46240</v>
      </c>
      <c r="C12917" s="1" t="n">
        <v>100</v>
      </c>
      <c r="D12917" s="1" t="s">
        <v>3947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3930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7" t="n">
        <v>46240</v>
      </c>
      <c r="C12918" s="1" t="n">
        <v>100</v>
      </c>
      <c r="D12918" s="1" t="s">
        <v>3947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3931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7" t="n">
        <v>46240</v>
      </c>
      <c r="C12919" s="1" t="n">
        <v>100</v>
      </c>
      <c r="D12919" s="1" t="s">
        <v>3947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3932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7" t="n">
        <v>46240</v>
      </c>
      <c r="C12920" s="1" t="n">
        <v>100</v>
      </c>
      <c r="D12920" s="1" t="s">
        <v>3947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3933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7" t="n">
        <v>46240</v>
      </c>
      <c r="C12921" s="1" t="n">
        <v>100</v>
      </c>
      <c r="D12921" s="1" t="s">
        <v>3947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3934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7" t="n">
        <v>46240</v>
      </c>
      <c r="C12922" s="1" t="n">
        <v>100</v>
      </c>
      <c r="D12922" s="1" t="s">
        <v>3947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3936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7" t="n">
        <v>46240</v>
      </c>
      <c r="C12923" s="1" t="n">
        <v>100</v>
      </c>
      <c r="D12923" s="1" t="s">
        <v>3947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3937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7" t="n">
        <v>46240</v>
      </c>
      <c r="C12924" s="1" t="n">
        <v>100</v>
      </c>
      <c r="D12924" s="1" t="s">
        <v>3947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3938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7" t="n">
        <v>46240</v>
      </c>
      <c r="C12925" s="1" t="n">
        <v>100</v>
      </c>
      <c r="D12925" s="1" t="s">
        <v>3947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3939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7" t="n">
        <v>46240</v>
      </c>
      <c r="C12926" s="1" t="n">
        <v>100</v>
      </c>
      <c r="D12926" s="1" t="s">
        <v>3947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3921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7" t="n">
        <v>46240</v>
      </c>
      <c r="C12927" s="1" t="n">
        <v>100</v>
      </c>
      <c r="D12927" s="1" t="s">
        <v>3947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3924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7" t="n">
        <v>46240</v>
      </c>
      <c r="C12928" s="1" t="n">
        <v>100</v>
      </c>
      <c r="D12928" s="1" t="s">
        <v>3947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3925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7" t="n">
        <v>46240</v>
      </c>
      <c r="C12929" s="1" t="n">
        <v>100</v>
      </c>
      <c r="D12929" s="1" t="s">
        <v>3947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3926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7" t="n">
        <v>46240</v>
      </c>
      <c r="C12930" s="1" t="n">
        <v>100</v>
      </c>
      <c r="D12930" s="1" t="s">
        <v>3947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3927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7" t="n">
        <v>46240</v>
      </c>
      <c r="C12931" s="1" t="n">
        <v>100</v>
      </c>
      <c r="D12931" s="1" t="s">
        <v>3947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3928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7" t="n">
        <v>46240</v>
      </c>
      <c r="C12932" s="1" t="n">
        <v>100</v>
      </c>
      <c r="D12932" s="1" t="s">
        <v>3947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3929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7" t="n">
        <v>46240</v>
      </c>
      <c r="C12933" s="1" t="n">
        <v>100</v>
      </c>
      <c r="D12933" s="1" t="s">
        <v>3947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3930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7" t="n">
        <v>46240</v>
      </c>
      <c r="C12934" s="1" t="n">
        <v>100</v>
      </c>
      <c r="D12934" s="1" t="s">
        <v>3947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3931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7" t="n">
        <v>46240</v>
      </c>
      <c r="C12935" s="1" t="n">
        <v>100</v>
      </c>
      <c r="D12935" s="1" t="s">
        <v>3947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3932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7" t="n">
        <v>46240</v>
      </c>
      <c r="C12936" s="1" t="n">
        <v>100</v>
      </c>
      <c r="D12936" s="1" t="s">
        <v>3947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3933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7" t="n">
        <v>46240</v>
      </c>
      <c r="C12937" s="1" t="n">
        <v>100</v>
      </c>
      <c r="D12937" s="1" t="s">
        <v>3947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3936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7" t="n">
        <v>46240</v>
      </c>
      <c r="C12938" s="1" t="n">
        <v>100</v>
      </c>
      <c r="D12938" s="1" t="s">
        <v>3947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3937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7" t="n">
        <v>46240</v>
      </c>
      <c r="C12939" s="1" t="n">
        <v>100</v>
      </c>
      <c r="D12939" s="1" t="s">
        <v>3947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3939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7" t="n">
        <v>46240</v>
      </c>
      <c r="C12940" s="1" t="n">
        <v>100</v>
      </c>
      <c r="D12940" s="1" t="s">
        <v>3947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3940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7" t="n">
        <v>46240</v>
      </c>
      <c r="C12941" s="1" t="n">
        <v>100</v>
      </c>
      <c r="D12941" s="1" t="s">
        <v>3947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3921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7" t="n">
        <v>46240</v>
      </c>
      <c r="C12942" s="1" t="n">
        <v>100</v>
      </c>
      <c r="D12942" s="1" t="s">
        <v>3947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4208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7" t="n">
        <v>46240</v>
      </c>
      <c r="C12943" s="1" t="n">
        <v>100</v>
      </c>
      <c r="D12943" s="1" t="s">
        <v>3947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3942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7" t="n">
        <v>46240</v>
      </c>
      <c r="C12944" s="1" t="n">
        <v>100</v>
      </c>
      <c r="D12944" s="1" t="s">
        <v>3947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3943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7" t="n">
        <v>46240</v>
      </c>
      <c r="C12945" s="1" t="n">
        <v>100</v>
      </c>
      <c r="D12945" s="1" t="s">
        <v>3947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3922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7" t="n">
        <v>46240</v>
      </c>
      <c r="C12946" s="1" t="n">
        <v>100</v>
      </c>
      <c r="D12946" s="1" t="s">
        <v>3947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3924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7" t="n">
        <v>46240</v>
      </c>
      <c r="C12947" s="1" t="n">
        <v>100</v>
      </c>
      <c r="D12947" s="1" t="s">
        <v>3947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3937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7" t="n">
        <v>46240</v>
      </c>
      <c r="C12948" s="1" t="n">
        <v>100</v>
      </c>
      <c r="D12948" s="1" t="s">
        <v>3947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3940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7" t="n">
        <v>46240</v>
      </c>
      <c r="C12949" s="1" t="n">
        <v>171</v>
      </c>
      <c r="D12949" s="1" t="s">
        <v>3948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4998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7" t="n">
        <v>46240</v>
      </c>
      <c r="C12950" s="1" t="n">
        <v>171</v>
      </c>
      <c r="D12950" s="1" t="s">
        <v>3948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4999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7" t="n">
        <v>46240</v>
      </c>
      <c r="C12951" s="1" t="n">
        <v>171</v>
      </c>
      <c r="D12951" s="1" t="s">
        <v>3948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6186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7" t="n">
        <v>46240</v>
      </c>
      <c r="C12952" s="1" t="n">
        <v>171</v>
      </c>
      <c r="D12952" s="1" t="s">
        <v>3948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8016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7" t="n">
        <v>46241</v>
      </c>
      <c r="C12953" s="1" t="n">
        <v>1</v>
      </c>
      <c r="D12953" s="1" t="s">
        <v>3851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3886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7" t="n">
        <v>46241</v>
      </c>
      <c r="C12954" s="1" t="n">
        <v>1</v>
      </c>
      <c r="D12954" s="1" t="s">
        <v>3851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3887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7" t="n">
        <v>46241</v>
      </c>
      <c r="C12955" s="1" t="n">
        <v>1</v>
      </c>
      <c r="D12955" s="1" t="s">
        <v>3851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4215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7" t="n">
        <v>46241</v>
      </c>
      <c r="C12956" s="1" t="n">
        <v>1</v>
      </c>
      <c r="D12956" s="1" t="s">
        <v>3851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5492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7" t="n">
        <v>46241</v>
      </c>
      <c r="C12957" s="1" t="n">
        <v>1</v>
      </c>
      <c r="D12957" s="1" t="s">
        <v>3851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6085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7" t="n">
        <v>46241</v>
      </c>
      <c r="C12958" s="1" t="n">
        <v>1</v>
      </c>
      <c r="D12958" s="1" t="s">
        <v>3851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5976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7" t="n">
        <v>46241</v>
      </c>
      <c r="C12959" s="1" t="n">
        <v>1</v>
      </c>
      <c r="D12959" s="1" t="s">
        <v>3851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5977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7" t="n">
        <v>46241</v>
      </c>
      <c r="C12960" s="1" t="n">
        <v>6</v>
      </c>
      <c r="D12960" s="1" t="s">
        <v>3914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4265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7" t="n">
        <v>46241</v>
      </c>
      <c r="C12961" s="1" t="n">
        <v>6</v>
      </c>
      <c r="D12961" s="1" t="s">
        <v>3914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4175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7" t="n">
        <v>46241</v>
      </c>
      <c r="C12962" s="1" t="n">
        <v>6</v>
      </c>
      <c r="D12962" s="1" t="s">
        <v>3914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4194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7" t="n">
        <v>46241</v>
      </c>
      <c r="C12963" s="1" t="n">
        <v>6</v>
      </c>
      <c r="D12963" s="1" t="s">
        <v>3914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4176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7" t="n">
        <v>46241</v>
      </c>
      <c r="C12964" s="1" t="n">
        <v>6</v>
      </c>
      <c r="D12964" s="1" t="s">
        <v>3914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4177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7" t="n">
        <v>46241</v>
      </c>
      <c r="C12965" s="1" t="n">
        <v>6</v>
      </c>
      <c r="D12965" s="1" t="s">
        <v>3914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4178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7" t="n">
        <v>46241</v>
      </c>
      <c r="C12966" s="1" t="n">
        <v>6</v>
      </c>
      <c r="D12966" s="1" t="s">
        <v>3914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6719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7" t="n">
        <v>46241</v>
      </c>
      <c r="C12967" s="1" t="n">
        <v>6</v>
      </c>
      <c r="D12967" s="1" t="s">
        <v>3914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4180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7" t="n">
        <v>46241</v>
      </c>
      <c r="C12968" s="1" t="n">
        <v>6</v>
      </c>
      <c r="D12968" s="1" t="s">
        <v>3914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4269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7" t="n">
        <v>46241</v>
      </c>
      <c r="C12969" s="1" t="n">
        <v>6</v>
      </c>
      <c r="D12969" s="1" t="s">
        <v>3914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4182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7" t="n">
        <v>46241</v>
      </c>
      <c r="C12970" s="1" t="n">
        <v>6</v>
      </c>
      <c r="D12970" s="1" t="s">
        <v>3914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4184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7" t="n">
        <v>46241</v>
      </c>
      <c r="C12971" s="1" t="n">
        <v>6</v>
      </c>
      <c r="D12971" s="1" t="s">
        <v>3914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4185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7" t="n">
        <v>46241</v>
      </c>
      <c r="C12972" s="1" t="n">
        <v>6</v>
      </c>
      <c r="D12972" s="1" t="s">
        <v>3914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4186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7" t="n">
        <v>46241</v>
      </c>
      <c r="C12973" s="1" t="n">
        <v>6</v>
      </c>
      <c r="D12973" s="1" t="s">
        <v>3914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5610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7" t="n">
        <v>46241</v>
      </c>
      <c r="C12974" s="1" t="n">
        <v>6</v>
      </c>
      <c r="D12974" s="1" t="s">
        <v>3914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8017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7" t="n">
        <v>46241</v>
      </c>
      <c r="C12975" s="1" t="n">
        <v>6</v>
      </c>
      <c r="D12975" s="1" t="s">
        <v>3914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4174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7" t="n">
        <v>46241</v>
      </c>
      <c r="C12976" s="1" t="n">
        <v>6</v>
      </c>
      <c r="D12976" s="1" t="s">
        <v>3914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4181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7" t="n">
        <v>46241</v>
      </c>
      <c r="C12977" s="1" t="n">
        <v>6</v>
      </c>
      <c r="D12977" s="1" t="s">
        <v>3914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4187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7" t="n">
        <v>46241</v>
      </c>
      <c r="C12978" s="1" t="n">
        <v>6</v>
      </c>
      <c r="D12978" s="1" t="s">
        <v>3914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4264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7" t="n">
        <v>46241</v>
      </c>
      <c r="C12979" s="1" t="n">
        <v>6</v>
      </c>
      <c r="D12979" s="1" t="s">
        <v>3914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4265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7" t="n">
        <v>46241</v>
      </c>
      <c r="C12980" s="1" t="n">
        <v>6</v>
      </c>
      <c r="D12980" s="1" t="s">
        <v>3914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4188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7" t="n">
        <v>46241</v>
      </c>
      <c r="C12981" s="1" t="n">
        <v>6</v>
      </c>
      <c r="D12981" s="1" t="s">
        <v>3914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4189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7" t="n">
        <v>46241</v>
      </c>
      <c r="C12982" s="1" t="n">
        <v>6</v>
      </c>
      <c r="D12982" s="1" t="s">
        <v>3914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4190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7" t="n">
        <v>46241</v>
      </c>
      <c r="C12983" s="1" t="n">
        <v>6</v>
      </c>
      <c r="D12983" s="1" t="s">
        <v>3914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4191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7" t="n">
        <v>46241</v>
      </c>
      <c r="C12984" s="1" t="n">
        <v>6</v>
      </c>
      <c r="D12984" s="1" t="s">
        <v>3914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4191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7" t="n">
        <v>46241</v>
      </c>
      <c r="C12985" s="1" t="n">
        <v>6</v>
      </c>
      <c r="D12985" s="1" t="s">
        <v>3914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4192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7" t="n">
        <v>46241</v>
      </c>
      <c r="C12986" s="1" t="n">
        <v>6</v>
      </c>
      <c r="D12986" s="1" t="s">
        <v>3914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4193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7" t="n">
        <v>46241</v>
      </c>
      <c r="C12987" s="1" t="n">
        <v>6</v>
      </c>
      <c r="D12987" s="1" t="s">
        <v>3914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4194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7" t="n">
        <v>46241</v>
      </c>
      <c r="C12988" s="1" t="n">
        <v>6</v>
      </c>
      <c r="D12988" s="1" t="s">
        <v>3914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4266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7" t="n">
        <v>46241</v>
      </c>
      <c r="C12989" s="1" t="n">
        <v>6</v>
      </c>
      <c r="D12989" s="1" t="s">
        <v>3914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4195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7" t="n">
        <v>46241</v>
      </c>
      <c r="C12990" s="1" t="n">
        <v>6</v>
      </c>
      <c r="D12990" s="1" t="s">
        <v>3914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4196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7" t="n">
        <v>46241</v>
      </c>
      <c r="C12991" s="1" t="n">
        <v>6</v>
      </c>
      <c r="D12991" s="1" t="s">
        <v>3914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4267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7" t="n">
        <v>46241</v>
      </c>
      <c r="C12992" s="1" t="n">
        <v>6</v>
      </c>
      <c r="D12992" s="1" t="s">
        <v>3914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4198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7" t="n">
        <v>46241</v>
      </c>
      <c r="C12993" s="1" t="n">
        <v>6</v>
      </c>
      <c r="D12993" s="1" t="s">
        <v>3914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4610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7" t="n">
        <v>46241</v>
      </c>
      <c r="C12994" s="1" t="n">
        <v>6</v>
      </c>
      <c r="D12994" s="1" t="s">
        <v>3914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4199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7" t="n">
        <v>46241</v>
      </c>
      <c r="C12995" s="1" t="n">
        <v>6</v>
      </c>
      <c r="D12995" s="1" t="s">
        <v>3914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4268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7" t="n">
        <v>46241</v>
      </c>
      <c r="C12996" s="1" t="n">
        <v>6</v>
      </c>
      <c r="D12996" s="1" t="s">
        <v>3914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4223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7" t="n">
        <v>46241</v>
      </c>
      <c r="C12997" s="1" t="n">
        <v>6</v>
      </c>
      <c r="D12997" s="1" t="s">
        <v>3914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4224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7" t="n">
        <v>46241</v>
      </c>
      <c r="C12998" s="1" t="n">
        <v>6</v>
      </c>
      <c r="D12998" s="1" t="s">
        <v>3914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6088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7" t="n">
        <v>46241</v>
      </c>
      <c r="C12999" s="1" t="n">
        <v>6</v>
      </c>
      <c r="D12999" s="1" t="s">
        <v>3914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4225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7" t="n">
        <v>46241</v>
      </c>
      <c r="C13000" s="1" t="n">
        <v>6</v>
      </c>
      <c r="D13000" s="1" t="s">
        <v>3914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4111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7" t="n">
        <v>46241</v>
      </c>
      <c r="C13001" s="1" t="n">
        <v>6</v>
      </c>
      <c r="D13001" s="1" t="s">
        <v>3914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4112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7" t="n">
        <v>46241</v>
      </c>
      <c r="C13002" s="1" t="n">
        <v>6</v>
      </c>
      <c r="D13002" s="1" t="s">
        <v>3914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4113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7" t="n">
        <v>46241</v>
      </c>
      <c r="C13003" s="1" t="n">
        <v>11</v>
      </c>
      <c r="D13003" s="1" t="s">
        <v>3915</v>
      </c>
      <c r="E13003" s="1" t="n">
        <v>1366</v>
      </c>
      <c r="F13003" s="1" t="s">
        <v>2739</v>
      </c>
      <c r="I13003" s="1" t="n">
        <v>249</v>
      </c>
      <c r="J13003" s="1" t="n">
        <v>73533</v>
      </c>
      <c r="K13003" s="1" t="n">
        <v>7899996100497</v>
      </c>
      <c r="L13003" s="1" t="s">
        <v>8018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7" t="n">
        <v>46241</v>
      </c>
      <c r="C13004" s="1" t="n">
        <v>11</v>
      </c>
      <c r="D13004" s="1" t="s">
        <v>3915</v>
      </c>
      <c r="E13004" s="1" t="n">
        <v>1366</v>
      </c>
      <c r="F13004" s="1" t="s">
        <v>2739</v>
      </c>
      <c r="I13004" s="1" t="n">
        <v>249</v>
      </c>
      <c r="J13004" s="1" t="n">
        <v>33553</v>
      </c>
      <c r="K13004" s="1" t="n">
        <v>7891575342557</v>
      </c>
      <c r="L13004" s="1" t="s">
        <v>8019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7" t="n">
        <v>46241</v>
      </c>
      <c r="C13005" s="1" t="n">
        <v>11</v>
      </c>
      <c r="D13005" s="1" t="s">
        <v>3915</v>
      </c>
      <c r="E13005" s="1" t="n">
        <v>1366</v>
      </c>
      <c r="F13005" s="1" t="s">
        <v>2739</v>
      </c>
      <c r="I13005" s="1" t="n">
        <v>249</v>
      </c>
      <c r="J13005" s="1" t="n">
        <v>33554</v>
      </c>
      <c r="K13005" s="1" t="n">
        <v>606529907082</v>
      </c>
      <c r="L13005" s="1" t="s">
        <v>8020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7" t="n">
        <v>46241</v>
      </c>
      <c r="C13006" s="1" t="n">
        <v>11</v>
      </c>
      <c r="D13006" s="1" t="s">
        <v>3915</v>
      </c>
      <c r="E13006" s="1" t="n">
        <v>1366</v>
      </c>
      <c r="F13006" s="1" t="s">
        <v>2739</v>
      </c>
      <c r="I13006" s="1" t="n">
        <v>249</v>
      </c>
      <c r="J13006" s="1" t="n">
        <v>37448</v>
      </c>
      <c r="K13006" s="1" t="n">
        <v>795845</v>
      </c>
      <c r="L13006" s="1" t="s">
        <v>7829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7" t="n">
        <v>46241</v>
      </c>
      <c r="C13007" s="1" t="n">
        <v>11</v>
      </c>
      <c r="D13007" s="1" t="s">
        <v>3915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3950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7" t="n">
        <v>46241</v>
      </c>
      <c r="C13008" s="1" t="n">
        <v>11</v>
      </c>
      <c r="D13008" s="1" t="s">
        <v>3915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6104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7" t="n">
        <v>46241</v>
      </c>
      <c r="C13009" s="1" t="n">
        <v>11</v>
      </c>
      <c r="D13009" s="1" t="s">
        <v>3915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6745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7" t="n">
        <v>46241</v>
      </c>
      <c r="C13010" s="1" t="n">
        <v>11</v>
      </c>
      <c r="D13010" s="1" t="s">
        <v>3915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5878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7" t="n">
        <v>46241</v>
      </c>
      <c r="C13011" s="1" t="n">
        <v>11</v>
      </c>
      <c r="D13011" s="1" t="s">
        <v>3915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6746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7" t="n">
        <v>46241</v>
      </c>
      <c r="C13012" s="1" t="n">
        <v>11</v>
      </c>
      <c r="D13012" s="1" t="s">
        <v>3915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8021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7" t="n">
        <v>46241</v>
      </c>
      <c r="C13013" s="1" t="n">
        <v>11</v>
      </c>
      <c r="D13013" s="1" t="s">
        <v>3915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5971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7" t="n">
        <v>46241</v>
      </c>
      <c r="C13014" s="1" t="n">
        <v>11</v>
      </c>
      <c r="D13014" s="1" t="s">
        <v>3915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7970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7" t="n">
        <v>46241</v>
      </c>
      <c r="C13015" s="1" t="n">
        <v>11</v>
      </c>
      <c r="D13015" s="1" t="s">
        <v>3915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8022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7" t="n">
        <v>46241</v>
      </c>
      <c r="C13016" s="1" t="n">
        <v>11</v>
      </c>
      <c r="D13016" s="1" t="s">
        <v>3915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8023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7" t="n">
        <v>46241</v>
      </c>
      <c r="C13017" s="1" t="n">
        <v>11</v>
      </c>
      <c r="D13017" s="1" t="s">
        <v>3915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6096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7" t="n">
        <v>46241</v>
      </c>
      <c r="C13018" s="1" t="n">
        <v>11</v>
      </c>
      <c r="D13018" s="1" t="s">
        <v>3915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8024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7" t="n">
        <v>46241</v>
      </c>
      <c r="C13019" s="1" t="n">
        <v>11</v>
      </c>
      <c r="D13019" s="1" t="s">
        <v>3915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8025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7" t="n">
        <v>46241</v>
      </c>
      <c r="C13020" s="1" t="n">
        <v>11</v>
      </c>
      <c r="D13020" s="1" t="s">
        <v>3915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8026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7" t="n">
        <v>46241</v>
      </c>
      <c r="C13021" s="1" t="n">
        <v>11</v>
      </c>
      <c r="D13021" s="1" t="s">
        <v>3915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6944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7" t="n">
        <v>46241</v>
      </c>
      <c r="C13022" s="1" t="n">
        <v>11</v>
      </c>
      <c r="D13022" s="1" t="s">
        <v>3915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4429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7" t="n">
        <v>46241</v>
      </c>
      <c r="C13023" s="1" t="n">
        <v>11</v>
      </c>
      <c r="D13023" s="1" t="s">
        <v>3915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4218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7" t="n">
        <v>46241</v>
      </c>
      <c r="C13024" s="1" t="n">
        <v>11</v>
      </c>
      <c r="D13024" s="1" t="s">
        <v>3915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4217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7" t="n">
        <v>46241</v>
      </c>
      <c r="C13025" s="1" t="n">
        <v>11</v>
      </c>
      <c r="D13025" s="1" t="s">
        <v>3915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4218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7" t="n">
        <v>46241</v>
      </c>
      <c r="C13026" s="1" t="n">
        <v>11</v>
      </c>
      <c r="D13026" s="1" t="s">
        <v>3915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8027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7" t="n">
        <v>46241</v>
      </c>
      <c r="C13027" s="1" t="n">
        <v>11</v>
      </c>
      <c r="D13027" s="1" t="s">
        <v>3915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8028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7" t="n">
        <v>46241</v>
      </c>
      <c r="C13028" s="1" t="n">
        <v>11</v>
      </c>
      <c r="D13028" s="1" t="s">
        <v>3915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8029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7" t="n">
        <v>46241</v>
      </c>
      <c r="C13029" s="1" t="n">
        <v>11</v>
      </c>
      <c r="D13029" s="1" t="s">
        <v>3915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4128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7" t="n">
        <v>46241</v>
      </c>
      <c r="C13030" s="1" t="n">
        <v>11</v>
      </c>
      <c r="D13030" s="1" t="s">
        <v>3915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8030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7" t="n">
        <v>46241</v>
      </c>
      <c r="C13031" s="1" t="n">
        <v>11</v>
      </c>
      <c r="D13031" s="1" t="s">
        <v>3915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4629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7" t="n">
        <v>46241</v>
      </c>
      <c r="C13032" s="1" t="n">
        <v>11</v>
      </c>
      <c r="D13032" s="1" t="s">
        <v>3915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4630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7" t="n">
        <v>46241</v>
      </c>
      <c r="C13033" s="1" t="n">
        <v>11</v>
      </c>
      <c r="D13033" s="1" t="s">
        <v>3915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8031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7" t="n">
        <v>46241</v>
      </c>
      <c r="C13034" s="1" t="n">
        <v>11</v>
      </c>
      <c r="D13034" s="1" t="s">
        <v>3915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8032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7" t="n">
        <v>46241</v>
      </c>
      <c r="C13035" s="1" t="n">
        <v>11</v>
      </c>
      <c r="D13035" s="1" t="s">
        <v>3915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8033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7" t="n">
        <v>46241</v>
      </c>
      <c r="C13036" s="1" t="n">
        <v>11</v>
      </c>
      <c r="D13036" s="1" t="s">
        <v>3915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8034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7" t="n">
        <v>46241</v>
      </c>
      <c r="C13037" s="1" t="n">
        <v>11</v>
      </c>
      <c r="D13037" s="1" t="s">
        <v>3915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8035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7" t="n">
        <v>46241</v>
      </c>
      <c r="C13038" s="1" t="n">
        <v>11</v>
      </c>
      <c r="D13038" s="1" t="s">
        <v>3915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4632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7" t="n">
        <v>46241</v>
      </c>
      <c r="C13039" s="1" t="n">
        <v>11</v>
      </c>
      <c r="D13039" s="1" t="s">
        <v>3915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8036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7" t="n">
        <v>46241</v>
      </c>
      <c r="C13040" s="1" t="n">
        <v>11</v>
      </c>
      <c r="D13040" s="1" t="s">
        <v>3915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8037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7" t="n">
        <v>46241</v>
      </c>
      <c r="C13041" s="1" t="n">
        <v>11</v>
      </c>
      <c r="D13041" s="1" t="s">
        <v>3915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6786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7" t="n">
        <v>46241</v>
      </c>
      <c r="C13042" s="1" t="n">
        <v>11</v>
      </c>
      <c r="D13042" s="1" t="s">
        <v>3915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4637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7" t="n">
        <v>46241</v>
      </c>
      <c r="C13043" s="1" t="n">
        <v>11</v>
      </c>
      <c r="D13043" s="1" t="s">
        <v>3915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4638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7" t="n">
        <v>46241</v>
      </c>
      <c r="C13044" s="1" t="n">
        <v>11</v>
      </c>
      <c r="D13044" s="1" t="s">
        <v>3915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8038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7" t="n">
        <v>46241</v>
      </c>
      <c r="C13045" s="1" t="n">
        <v>11</v>
      </c>
      <c r="D13045" s="1" t="s">
        <v>3915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8039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7" t="n">
        <v>46241</v>
      </c>
      <c r="C13046" s="1" t="n">
        <v>11</v>
      </c>
      <c r="D13046" s="1" t="s">
        <v>3915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4640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7" t="n">
        <v>46241</v>
      </c>
      <c r="C13047" s="1" t="n">
        <v>11</v>
      </c>
      <c r="D13047" s="1" t="s">
        <v>3915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8040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7" t="n">
        <v>46241</v>
      </c>
      <c r="C13048" s="1" t="n">
        <v>11</v>
      </c>
      <c r="D13048" s="1" t="s">
        <v>3915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4417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7" t="n">
        <v>46241</v>
      </c>
      <c r="C13049" s="1" t="n">
        <v>11</v>
      </c>
      <c r="D13049" s="1" t="s">
        <v>3915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4419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7" t="n">
        <v>46241</v>
      </c>
      <c r="C13050" s="1" t="n">
        <v>11</v>
      </c>
      <c r="D13050" s="1" t="s">
        <v>3915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4420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7" t="n">
        <v>46241</v>
      </c>
      <c r="C13051" s="1" t="n">
        <v>11</v>
      </c>
      <c r="D13051" s="1" t="s">
        <v>3915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6729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7" t="n">
        <v>46241</v>
      </c>
      <c r="C13052" s="1" t="n">
        <v>11</v>
      </c>
      <c r="D13052" s="1" t="s">
        <v>3915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4425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7" t="n">
        <v>46241</v>
      </c>
      <c r="C13053" s="1" t="n">
        <v>11</v>
      </c>
      <c r="D13053" s="1" t="s">
        <v>3915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4454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7" t="n">
        <v>46241</v>
      </c>
      <c r="C13054" s="1" t="n">
        <v>11</v>
      </c>
      <c r="D13054" s="1" t="s">
        <v>3915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5749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7" t="n">
        <v>46241</v>
      </c>
      <c r="C13055" s="1" t="n">
        <v>11</v>
      </c>
      <c r="D13055" s="1" t="s">
        <v>3915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5750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7" t="n">
        <v>46241</v>
      </c>
      <c r="C13056" s="1" t="n">
        <v>11</v>
      </c>
      <c r="D13056" s="1" t="s">
        <v>3915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8041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7" t="n">
        <v>46241</v>
      </c>
      <c r="C13057" s="1" t="n">
        <v>11</v>
      </c>
      <c r="D13057" s="1" t="s">
        <v>3915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5751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7" t="n">
        <v>46241</v>
      </c>
      <c r="C13058" s="1" t="n">
        <v>11</v>
      </c>
      <c r="D13058" s="1" t="s">
        <v>3915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5751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7" t="n">
        <v>46241</v>
      </c>
      <c r="C13059" s="1" t="n">
        <v>11</v>
      </c>
      <c r="D13059" s="1" t="s">
        <v>3915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8042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7" t="n">
        <v>46241</v>
      </c>
      <c r="C13060" s="1" t="n">
        <v>11</v>
      </c>
      <c r="D13060" s="1" t="s">
        <v>3915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8043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7" t="n">
        <v>46241</v>
      </c>
      <c r="C13061" s="1" t="n">
        <v>11</v>
      </c>
      <c r="D13061" s="1" t="s">
        <v>3915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8042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7" t="n">
        <v>46241</v>
      </c>
      <c r="C13062" s="1" t="n">
        <v>11</v>
      </c>
      <c r="D13062" s="1" t="s">
        <v>3915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8042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7" t="n">
        <v>46241</v>
      </c>
      <c r="C13063" s="1" t="n">
        <v>11</v>
      </c>
      <c r="D13063" s="1" t="s">
        <v>3915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8044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7" t="n">
        <v>46241</v>
      </c>
      <c r="C13064" s="1" t="n">
        <v>11</v>
      </c>
      <c r="D13064" s="1" t="s">
        <v>3915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8045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7" t="n">
        <v>46241</v>
      </c>
      <c r="C13065" s="1" t="n">
        <v>11</v>
      </c>
      <c r="D13065" s="1" t="s">
        <v>3915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5752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7" t="n">
        <v>46241</v>
      </c>
      <c r="C13066" s="1" t="n">
        <v>11</v>
      </c>
      <c r="D13066" s="1" t="s">
        <v>3915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5754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7" t="n">
        <v>46241</v>
      </c>
      <c r="C13067" s="1" t="n">
        <v>11</v>
      </c>
      <c r="D13067" s="1" t="s">
        <v>3915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5755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7" t="n">
        <v>46241</v>
      </c>
      <c r="C13068" s="1" t="n">
        <v>11</v>
      </c>
      <c r="D13068" s="1" t="s">
        <v>3915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5007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7" t="n">
        <v>46241</v>
      </c>
      <c r="C13069" s="1" t="n">
        <v>11</v>
      </c>
      <c r="D13069" s="1" t="s">
        <v>3915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5008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7" t="n">
        <v>46241</v>
      </c>
      <c r="C13070" s="1" t="n">
        <v>11</v>
      </c>
      <c r="D13070" s="1" t="s">
        <v>3915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5009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7" t="n">
        <v>46241</v>
      </c>
      <c r="C13071" s="1" t="n">
        <v>11</v>
      </c>
      <c r="D13071" s="1" t="s">
        <v>3915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5016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7" t="n">
        <v>46241</v>
      </c>
      <c r="C13072" s="1" t="n">
        <v>11</v>
      </c>
      <c r="D13072" s="1" t="s">
        <v>3915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5024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7" t="n">
        <v>46241</v>
      </c>
      <c r="C13073" s="1" t="n">
        <v>11</v>
      </c>
      <c r="D13073" s="1" t="s">
        <v>3915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5026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7" t="n">
        <v>46241</v>
      </c>
      <c r="C13074" s="1" t="n">
        <v>11</v>
      </c>
      <c r="D13074" s="1" t="s">
        <v>3915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5028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7" t="n">
        <v>46241</v>
      </c>
      <c r="C13075" s="1" t="n">
        <v>11</v>
      </c>
      <c r="D13075" s="1" t="s">
        <v>3915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5028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7" t="n">
        <v>46241</v>
      </c>
      <c r="C13076" s="1" t="n">
        <v>11</v>
      </c>
      <c r="D13076" s="1" t="s">
        <v>3915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8046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7" t="n">
        <v>46241</v>
      </c>
      <c r="C13077" s="1" t="n">
        <v>11</v>
      </c>
      <c r="D13077" s="1" t="s">
        <v>3915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5032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7" t="n">
        <v>46241</v>
      </c>
      <c r="C13078" s="1" t="n">
        <v>11</v>
      </c>
      <c r="D13078" s="1" t="s">
        <v>3915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5033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7" t="n">
        <v>46241</v>
      </c>
      <c r="C13079" s="1" t="n">
        <v>11</v>
      </c>
      <c r="D13079" s="1" t="s">
        <v>3915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5036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7" t="n">
        <v>46241</v>
      </c>
      <c r="C13080" s="1" t="n">
        <v>11</v>
      </c>
      <c r="D13080" s="1" t="s">
        <v>3915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5038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7" t="n">
        <v>46241</v>
      </c>
      <c r="C13081" s="1" t="n">
        <v>11</v>
      </c>
      <c r="D13081" s="1" t="s">
        <v>3915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5041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7" t="n">
        <v>46241</v>
      </c>
      <c r="C13082" s="1" t="n">
        <v>11</v>
      </c>
      <c r="D13082" s="1" t="s">
        <v>3915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5041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7" t="n">
        <v>46241</v>
      </c>
      <c r="C13083" s="1" t="n">
        <v>11</v>
      </c>
      <c r="D13083" s="1" t="s">
        <v>3915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4403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7" t="n">
        <v>46241</v>
      </c>
      <c r="C13084" s="1" t="n">
        <v>11</v>
      </c>
      <c r="D13084" s="1" t="s">
        <v>3915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6538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7" t="n">
        <v>46241</v>
      </c>
      <c r="C13085" s="1" t="n">
        <v>11</v>
      </c>
      <c r="D13085" s="1" t="s">
        <v>3915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6152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7" t="n">
        <v>46241</v>
      </c>
      <c r="C13086" s="1" t="n">
        <v>11</v>
      </c>
      <c r="D13086" s="1" t="s">
        <v>3915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6539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7" t="n">
        <v>46241</v>
      </c>
      <c r="C13087" s="1" t="n">
        <v>11</v>
      </c>
      <c r="D13087" s="1" t="s">
        <v>3915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4240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7" t="n">
        <v>46241</v>
      </c>
      <c r="C13088" s="1" t="n">
        <v>11</v>
      </c>
      <c r="D13088" s="1" t="s">
        <v>3915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4418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7" t="n">
        <v>46241</v>
      </c>
      <c r="C13089" s="1" t="n">
        <v>11</v>
      </c>
      <c r="D13089" s="1" t="s">
        <v>3915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4895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7" t="n">
        <v>46241</v>
      </c>
      <c r="C13090" s="1" t="n">
        <v>11</v>
      </c>
      <c r="D13090" s="1" t="s">
        <v>3915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5431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7" t="n">
        <v>46241</v>
      </c>
      <c r="C13091" s="1" t="n">
        <v>11</v>
      </c>
      <c r="D13091" s="1" t="s">
        <v>3915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5969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7" t="n">
        <v>46241</v>
      </c>
      <c r="C13092" s="1" t="n">
        <v>11</v>
      </c>
      <c r="D13092" s="1" t="s">
        <v>3915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5432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7" t="n">
        <v>46241</v>
      </c>
      <c r="C13093" s="1" t="n">
        <v>11</v>
      </c>
      <c r="D13093" s="1" t="s">
        <v>3915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4244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7" t="n">
        <v>46241</v>
      </c>
      <c r="C13094" s="1" t="n">
        <v>11</v>
      </c>
      <c r="D13094" s="1" t="s">
        <v>3915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4245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7" t="n">
        <v>46241</v>
      </c>
      <c r="C13095" s="1" t="n">
        <v>11</v>
      </c>
      <c r="D13095" s="1" t="s">
        <v>3915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4246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7" t="n">
        <v>46241</v>
      </c>
      <c r="C13096" s="1" t="n">
        <v>11</v>
      </c>
      <c r="D13096" s="1" t="s">
        <v>3915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4248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7" t="n">
        <v>46241</v>
      </c>
      <c r="C13097" s="1" t="n">
        <v>11</v>
      </c>
      <c r="D13097" s="1" t="s">
        <v>3915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4249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7" t="n">
        <v>46241</v>
      </c>
      <c r="C13098" s="1" t="n">
        <v>11</v>
      </c>
      <c r="D13098" s="1" t="s">
        <v>3915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6368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7" t="n">
        <v>46241</v>
      </c>
      <c r="C13099" s="1" t="n">
        <v>11</v>
      </c>
      <c r="D13099" s="1" t="s">
        <v>3915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5433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7" t="n">
        <v>46241</v>
      </c>
      <c r="C13100" s="1" t="n">
        <v>11</v>
      </c>
      <c r="D13100" s="1" t="s">
        <v>3915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5434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7" t="n">
        <v>46241</v>
      </c>
      <c r="C13101" s="1" t="n">
        <v>11</v>
      </c>
      <c r="D13101" s="1" t="s">
        <v>3915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4252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7" t="n">
        <v>46241</v>
      </c>
      <c r="C13102" s="1" t="n">
        <v>11</v>
      </c>
      <c r="D13102" s="1" t="s">
        <v>3915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4253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7" t="n">
        <v>46241</v>
      </c>
      <c r="C13103" s="1" t="n">
        <v>11</v>
      </c>
      <c r="D13103" s="1" t="s">
        <v>3915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4254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7" t="n">
        <v>46241</v>
      </c>
      <c r="C13104" s="1" t="n">
        <v>11</v>
      </c>
      <c r="D13104" s="1" t="s">
        <v>3915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6817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7" t="n">
        <v>46241</v>
      </c>
      <c r="C13105" s="1" t="n">
        <v>11</v>
      </c>
      <c r="D13105" s="1" t="s">
        <v>3915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4902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7" t="n">
        <v>46241</v>
      </c>
      <c r="C13106" s="1" t="n">
        <v>11</v>
      </c>
      <c r="D13106" s="1" t="s">
        <v>3915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4255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7" t="n">
        <v>46241</v>
      </c>
      <c r="C13107" s="1" t="n">
        <v>11</v>
      </c>
      <c r="D13107" s="1" t="s">
        <v>3915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4903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7" t="n">
        <v>46241</v>
      </c>
      <c r="C13108" s="1" t="n">
        <v>11</v>
      </c>
      <c r="D13108" s="1" t="s">
        <v>3915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6819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7" t="n">
        <v>46241</v>
      </c>
      <c r="C13109" s="1" t="n">
        <v>11</v>
      </c>
      <c r="D13109" s="1" t="s">
        <v>3915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4256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7" t="n">
        <v>46241</v>
      </c>
      <c r="C13110" s="1" t="n">
        <v>11</v>
      </c>
      <c r="D13110" s="1" t="s">
        <v>3915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4261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7" t="n">
        <v>46241</v>
      </c>
      <c r="C13111" s="1" t="n">
        <v>11</v>
      </c>
      <c r="D13111" s="1" t="s">
        <v>3915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5437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7" t="n">
        <v>46241</v>
      </c>
      <c r="C13112" s="1" t="n">
        <v>11</v>
      </c>
      <c r="D13112" s="1" t="s">
        <v>3915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6369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7" t="n">
        <v>46241</v>
      </c>
      <c r="C13113" s="1" t="n">
        <v>11</v>
      </c>
      <c r="D13113" s="1" t="s">
        <v>3915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8047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7" t="n">
        <v>46241</v>
      </c>
      <c r="C13114" s="1" t="n">
        <v>11</v>
      </c>
      <c r="D13114" s="1" t="s">
        <v>3915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4263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7" t="n">
        <v>46241</v>
      </c>
      <c r="C13115" s="1" t="n">
        <v>171</v>
      </c>
      <c r="D13115" s="1" t="s">
        <v>3948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8048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7" t="n">
        <v>46241</v>
      </c>
      <c r="C13116" s="1" t="n">
        <v>171</v>
      </c>
      <c r="D13116" s="1" t="s">
        <v>3948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8049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7" t="n">
        <v>46241</v>
      </c>
      <c r="C13117" s="1" t="n">
        <v>171</v>
      </c>
      <c r="D13117" s="1" t="s">
        <v>3948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8050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7" t="n">
        <v>46242</v>
      </c>
      <c r="C13118" s="1" t="n">
        <v>1</v>
      </c>
      <c r="D13118" s="1" t="s">
        <v>3851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3886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7" t="n">
        <v>46242</v>
      </c>
      <c r="C13119" s="1" t="n">
        <v>1</v>
      </c>
      <c r="D13119" s="1" t="s">
        <v>3851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3887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7" t="n">
        <v>46242</v>
      </c>
      <c r="C13120" s="1" t="n">
        <v>1</v>
      </c>
      <c r="D13120" s="1" t="s">
        <v>3851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3852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7" t="n">
        <v>46242</v>
      </c>
      <c r="C13121" s="1" t="n">
        <v>1</v>
      </c>
      <c r="D13121" s="1" t="s">
        <v>3851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3853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7" t="n">
        <v>46242</v>
      </c>
      <c r="C13122" s="1" t="n">
        <v>1</v>
      </c>
      <c r="D13122" s="1" t="s">
        <v>3851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3854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7" t="n">
        <v>46242</v>
      </c>
      <c r="C13123" s="1" t="n">
        <v>1</v>
      </c>
      <c r="D13123" s="1" t="s">
        <v>3851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4894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7" t="n">
        <v>46242</v>
      </c>
      <c r="C13124" s="1" t="n">
        <v>1</v>
      </c>
      <c r="D13124" s="1" t="s">
        <v>3851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3894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7" t="n">
        <v>46242</v>
      </c>
      <c r="C13125" s="1" t="n">
        <v>1</v>
      </c>
      <c r="D13125" s="1" t="s">
        <v>3851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3894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7" t="n">
        <v>46242</v>
      </c>
      <c r="C13126" s="1" t="n">
        <v>11</v>
      </c>
      <c r="D13126" s="1" t="s">
        <v>3915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3951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7" t="n">
        <v>46242</v>
      </c>
      <c r="C13127" s="1" t="n">
        <v>11</v>
      </c>
      <c r="D13127" s="1" t="s">
        <v>3915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7387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7" t="n">
        <v>46242</v>
      </c>
      <c r="C13128" s="1" t="n">
        <v>11</v>
      </c>
      <c r="D13128" s="1" t="s">
        <v>3915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7388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7" t="n">
        <v>46242</v>
      </c>
      <c r="C13129" s="1" t="n">
        <v>11</v>
      </c>
      <c r="D13129" s="1" t="s">
        <v>3915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4470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7" t="n">
        <v>46242</v>
      </c>
      <c r="C13130" s="1" t="n">
        <v>11</v>
      </c>
      <c r="D13130" s="1" t="s">
        <v>3915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7390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7" t="n">
        <v>46242</v>
      </c>
      <c r="C13131" s="1" t="n">
        <v>11</v>
      </c>
      <c r="D13131" s="1" t="s">
        <v>3915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4471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7" t="n">
        <v>46242</v>
      </c>
      <c r="C13132" s="1" t="n">
        <v>11</v>
      </c>
      <c r="D13132" s="1" t="s">
        <v>3915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4473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7" t="n">
        <v>46242</v>
      </c>
      <c r="C13133" s="1" t="n">
        <v>11</v>
      </c>
      <c r="D13133" s="1" t="s">
        <v>3915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7392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7" t="n">
        <v>46242</v>
      </c>
      <c r="C13134" s="1" t="n">
        <v>11</v>
      </c>
      <c r="D13134" s="1" t="s">
        <v>3915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3927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7" t="n">
        <v>46242</v>
      </c>
      <c r="C13135" s="1" t="n">
        <v>11</v>
      </c>
      <c r="D13135" s="1" t="s">
        <v>3915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3928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7" t="n">
        <v>46242</v>
      </c>
      <c r="C13136" s="1" t="n">
        <v>11</v>
      </c>
      <c r="D13136" s="1" t="s">
        <v>3915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3929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7" t="n">
        <v>46242</v>
      </c>
      <c r="C13137" s="1" t="n">
        <v>11</v>
      </c>
      <c r="D13137" s="1" t="s">
        <v>3915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4209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7" t="n">
        <v>46242</v>
      </c>
      <c r="C13138" s="1" t="n">
        <v>11</v>
      </c>
      <c r="D13138" s="1" t="s">
        <v>3915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4996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7" t="n">
        <v>46242</v>
      </c>
      <c r="C13139" s="1" t="n">
        <v>11</v>
      </c>
      <c r="D13139" s="1" t="s">
        <v>3915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8051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7" t="n">
        <v>46242</v>
      </c>
      <c r="C13140" s="1" t="n">
        <v>11</v>
      </c>
      <c r="D13140" s="1" t="s">
        <v>3915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4997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7" t="n">
        <v>46242</v>
      </c>
      <c r="C13141" s="1" t="n">
        <v>11</v>
      </c>
      <c r="D13141" s="1" t="s">
        <v>3915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4805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7" t="n">
        <v>46242</v>
      </c>
      <c r="C13142" s="1" t="n">
        <v>11</v>
      </c>
      <c r="D13142" s="1" t="s">
        <v>3915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4807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7" t="n">
        <v>46242</v>
      </c>
      <c r="C13143" s="1" t="n">
        <v>11</v>
      </c>
      <c r="D13143" s="1" t="s">
        <v>3915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4808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7" t="n">
        <v>46242</v>
      </c>
      <c r="C13144" s="1" t="n">
        <v>11</v>
      </c>
      <c r="D13144" s="1" t="s">
        <v>3915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6401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7" t="n">
        <v>46242</v>
      </c>
      <c r="C13145" s="1" t="n">
        <v>11</v>
      </c>
      <c r="D13145" s="1" t="s">
        <v>3915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8052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7" t="n">
        <v>46242</v>
      </c>
      <c r="C13146" s="1" t="n">
        <v>11</v>
      </c>
      <c r="D13146" s="1" t="s">
        <v>3915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6403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7" t="n">
        <v>46242</v>
      </c>
      <c r="C13147" s="1" t="n">
        <v>11</v>
      </c>
      <c r="D13147" s="1" t="s">
        <v>3915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8053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7" t="n">
        <v>46242</v>
      </c>
      <c r="C13148" s="1" t="n">
        <v>11</v>
      </c>
      <c r="D13148" s="1" t="s">
        <v>3915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8054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7" t="n">
        <v>46242</v>
      </c>
      <c r="C13149" s="1" t="n">
        <v>11</v>
      </c>
      <c r="D13149" s="1" t="s">
        <v>3915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8055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7" t="n">
        <v>46242</v>
      </c>
      <c r="C13150" s="1" t="n">
        <v>11</v>
      </c>
      <c r="D13150" s="1" t="s">
        <v>3915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8056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7" t="n">
        <v>46242</v>
      </c>
      <c r="C13151" s="1" t="n">
        <v>11</v>
      </c>
      <c r="D13151" s="1" t="s">
        <v>3915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6404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7" t="n">
        <v>46242</v>
      </c>
      <c r="C13152" s="1" t="n">
        <v>11</v>
      </c>
      <c r="D13152" s="1" t="s">
        <v>3915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4205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7" t="n">
        <v>46242</v>
      </c>
      <c r="C13153" s="1" t="n">
        <v>11</v>
      </c>
      <c r="D13153" s="1" t="s">
        <v>3915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4207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7" t="n">
        <v>46242</v>
      </c>
      <c r="C13154" s="1" t="n">
        <v>11</v>
      </c>
      <c r="D13154" s="1" t="s">
        <v>3915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8057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7" t="n">
        <v>46242</v>
      </c>
      <c r="C13155" s="1" t="n">
        <v>11</v>
      </c>
      <c r="D13155" s="1" t="s">
        <v>3915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8058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7" t="n">
        <v>46242</v>
      </c>
      <c r="C13156" s="1" t="n">
        <v>11</v>
      </c>
      <c r="D13156" s="1" t="s">
        <v>3915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8059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7" t="n">
        <v>46242</v>
      </c>
      <c r="C13157" s="1" t="n">
        <v>11</v>
      </c>
      <c r="D13157" s="1" t="s">
        <v>3915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5792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7" t="n">
        <v>46242</v>
      </c>
      <c r="C13158" s="1" t="n">
        <v>11</v>
      </c>
      <c r="D13158" s="1" t="s">
        <v>3915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7136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7" t="n">
        <v>46242</v>
      </c>
      <c r="C13159" s="1" t="n">
        <v>11</v>
      </c>
      <c r="D13159" s="1" t="s">
        <v>3915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5793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7" t="n">
        <v>46242</v>
      </c>
      <c r="C13160" s="1" t="n">
        <v>11</v>
      </c>
      <c r="D13160" s="1" t="s">
        <v>3915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5794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7" t="n">
        <v>46242</v>
      </c>
      <c r="C13161" s="1" t="n">
        <v>11</v>
      </c>
      <c r="D13161" s="1" t="s">
        <v>3915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5795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7" t="n">
        <v>46242</v>
      </c>
      <c r="C13162" s="1" t="n">
        <v>11</v>
      </c>
      <c r="D13162" s="1" t="s">
        <v>3915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5333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7" t="n">
        <v>46242</v>
      </c>
      <c r="C13163" s="1" t="n">
        <v>11</v>
      </c>
      <c r="D13163" s="1" t="s">
        <v>3915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5801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7" t="n">
        <v>46242</v>
      </c>
      <c r="C13164" s="1" t="n">
        <v>11</v>
      </c>
      <c r="D13164" s="1" t="s">
        <v>3915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5802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7" t="n">
        <v>46242</v>
      </c>
      <c r="C13165" s="1" t="n">
        <v>11</v>
      </c>
      <c r="D13165" s="1" t="s">
        <v>3915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5803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7" t="n">
        <v>46242</v>
      </c>
      <c r="C13166" s="1" t="n">
        <v>11</v>
      </c>
      <c r="D13166" s="1" t="s">
        <v>3915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8060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7" t="n">
        <v>46242</v>
      </c>
      <c r="C13167" s="1" t="n">
        <v>11</v>
      </c>
      <c r="D13167" s="1" t="s">
        <v>3915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8061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7" t="n">
        <v>46242</v>
      </c>
      <c r="C13168" s="1" t="n">
        <v>11</v>
      </c>
      <c r="D13168" s="1" t="s">
        <v>3915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8062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7" t="n">
        <v>46242</v>
      </c>
      <c r="C13169" s="1" t="n">
        <v>11</v>
      </c>
      <c r="D13169" s="1" t="s">
        <v>3915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8063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7" t="n">
        <v>46242</v>
      </c>
      <c r="C13170" s="1" t="n">
        <v>11</v>
      </c>
      <c r="D13170" s="1" t="s">
        <v>3915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8064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7" t="n">
        <v>46242</v>
      </c>
      <c r="C13171" s="1" t="n">
        <v>11</v>
      </c>
      <c r="D13171" s="1" t="s">
        <v>3915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8065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7" t="n">
        <v>46242</v>
      </c>
      <c r="C13172" s="1" t="n">
        <v>11</v>
      </c>
      <c r="D13172" s="1" t="s">
        <v>3915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5805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7" t="n">
        <v>46242</v>
      </c>
      <c r="C13173" s="1" t="n">
        <v>11</v>
      </c>
      <c r="D13173" s="1" t="s">
        <v>3915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5334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7" t="n">
        <v>46242</v>
      </c>
      <c r="C13174" s="1" t="n">
        <v>11</v>
      </c>
      <c r="D13174" s="1" t="s">
        <v>3915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5806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7" t="n">
        <v>46242</v>
      </c>
      <c r="C13175" s="1" t="n">
        <v>11</v>
      </c>
      <c r="D13175" s="1" t="s">
        <v>3915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5334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7" t="n">
        <v>46242</v>
      </c>
      <c r="C13176" s="1" t="n">
        <v>11</v>
      </c>
      <c r="D13176" s="1" t="s">
        <v>3915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5807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7" t="n">
        <v>46242</v>
      </c>
      <c r="C13177" s="1" t="n">
        <v>11</v>
      </c>
      <c r="D13177" s="1" t="s">
        <v>3915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5808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7" t="n">
        <v>46242</v>
      </c>
      <c r="C13178" s="1" t="n">
        <v>11</v>
      </c>
      <c r="D13178" s="1" t="s">
        <v>3915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5812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7" t="n">
        <v>46242</v>
      </c>
      <c r="C13179" s="1" t="n">
        <v>11</v>
      </c>
      <c r="D13179" s="1" t="s">
        <v>3915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5814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7" t="n">
        <v>46242</v>
      </c>
      <c r="C13180" s="1" t="n">
        <v>11</v>
      </c>
      <c r="D13180" s="1" t="s">
        <v>3915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5335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7" t="n">
        <v>46242</v>
      </c>
      <c r="C13181" s="1" t="n">
        <v>11</v>
      </c>
      <c r="D13181" s="1" t="s">
        <v>3915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5816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7" t="n">
        <v>46242</v>
      </c>
      <c r="C13182" s="1" t="n">
        <v>11</v>
      </c>
      <c r="D13182" s="1" t="s">
        <v>3915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5337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7" t="n">
        <v>46242</v>
      </c>
      <c r="C13183" s="1" t="n">
        <v>11</v>
      </c>
      <c r="D13183" s="1" t="s">
        <v>3915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5340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7" t="n">
        <v>46242</v>
      </c>
      <c r="C13184" s="1" t="n">
        <v>11</v>
      </c>
      <c r="D13184" s="1" t="s">
        <v>3915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5338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7" t="n">
        <v>46242</v>
      </c>
      <c r="C13185" s="1" t="n">
        <v>11</v>
      </c>
      <c r="D13185" s="1" t="s">
        <v>3915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5817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7" t="n">
        <v>46242</v>
      </c>
      <c r="C13186" s="1" t="n">
        <v>11</v>
      </c>
      <c r="D13186" s="1" t="s">
        <v>3915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5818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7" t="n">
        <v>46242</v>
      </c>
      <c r="C13187" s="1" t="n">
        <v>11</v>
      </c>
      <c r="D13187" s="1" t="s">
        <v>3915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5819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7" t="n">
        <v>46242</v>
      </c>
      <c r="C13188" s="1" t="n">
        <v>11</v>
      </c>
      <c r="D13188" s="1" t="s">
        <v>3915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5820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7" t="n">
        <v>46242</v>
      </c>
      <c r="C13189" s="1" t="n">
        <v>11</v>
      </c>
      <c r="D13189" s="1" t="s">
        <v>3915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5339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7" t="n">
        <v>46242</v>
      </c>
      <c r="C13190" s="1" t="n">
        <v>11</v>
      </c>
      <c r="D13190" s="1" t="s">
        <v>3915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5821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7" t="n">
        <v>46242</v>
      </c>
      <c r="C13191" s="1" t="n">
        <v>11</v>
      </c>
      <c r="D13191" s="1" t="s">
        <v>3915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5822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7" t="n">
        <v>46242</v>
      </c>
      <c r="C13192" s="1" t="n">
        <v>11</v>
      </c>
      <c r="D13192" s="1" t="s">
        <v>3915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5823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7" t="n">
        <v>46242</v>
      </c>
      <c r="C13193" s="1" t="n">
        <v>11</v>
      </c>
      <c r="D13193" s="1" t="s">
        <v>3915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5824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7" t="n">
        <v>46242</v>
      </c>
      <c r="C13194" s="1" t="n">
        <v>11</v>
      </c>
      <c r="D13194" s="1" t="s">
        <v>3915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7147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7" t="n">
        <v>46242</v>
      </c>
      <c r="C13195" s="1" t="n">
        <v>11</v>
      </c>
      <c r="D13195" s="1" t="s">
        <v>3915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5826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7" t="n">
        <v>46242</v>
      </c>
      <c r="C13196" s="1" t="n">
        <v>11</v>
      </c>
      <c r="D13196" s="1" t="s">
        <v>3915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5827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7" t="n">
        <v>46242</v>
      </c>
      <c r="C13197" s="1" t="n">
        <v>11</v>
      </c>
      <c r="D13197" s="1" t="s">
        <v>3915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5829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7" t="n">
        <v>46242</v>
      </c>
      <c r="C13198" s="1" t="n">
        <v>11</v>
      </c>
      <c r="D13198" s="1" t="s">
        <v>3915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5830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7" t="n">
        <v>46242</v>
      </c>
      <c r="C13199" s="1" t="n">
        <v>11</v>
      </c>
      <c r="D13199" s="1" t="s">
        <v>3915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8066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7" t="n">
        <v>46242</v>
      </c>
      <c r="C13200" s="1" t="n">
        <v>11</v>
      </c>
      <c r="D13200" s="1" t="s">
        <v>3915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8067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7" t="n">
        <v>46242</v>
      </c>
      <c r="C13201" s="1" t="n">
        <v>11</v>
      </c>
      <c r="D13201" s="1" t="s">
        <v>3915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8068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7" t="n">
        <v>46242</v>
      </c>
      <c r="C13202" s="1" t="n">
        <v>11</v>
      </c>
      <c r="D13202" s="1" t="s">
        <v>3915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8069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7" t="n">
        <v>46242</v>
      </c>
      <c r="C13203" s="1" t="n">
        <v>11</v>
      </c>
      <c r="D13203" s="1" t="s">
        <v>3915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6142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7" t="n">
        <v>46242</v>
      </c>
      <c r="C13204" s="1" t="n">
        <v>11</v>
      </c>
      <c r="D13204" s="1" t="s">
        <v>3915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4835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7" t="n">
        <v>46242</v>
      </c>
      <c r="C13205" s="1" t="n">
        <v>11</v>
      </c>
      <c r="D13205" s="1" t="s">
        <v>3915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4836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7" t="n">
        <v>46242</v>
      </c>
      <c r="C13206" s="1" t="n">
        <v>11</v>
      </c>
      <c r="D13206" s="1" t="s">
        <v>3915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6118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7" t="n">
        <v>46242</v>
      </c>
      <c r="C13207" s="1" t="n">
        <v>11</v>
      </c>
      <c r="D13207" s="1" t="s">
        <v>3915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4438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7" t="n">
        <v>46242</v>
      </c>
      <c r="C13208" s="1" t="n">
        <v>11</v>
      </c>
      <c r="D13208" s="1" t="s">
        <v>3915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4440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7" t="n">
        <v>46242</v>
      </c>
      <c r="C13209" s="1" t="n">
        <v>11</v>
      </c>
      <c r="D13209" s="1" t="s">
        <v>3915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4441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7" t="n">
        <v>46242</v>
      </c>
      <c r="C13210" s="1" t="n">
        <v>11</v>
      </c>
      <c r="D13210" s="1" t="s">
        <v>3915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6120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7" t="n">
        <v>46242</v>
      </c>
      <c r="C13211" s="1" t="n">
        <v>11</v>
      </c>
      <c r="D13211" s="1" t="s">
        <v>3915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4839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7" t="n">
        <v>46242</v>
      </c>
      <c r="C13212" s="1" t="n">
        <v>11</v>
      </c>
      <c r="D13212" s="1" t="s">
        <v>3915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4840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7" t="n">
        <v>46242</v>
      </c>
      <c r="C13213" s="1" t="n">
        <v>11</v>
      </c>
      <c r="D13213" s="1" t="s">
        <v>3915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6121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7" t="n">
        <v>46242</v>
      </c>
      <c r="C13214" s="1" t="n">
        <v>11</v>
      </c>
      <c r="D13214" s="1" t="s">
        <v>3915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6514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7" t="n">
        <v>46242</v>
      </c>
      <c r="C13215" s="1" t="n">
        <v>11</v>
      </c>
      <c r="D13215" s="1" t="s">
        <v>3915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8070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7" t="n">
        <v>46242</v>
      </c>
      <c r="C13216" s="1" t="n">
        <v>11</v>
      </c>
      <c r="D13216" s="1" t="s">
        <v>3915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4841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7" t="n">
        <v>46242</v>
      </c>
      <c r="C13217" s="1" t="n">
        <v>11</v>
      </c>
      <c r="D13217" s="1" t="s">
        <v>3915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4844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7" t="n">
        <v>46242</v>
      </c>
      <c r="C13218" s="1" t="n">
        <v>11</v>
      </c>
      <c r="D13218" s="1" t="s">
        <v>3915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4847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7" t="n">
        <v>46242</v>
      </c>
      <c r="C13219" s="1" t="n">
        <v>11</v>
      </c>
      <c r="D13219" s="1" t="s">
        <v>3915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4848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7" t="n">
        <v>46242</v>
      </c>
      <c r="C13220" s="1" t="n">
        <v>11</v>
      </c>
      <c r="D13220" s="1" t="s">
        <v>3915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7536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7" t="n">
        <v>46242</v>
      </c>
      <c r="C13221" s="1" t="n">
        <v>11</v>
      </c>
      <c r="D13221" s="1" t="s">
        <v>3915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4443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7" t="n">
        <v>46242</v>
      </c>
      <c r="C13222" s="1" t="n">
        <v>11</v>
      </c>
      <c r="D13222" s="1" t="s">
        <v>3915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4444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7" t="n">
        <v>46242</v>
      </c>
      <c r="C13223" s="1" t="n">
        <v>11</v>
      </c>
      <c r="D13223" s="1" t="s">
        <v>3915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4445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7" t="n">
        <v>46242</v>
      </c>
      <c r="C13224" s="1" t="n">
        <v>11</v>
      </c>
      <c r="D13224" s="1" t="s">
        <v>3915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4860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7" t="n">
        <v>46242</v>
      </c>
      <c r="C13225" s="1" t="n">
        <v>11</v>
      </c>
      <c r="D13225" s="1" t="s">
        <v>3915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8071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7" t="n">
        <v>46242</v>
      </c>
      <c r="C13226" s="1" t="n">
        <v>11</v>
      </c>
      <c r="D13226" s="1" t="s">
        <v>3915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8072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7" t="n">
        <v>46242</v>
      </c>
      <c r="C13227" s="1" t="n">
        <v>11</v>
      </c>
      <c r="D13227" s="1" t="s">
        <v>3915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7537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7" t="n">
        <v>46242</v>
      </c>
      <c r="C13228" s="1" t="n">
        <v>11</v>
      </c>
      <c r="D13228" s="1" t="s">
        <v>3915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8073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7" t="n">
        <v>46242</v>
      </c>
      <c r="C13229" s="1" t="n">
        <v>11</v>
      </c>
      <c r="D13229" s="1" t="s">
        <v>3915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4853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7" t="n">
        <v>46242</v>
      </c>
      <c r="C13230" s="1" t="n">
        <v>11</v>
      </c>
      <c r="D13230" s="1" t="s">
        <v>3915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4446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7" t="n">
        <v>46242</v>
      </c>
      <c r="C13231" s="1" t="n">
        <v>11</v>
      </c>
      <c r="D13231" s="1" t="s">
        <v>3915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4447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7" t="n">
        <v>46242</v>
      </c>
      <c r="C13232" s="1" t="n">
        <v>11</v>
      </c>
      <c r="D13232" s="1" t="s">
        <v>3915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4856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7" t="n">
        <v>46242</v>
      </c>
      <c r="C13233" s="1" t="n">
        <v>11</v>
      </c>
      <c r="D13233" s="1" t="s">
        <v>3915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4452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7" t="n">
        <v>46242</v>
      </c>
      <c r="C13234" s="1" t="n">
        <v>11</v>
      </c>
      <c r="D13234" s="1" t="s">
        <v>3915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4754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7" t="n">
        <v>46242</v>
      </c>
      <c r="C13235" s="1" t="n">
        <v>11</v>
      </c>
      <c r="D13235" s="1" t="s">
        <v>3915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4453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7" t="n">
        <v>46242</v>
      </c>
      <c r="C13236" s="1" t="n">
        <v>11</v>
      </c>
      <c r="D13236" s="1" t="s">
        <v>3915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7947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7" t="n">
        <v>46242</v>
      </c>
      <c r="C13237" s="1" t="n">
        <v>11</v>
      </c>
      <c r="D13237" s="1" t="s">
        <v>3915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4439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7" t="n">
        <v>46242</v>
      </c>
      <c r="C13238" s="1" t="n">
        <v>11</v>
      </c>
      <c r="D13238" s="1" t="s">
        <v>3915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4838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7" t="n">
        <v>46242</v>
      </c>
      <c r="C13239" s="1" t="n">
        <v>11</v>
      </c>
      <c r="D13239" s="1" t="s">
        <v>3915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5774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7" t="n">
        <v>46242</v>
      </c>
      <c r="C13240" s="1" t="n">
        <v>11</v>
      </c>
      <c r="D13240" s="1" t="s">
        <v>3915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7519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7" t="n">
        <v>46242</v>
      </c>
      <c r="C13241" s="1" t="n">
        <v>11</v>
      </c>
      <c r="D13241" s="1" t="s">
        <v>3915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6602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7" t="n">
        <v>46242</v>
      </c>
      <c r="C13242" s="1" t="n">
        <v>11</v>
      </c>
      <c r="D13242" s="1" t="s">
        <v>3915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7520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7" t="n">
        <v>46242</v>
      </c>
      <c r="C13243" s="1" t="n">
        <v>11</v>
      </c>
      <c r="D13243" s="1" t="s">
        <v>3915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7519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7" t="n">
        <v>46242</v>
      </c>
      <c r="C13244" s="1" t="n">
        <v>11</v>
      </c>
      <c r="D13244" s="1" t="s">
        <v>3915</v>
      </c>
      <c r="E13244" s="1" t="n">
        <v>1637</v>
      </c>
      <c r="F13244" s="1" t="s">
        <v>68</v>
      </c>
      <c r="I13244" s="1" t="n">
        <v>1916562</v>
      </c>
      <c r="J13244" s="1" t="n">
        <v>22931</v>
      </c>
      <c r="K13244" s="1" t="n">
        <v>7898910758509</v>
      </c>
      <c r="L13244" s="1" t="s">
        <v>6602</v>
      </c>
      <c r="N13244" s="1" t="n">
        <v>6</v>
      </c>
      <c r="O13244" s="1" t="n">
        <v>26.96</v>
      </c>
    </row>
    <row r="13245" customFormat="false" ht="15" hidden="false" customHeight="true" outlineLevel="0" collapsed="false">
      <c r="A13245" s="1" t="n">
        <v>1</v>
      </c>
      <c r="B13245" s="17" t="n">
        <v>46242</v>
      </c>
      <c r="C13245" s="1" t="n">
        <v>11</v>
      </c>
      <c r="D13245" s="1" t="s">
        <v>3915</v>
      </c>
      <c r="E13245" s="1" t="n">
        <v>1637</v>
      </c>
      <c r="F13245" s="1" t="s">
        <v>68</v>
      </c>
      <c r="I13245" s="1" t="n">
        <v>1916562</v>
      </c>
      <c r="J13245" s="1" t="n">
        <v>17757</v>
      </c>
      <c r="K13245" s="1" t="n">
        <v>7898910758349</v>
      </c>
      <c r="L13245" s="1" t="s">
        <v>6604</v>
      </c>
      <c r="N13245" s="1" t="n">
        <v>12</v>
      </c>
      <c r="O13245" s="1" t="n">
        <v>53.92</v>
      </c>
    </row>
    <row r="13246" customFormat="false" ht="15" hidden="false" customHeight="true" outlineLevel="0" collapsed="false">
      <c r="A13246" s="1" t="n">
        <v>1</v>
      </c>
      <c r="B13246" s="17" t="n">
        <v>46242</v>
      </c>
      <c r="C13246" s="1" t="n">
        <v>11</v>
      </c>
      <c r="D13246" s="1" t="s">
        <v>3915</v>
      </c>
      <c r="E13246" s="1" t="n">
        <v>1637</v>
      </c>
      <c r="F13246" s="1" t="s">
        <v>68</v>
      </c>
      <c r="I13246" s="1" t="n">
        <v>1916562</v>
      </c>
      <c r="J13246" s="1" t="n">
        <v>18365</v>
      </c>
      <c r="K13246" s="1" t="n">
        <v>7898910758356</v>
      </c>
      <c r="L13246" s="1" t="s">
        <v>8074</v>
      </c>
      <c r="N13246" s="1" t="n">
        <v>12</v>
      </c>
      <c r="O13246" s="1" t="n">
        <v>53.88</v>
      </c>
    </row>
    <row r="13247" customFormat="false" ht="15" hidden="false" customHeight="true" outlineLevel="0" collapsed="false">
      <c r="A13247" s="1" t="n">
        <v>1</v>
      </c>
      <c r="B13247" s="17" t="n">
        <v>46242</v>
      </c>
      <c r="C13247" s="1" t="n">
        <v>11</v>
      </c>
      <c r="D13247" s="1" t="s">
        <v>3915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5770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7" t="n">
        <v>46242</v>
      </c>
      <c r="C13248" s="1" t="n">
        <v>11</v>
      </c>
      <c r="D13248" s="1" t="s">
        <v>3915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6602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7" t="n">
        <v>46242</v>
      </c>
      <c r="C13249" s="1" t="n">
        <v>11</v>
      </c>
      <c r="D13249" s="1" t="s">
        <v>3915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8075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7" t="n">
        <v>46242</v>
      </c>
      <c r="C13250" s="1" t="n">
        <v>11</v>
      </c>
      <c r="D13250" s="1" t="s">
        <v>3915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8075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7" t="n">
        <v>46242</v>
      </c>
      <c r="C13251" s="1" t="n">
        <v>11</v>
      </c>
      <c r="D13251" s="1" t="s">
        <v>3915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8076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7" t="n">
        <v>46242</v>
      </c>
      <c r="C13252" s="1" t="n">
        <v>11</v>
      </c>
      <c r="D13252" s="1" t="s">
        <v>3915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6076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7" t="n">
        <v>46242</v>
      </c>
      <c r="C13253" s="1" t="n">
        <v>11</v>
      </c>
      <c r="D13253" s="1" t="s">
        <v>3915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8077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7" t="n">
        <v>46242</v>
      </c>
      <c r="C13254" s="1" t="n">
        <v>11</v>
      </c>
      <c r="D13254" s="1" t="s">
        <v>3915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6078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7" t="n">
        <v>46242</v>
      </c>
      <c r="C13255" s="1" t="n">
        <v>11</v>
      </c>
      <c r="D13255" s="1" t="s">
        <v>3915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8078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7" t="n">
        <v>46242</v>
      </c>
      <c r="C13256" s="1" t="n">
        <v>11</v>
      </c>
      <c r="D13256" s="1" t="s">
        <v>3915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5777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7" t="n">
        <v>46242</v>
      </c>
      <c r="C13257" s="1" t="n">
        <v>11</v>
      </c>
      <c r="D13257" s="1" t="s">
        <v>3915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5774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7" t="n">
        <v>46242</v>
      </c>
      <c r="C13258" s="1" t="n">
        <v>11</v>
      </c>
      <c r="D13258" s="1" t="s">
        <v>3915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8079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7" t="n">
        <v>46242</v>
      </c>
      <c r="C13259" s="1" t="n">
        <v>11</v>
      </c>
      <c r="D13259" s="1" t="s">
        <v>3915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7519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7" t="n">
        <v>46242</v>
      </c>
      <c r="C13260" s="1" t="n">
        <v>11</v>
      </c>
      <c r="D13260" s="1" t="s">
        <v>3915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6602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7" t="n">
        <v>46242</v>
      </c>
      <c r="C13261" s="1" t="n">
        <v>11</v>
      </c>
      <c r="D13261" s="1" t="s">
        <v>3915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7520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7" t="n">
        <v>46242</v>
      </c>
      <c r="C13262" s="1" t="n">
        <v>11</v>
      </c>
      <c r="D13262" s="1" t="s">
        <v>3915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7519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7" t="n">
        <v>46242</v>
      </c>
      <c r="C13263" s="1" t="n">
        <v>11</v>
      </c>
      <c r="D13263" s="1" t="s">
        <v>3915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7521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7" t="n">
        <v>46242</v>
      </c>
      <c r="C13264" s="1" t="n">
        <v>11</v>
      </c>
      <c r="D13264" s="1" t="s">
        <v>3915</v>
      </c>
      <c r="E13264" s="1" t="n">
        <v>1637</v>
      </c>
      <c r="F13264" s="1" t="s">
        <v>68</v>
      </c>
      <c r="I13264" s="1" t="n">
        <v>1916563</v>
      </c>
      <c r="J13264" s="1" t="n">
        <v>22931</v>
      </c>
      <c r="K13264" s="1" t="n">
        <v>7898910758509</v>
      </c>
      <c r="L13264" s="1" t="s">
        <v>6602</v>
      </c>
      <c r="N13264" s="1" t="n">
        <v>12</v>
      </c>
      <c r="O13264" s="1" t="n">
        <v>53.92</v>
      </c>
    </row>
    <row r="13265" customFormat="false" ht="15" hidden="false" customHeight="true" outlineLevel="0" collapsed="false">
      <c r="A13265" s="1" t="n">
        <v>1</v>
      </c>
      <c r="B13265" s="17" t="n">
        <v>46242</v>
      </c>
      <c r="C13265" s="1" t="n">
        <v>11</v>
      </c>
      <c r="D13265" s="1" t="s">
        <v>3915</v>
      </c>
      <c r="E13265" s="1" t="n">
        <v>1637</v>
      </c>
      <c r="F13265" s="1" t="s">
        <v>68</v>
      </c>
      <c r="I13265" s="1" t="n">
        <v>1916563</v>
      </c>
      <c r="J13265" s="1" t="n">
        <v>17757</v>
      </c>
      <c r="K13265" s="1" t="n">
        <v>7898910758349</v>
      </c>
      <c r="L13265" s="1" t="s">
        <v>6604</v>
      </c>
      <c r="N13265" s="1" t="n">
        <v>6</v>
      </c>
      <c r="O13265" s="1" t="n">
        <v>26.96</v>
      </c>
    </row>
    <row r="13266" customFormat="false" ht="15" hidden="false" customHeight="true" outlineLevel="0" collapsed="false">
      <c r="A13266" s="1" t="n">
        <v>1</v>
      </c>
      <c r="B13266" s="17" t="n">
        <v>46242</v>
      </c>
      <c r="C13266" s="1" t="n">
        <v>11</v>
      </c>
      <c r="D13266" s="1" t="s">
        <v>3915</v>
      </c>
      <c r="E13266" s="1" t="n">
        <v>1637</v>
      </c>
      <c r="F13266" s="1" t="s">
        <v>68</v>
      </c>
      <c r="I13266" s="1" t="n">
        <v>1916563</v>
      </c>
      <c r="J13266" s="1" t="n">
        <v>18365</v>
      </c>
      <c r="K13266" s="1" t="n">
        <v>7898910758356</v>
      </c>
      <c r="L13266" s="1" t="s">
        <v>8074</v>
      </c>
      <c r="N13266" s="1" t="n">
        <v>12</v>
      </c>
      <c r="O13266" s="1" t="n">
        <v>53.88</v>
      </c>
    </row>
    <row r="13267" customFormat="false" ht="15" hidden="false" customHeight="true" outlineLevel="0" collapsed="false">
      <c r="A13267" s="1" t="n">
        <v>1</v>
      </c>
      <c r="B13267" s="17" t="n">
        <v>46242</v>
      </c>
      <c r="C13267" s="1" t="n">
        <v>11</v>
      </c>
      <c r="D13267" s="1" t="s">
        <v>3915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5770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7" t="n">
        <v>46242</v>
      </c>
      <c r="C13268" s="1" t="n">
        <v>11</v>
      </c>
      <c r="D13268" s="1" t="s">
        <v>3915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6602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7" t="n">
        <v>46242</v>
      </c>
      <c r="C13269" s="1" t="n">
        <v>11</v>
      </c>
      <c r="D13269" s="1" t="s">
        <v>3915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8080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7" t="n">
        <v>46242</v>
      </c>
      <c r="C13270" s="1" t="n">
        <v>11</v>
      </c>
      <c r="D13270" s="1" t="s">
        <v>3915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8075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7" t="n">
        <v>46242</v>
      </c>
      <c r="C13271" s="1" t="n">
        <v>11</v>
      </c>
      <c r="D13271" s="1" t="s">
        <v>3915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8075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7" t="n">
        <v>46242</v>
      </c>
      <c r="C13272" s="1" t="n">
        <v>11</v>
      </c>
      <c r="D13272" s="1" t="s">
        <v>3915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8076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7" t="n">
        <v>46242</v>
      </c>
      <c r="C13273" s="1" t="n">
        <v>11</v>
      </c>
      <c r="D13273" s="1" t="s">
        <v>3915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6076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7" t="n">
        <v>46242</v>
      </c>
      <c r="C13274" s="1" t="n">
        <v>11</v>
      </c>
      <c r="D13274" s="1" t="s">
        <v>3915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8077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7" t="n">
        <v>46242</v>
      </c>
      <c r="C13275" s="1" t="n">
        <v>11</v>
      </c>
      <c r="D13275" s="1" t="s">
        <v>3915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6078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7" t="n">
        <v>46242</v>
      </c>
      <c r="C13276" s="1" t="n">
        <v>11</v>
      </c>
      <c r="D13276" s="1" t="s">
        <v>3915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5777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7" t="n">
        <v>46242</v>
      </c>
      <c r="C13277" s="1" t="n">
        <v>11</v>
      </c>
      <c r="D13277" s="1" t="s">
        <v>3915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5774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7" t="n">
        <v>46242</v>
      </c>
      <c r="C13278" s="1" t="n">
        <v>11</v>
      </c>
      <c r="D13278" s="1" t="s">
        <v>3915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7519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7" t="n">
        <v>46242</v>
      </c>
      <c r="C13279" s="1" t="n">
        <v>11</v>
      </c>
      <c r="D13279" s="1" t="s">
        <v>3915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6602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7" t="n">
        <v>46242</v>
      </c>
      <c r="C13280" s="1" t="n">
        <v>11</v>
      </c>
      <c r="D13280" s="1" t="s">
        <v>3915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7520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7" t="n">
        <v>46242</v>
      </c>
      <c r="C13281" s="1" t="n">
        <v>11</v>
      </c>
      <c r="D13281" s="1" t="s">
        <v>3915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7519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7" t="n">
        <v>46242</v>
      </c>
      <c r="C13282" s="1" t="n">
        <v>11</v>
      </c>
      <c r="D13282" s="1" t="s">
        <v>3915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7521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7" t="n">
        <v>46242</v>
      </c>
      <c r="C13283" s="1" t="n">
        <v>11</v>
      </c>
      <c r="D13283" s="1" t="s">
        <v>3915</v>
      </c>
      <c r="E13283" s="1" t="n">
        <v>1637</v>
      </c>
      <c r="F13283" s="1" t="s">
        <v>68</v>
      </c>
      <c r="I13283" s="1" t="n">
        <v>1916564</v>
      </c>
      <c r="J13283" s="1" t="n">
        <v>22931</v>
      </c>
      <c r="K13283" s="1" t="n">
        <v>7898910758509</v>
      </c>
      <c r="L13283" s="1" t="s">
        <v>6602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7" t="n">
        <v>46242</v>
      </c>
      <c r="C13284" s="1" t="n">
        <v>11</v>
      </c>
      <c r="D13284" s="1" t="s">
        <v>3915</v>
      </c>
      <c r="E13284" s="1" t="n">
        <v>1637</v>
      </c>
      <c r="F13284" s="1" t="s">
        <v>68</v>
      </c>
      <c r="I13284" s="1" t="n">
        <v>1916564</v>
      </c>
      <c r="J13284" s="1" t="n">
        <v>17757</v>
      </c>
      <c r="K13284" s="1" t="n">
        <v>7898910758349</v>
      </c>
      <c r="L13284" s="1" t="s">
        <v>6604</v>
      </c>
      <c r="N13284" s="1" t="n">
        <v>6</v>
      </c>
      <c r="O13284" s="1" t="n">
        <v>26.96</v>
      </c>
    </row>
    <row r="13285" customFormat="false" ht="15" hidden="false" customHeight="true" outlineLevel="0" collapsed="false">
      <c r="A13285" s="1" t="n">
        <v>1</v>
      </c>
      <c r="B13285" s="17" t="n">
        <v>46242</v>
      </c>
      <c r="C13285" s="1" t="n">
        <v>11</v>
      </c>
      <c r="D13285" s="1" t="s">
        <v>3915</v>
      </c>
      <c r="E13285" s="1" t="n">
        <v>1637</v>
      </c>
      <c r="F13285" s="1" t="s">
        <v>68</v>
      </c>
      <c r="I13285" s="1" t="n">
        <v>1916564</v>
      </c>
      <c r="J13285" s="1" t="n">
        <v>18365</v>
      </c>
      <c r="K13285" s="1" t="n">
        <v>7898910758356</v>
      </c>
      <c r="L13285" s="1" t="s">
        <v>8074</v>
      </c>
      <c r="N13285" s="1" t="n">
        <v>6</v>
      </c>
      <c r="O13285" s="1" t="n">
        <v>26.94</v>
      </c>
    </row>
    <row r="13286" customFormat="false" ht="15" hidden="false" customHeight="true" outlineLevel="0" collapsed="false">
      <c r="A13286" s="1" t="n">
        <v>1</v>
      </c>
      <c r="B13286" s="17" t="n">
        <v>46242</v>
      </c>
      <c r="C13286" s="1" t="n">
        <v>11</v>
      </c>
      <c r="D13286" s="1" t="s">
        <v>3915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5770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7" t="n">
        <v>46242</v>
      </c>
      <c r="C13287" s="1" t="n">
        <v>11</v>
      </c>
      <c r="D13287" s="1" t="s">
        <v>3915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6602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7" t="n">
        <v>46242</v>
      </c>
      <c r="C13288" s="1" t="n">
        <v>11</v>
      </c>
      <c r="D13288" s="1" t="s">
        <v>3915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8075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7" t="n">
        <v>46242</v>
      </c>
      <c r="C13289" s="1" t="n">
        <v>11</v>
      </c>
      <c r="D13289" s="1" t="s">
        <v>3915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8075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7" t="n">
        <v>46242</v>
      </c>
      <c r="C13290" s="1" t="n">
        <v>11</v>
      </c>
      <c r="D13290" s="1" t="s">
        <v>3915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8081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7" t="n">
        <v>46242</v>
      </c>
      <c r="C13291" s="1" t="n">
        <v>11</v>
      </c>
      <c r="D13291" s="1" t="s">
        <v>3915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8077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7" t="n">
        <v>46242</v>
      </c>
      <c r="C13292" s="1" t="n">
        <v>11</v>
      </c>
      <c r="D13292" s="1" t="s">
        <v>3915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6078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7" t="n">
        <v>46242</v>
      </c>
      <c r="C13293" s="1" t="n">
        <v>11</v>
      </c>
      <c r="D13293" s="1" t="s">
        <v>3915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8078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7" t="n">
        <v>46242</v>
      </c>
      <c r="C13294" s="1" t="n">
        <v>11</v>
      </c>
      <c r="D13294" s="1" t="s">
        <v>3915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5777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7" t="n">
        <v>46242</v>
      </c>
      <c r="C13295" s="1" t="n">
        <v>171</v>
      </c>
      <c r="D13295" s="1" t="s">
        <v>3948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5337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7" t="n">
        <v>46244</v>
      </c>
      <c r="C13296" s="1" t="n">
        <v>1</v>
      </c>
      <c r="D13296" s="1" t="s">
        <v>3851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3852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7" t="n">
        <v>46244</v>
      </c>
      <c r="C13297" s="1" t="n">
        <v>1</v>
      </c>
      <c r="D13297" s="1" t="s">
        <v>3851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3853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7" t="n">
        <v>46244</v>
      </c>
      <c r="C13298" s="1" t="n">
        <v>1</v>
      </c>
      <c r="D13298" s="1" t="s">
        <v>3851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3854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7" t="n">
        <v>46244</v>
      </c>
      <c r="C13299" s="1" t="n">
        <v>1</v>
      </c>
      <c r="D13299" s="1" t="s">
        <v>3851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4894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7" t="n">
        <v>46244</v>
      </c>
      <c r="C13300" s="1" t="n">
        <v>1</v>
      </c>
      <c r="D13300" s="1" t="s">
        <v>3851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3894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7" t="n">
        <v>46244</v>
      </c>
      <c r="C13301" s="1" t="n">
        <v>6</v>
      </c>
      <c r="D13301" s="1" t="s">
        <v>3914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7" t="n">
        <v>46244</v>
      </c>
      <c r="C13302" s="1" t="n">
        <v>6</v>
      </c>
      <c r="D13302" s="1" t="s">
        <v>3914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7" t="n">
        <v>46244</v>
      </c>
      <c r="C13303" s="1" t="n">
        <v>6</v>
      </c>
      <c r="D13303" s="1" t="s">
        <v>3914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7" t="n">
        <v>46244</v>
      </c>
      <c r="C13304" s="1" t="n">
        <v>11</v>
      </c>
      <c r="D13304" s="1" t="s">
        <v>3915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5392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7" t="n">
        <v>46244</v>
      </c>
      <c r="C13305" s="1" t="n">
        <v>11</v>
      </c>
      <c r="D13305" s="1" t="s">
        <v>3915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4219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7" t="n">
        <v>46244</v>
      </c>
      <c r="C13306" s="1" t="n">
        <v>11</v>
      </c>
      <c r="D13306" s="1" t="s">
        <v>3915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3953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7" t="n">
        <v>46244</v>
      </c>
      <c r="C13307" s="1" t="n">
        <v>11</v>
      </c>
      <c r="D13307" s="1" t="s">
        <v>3915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4274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7" t="n">
        <v>46244</v>
      </c>
      <c r="C13308" s="1" t="n">
        <v>11</v>
      </c>
      <c r="D13308" s="1" t="s">
        <v>3915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3955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7" t="n">
        <v>46244</v>
      </c>
      <c r="C13309" s="1" t="n">
        <v>11</v>
      </c>
      <c r="D13309" s="1" t="s">
        <v>3915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3956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7" t="n">
        <v>46244</v>
      </c>
      <c r="C13310" s="1" t="n">
        <v>11</v>
      </c>
      <c r="D13310" s="1" t="s">
        <v>3915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6461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7" t="n">
        <v>46244</v>
      </c>
      <c r="C13311" s="1" t="n">
        <v>11</v>
      </c>
      <c r="D13311" s="1" t="s">
        <v>3915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4217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7" t="n">
        <v>46244</v>
      </c>
      <c r="C13312" s="1" t="n">
        <v>11</v>
      </c>
      <c r="D13312" s="1" t="s">
        <v>3915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4218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7" t="n">
        <v>46244</v>
      </c>
      <c r="C13313" s="1" t="n">
        <v>11</v>
      </c>
      <c r="D13313" s="1" t="s">
        <v>3915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6545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7" t="n">
        <v>46244</v>
      </c>
      <c r="C13314" s="1" t="n">
        <v>11</v>
      </c>
      <c r="D13314" s="1" t="s">
        <v>3915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6547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7" t="n">
        <v>46244</v>
      </c>
      <c r="C13315" s="1" t="n">
        <v>11</v>
      </c>
      <c r="D13315" s="1" t="s">
        <v>3915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5347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7" t="n">
        <v>46244</v>
      </c>
      <c r="C13316" s="1" t="n">
        <v>11</v>
      </c>
      <c r="D13316" s="1" t="s">
        <v>3915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5348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7" t="n">
        <v>46244</v>
      </c>
      <c r="C13317" s="1" t="n">
        <v>11</v>
      </c>
      <c r="D13317" s="1" t="s">
        <v>3915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5349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7" t="n">
        <v>46244</v>
      </c>
      <c r="C13318" s="1" t="n">
        <v>11</v>
      </c>
      <c r="D13318" s="1" t="s">
        <v>3915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4779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7" t="n">
        <v>46244</v>
      </c>
      <c r="C13319" s="1" t="n">
        <v>11</v>
      </c>
      <c r="D13319" s="1" t="s">
        <v>3915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6646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7" t="n">
        <v>46244</v>
      </c>
      <c r="C13320" s="1" t="n">
        <v>11</v>
      </c>
      <c r="D13320" s="1" t="s">
        <v>3915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4395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7" t="n">
        <v>46244</v>
      </c>
      <c r="C13321" s="1" t="n">
        <v>11</v>
      </c>
      <c r="D13321" s="1" t="s">
        <v>3915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4399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7" t="n">
        <v>46244</v>
      </c>
      <c r="C13322" s="1" t="n">
        <v>11</v>
      </c>
      <c r="D13322" s="1" t="s">
        <v>3915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6647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7" t="n">
        <v>46244</v>
      </c>
      <c r="C13323" s="1" t="n">
        <v>11</v>
      </c>
      <c r="D13323" s="1" t="s">
        <v>3915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8082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7" t="n">
        <v>46244</v>
      </c>
      <c r="C13324" s="1" t="n">
        <v>11</v>
      </c>
      <c r="D13324" s="1" t="s">
        <v>3915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4220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7" t="n">
        <v>46244</v>
      </c>
      <c r="C13325" s="1" t="n">
        <v>11</v>
      </c>
      <c r="D13325" s="1" t="s">
        <v>3915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4221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7" t="n">
        <v>46244</v>
      </c>
      <c r="C13326" s="1" t="n">
        <v>11</v>
      </c>
      <c r="D13326" s="1" t="s">
        <v>3915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4278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7" t="n">
        <v>46244</v>
      </c>
      <c r="C13327" s="1" t="n">
        <v>11</v>
      </c>
      <c r="D13327" s="1" t="s">
        <v>3915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3958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7" t="n">
        <v>46244</v>
      </c>
      <c r="C13328" s="1" t="n">
        <v>11</v>
      </c>
      <c r="D13328" s="1" t="s">
        <v>3915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3959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7" t="n">
        <v>46244</v>
      </c>
      <c r="C13329" s="1" t="n">
        <v>11</v>
      </c>
      <c r="D13329" s="1" t="s">
        <v>3915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3960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7" t="n">
        <v>46244</v>
      </c>
      <c r="C13330" s="1" t="n">
        <v>11</v>
      </c>
      <c r="D13330" s="1" t="s">
        <v>3915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4624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7" t="n">
        <v>46244</v>
      </c>
      <c r="C13331" s="1" t="n">
        <v>11</v>
      </c>
      <c r="D13331" s="1" t="s">
        <v>3915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3990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7" t="n">
        <v>46244</v>
      </c>
      <c r="C13332" s="1" t="n">
        <v>11</v>
      </c>
      <c r="D13332" s="1" t="s">
        <v>3915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3991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7" t="n">
        <v>46244</v>
      </c>
      <c r="C13333" s="1" t="n">
        <v>11</v>
      </c>
      <c r="D13333" s="1" t="s">
        <v>3915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3992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7" t="n">
        <v>46244</v>
      </c>
      <c r="C13334" s="1" t="n">
        <v>11</v>
      </c>
      <c r="D13334" s="1" t="s">
        <v>3915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3993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7" t="n">
        <v>46244</v>
      </c>
      <c r="C13335" s="1" t="n">
        <v>11</v>
      </c>
      <c r="D13335" s="1" t="s">
        <v>3915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4467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7" t="n">
        <v>46244</v>
      </c>
      <c r="C13336" s="1" t="n">
        <v>11</v>
      </c>
      <c r="D13336" s="1" t="s">
        <v>3915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3955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7" t="n">
        <v>46244</v>
      </c>
      <c r="C13337" s="1" t="n">
        <v>11</v>
      </c>
      <c r="D13337" s="1" t="s">
        <v>3915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3994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7" t="n">
        <v>46244</v>
      </c>
      <c r="C13338" s="1" t="n">
        <v>11</v>
      </c>
      <c r="D13338" s="1" t="s">
        <v>3915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4222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7" t="n">
        <v>46244</v>
      </c>
      <c r="C13339" s="1" t="n">
        <v>11</v>
      </c>
      <c r="D13339" s="1" t="s">
        <v>3915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4407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7" t="n">
        <v>46244</v>
      </c>
      <c r="C13340" s="1" t="n">
        <v>11</v>
      </c>
      <c r="D13340" s="1" t="s">
        <v>3915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4102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7" t="n">
        <v>46244</v>
      </c>
      <c r="C13341" s="1" t="n">
        <v>11</v>
      </c>
      <c r="D13341" s="1" t="s">
        <v>3915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4410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7" t="n">
        <v>46244</v>
      </c>
      <c r="C13342" s="1" t="n">
        <v>11</v>
      </c>
      <c r="D13342" s="1" t="s">
        <v>3915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4104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7" t="n">
        <v>46244</v>
      </c>
      <c r="C13343" s="1" t="n">
        <v>11</v>
      </c>
      <c r="D13343" s="1" t="s">
        <v>3915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4411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7" t="n">
        <v>46244</v>
      </c>
      <c r="C13344" s="1" t="n">
        <v>11</v>
      </c>
      <c r="D13344" s="1" t="s">
        <v>3915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4105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7" t="n">
        <v>46244</v>
      </c>
      <c r="C13345" s="1" t="n">
        <v>11</v>
      </c>
      <c r="D13345" s="1" t="s">
        <v>3915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4106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7" t="n">
        <v>46244</v>
      </c>
      <c r="C13346" s="1" t="n">
        <v>11</v>
      </c>
      <c r="D13346" s="1" t="s">
        <v>3915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4108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7" t="n">
        <v>46244</v>
      </c>
      <c r="C13347" s="1" t="n">
        <v>11</v>
      </c>
      <c r="D13347" s="1" t="s">
        <v>3915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4109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7" t="n">
        <v>46244</v>
      </c>
      <c r="C13348" s="1" t="n">
        <v>11</v>
      </c>
      <c r="D13348" s="1" t="s">
        <v>3915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6195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7" t="n">
        <v>46244</v>
      </c>
      <c r="C13349" s="1" t="n">
        <v>11</v>
      </c>
      <c r="D13349" s="1" t="s">
        <v>3915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6196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7" t="n">
        <v>46244</v>
      </c>
      <c r="C13350" s="1" t="n">
        <v>11</v>
      </c>
      <c r="D13350" s="1" t="s">
        <v>3915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6462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7" t="n">
        <v>46244</v>
      </c>
      <c r="C13351" s="1" t="n">
        <v>11</v>
      </c>
      <c r="D13351" s="1" t="s">
        <v>3915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6463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7" t="n">
        <v>46244</v>
      </c>
      <c r="C13352" s="1" t="n">
        <v>11</v>
      </c>
      <c r="D13352" s="1" t="s">
        <v>3915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8083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7" t="n">
        <v>46244</v>
      </c>
      <c r="C13353" s="1" t="n">
        <v>11</v>
      </c>
      <c r="D13353" s="1" t="s">
        <v>3915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4414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7" t="n">
        <v>46244</v>
      </c>
      <c r="C13354" s="1" t="n">
        <v>11</v>
      </c>
      <c r="D13354" s="1" t="s">
        <v>3915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4776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7" t="n">
        <v>46244</v>
      </c>
      <c r="C13355" s="1" t="n">
        <v>11</v>
      </c>
      <c r="D13355" s="1" t="s">
        <v>3915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3888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7" t="n">
        <v>46244</v>
      </c>
      <c r="C13356" s="1" t="n">
        <v>11</v>
      </c>
      <c r="D13356" s="1" t="s">
        <v>3915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3888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7" t="n">
        <v>46244</v>
      </c>
      <c r="C13357" s="1" t="n">
        <v>11</v>
      </c>
      <c r="D13357" s="1" t="s">
        <v>3915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3888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7" t="n">
        <v>46244</v>
      </c>
      <c r="C13358" s="1" t="n">
        <v>11</v>
      </c>
      <c r="D13358" s="1" t="s">
        <v>3915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3888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7" t="n">
        <v>46244</v>
      </c>
      <c r="C13359" s="1" t="n">
        <v>11</v>
      </c>
      <c r="D13359" s="1" t="s">
        <v>3915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3888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7" t="n">
        <v>46244</v>
      </c>
      <c r="C13360" s="1" t="n">
        <v>11</v>
      </c>
      <c r="D13360" s="1" t="s">
        <v>3915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3888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7" t="n">
        <v>46244</v>
      </c>
      <c r="C13361" s="1" t="n">
        <v>11</v>
      </c>
      <c r="D13361" s="1" t="s">
        <v>3915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5502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7" t="n">
        <v>46244</v>
      </c>
      <c r="C13362" s="1" t="n">
        <v>11</v>
      </c>
      <c r="D13362" s="1" t="s">
        <v>3915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5503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7" t="n">
        <v>46244</v>
      </c>
      <c r="C13363" s="1" t="n">
        <v>11</v>
      </c>
      <c r="D13363" s="1" t="s">
        <v>3915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6912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7" t="n">
        <v>46244</v>
      </c>
      <c r="C13364" s="1" t="n">
        <v>11</v>
      </c>
      <c r="D13364" s="1" t="s">
        <v>3915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4301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7" t="n">
        <v>46244</v>
      </c>
      <c r="C13365" s="1" t="n">
        <v>11</v>
      </c>
      <c r="D13365" s="1" t="s">
        <v>3915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4302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7" t="n">
        <v>46244</v>
      </c>
      <c r="C13366" s="1" t="n">
        <v>11</v>
      </c>
      <c r="D13366" s="1" t="s">
        <v>3915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4790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7" t="n">
        <v>46244</v>
      </c>
      <c r="C13367" s="1" t="n">
        <v>11</v>
      </c>
      <c r="D13367" s="1" t="s">
        <v>3915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5740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7" t="n">
        <v>46244</v>
      </c>
      <c r="C13368" s="1" t="n">
        <v>11</v>
      </c>
      <c r="D13368" s="1" t="s">
        <v>3915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4303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7" t="n">
        <v>46244</v>
      </c>
      <c r="C13369" s="1" t="n">
        <v>11</v>
      </c>
      <c r="D13369" s="1" t="s">
        <v>3915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4304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7" t="n">
        <v>46244</v>
      </c>
      <c r="C13370" s="1" t="n">
        <v>11</v>
      </c>
      <c r="D13370" s="1" t="s">
        <v>3915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4305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7" t="n">
        <v>46244</v>
      </c>
      <c r="C13371" s="1" t="n">
        <v>11</v>
      </c>
      <c r="D13371" s="1" t="s">
        <v>3915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4306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7" t="n">
        <v>46244</v>
      </c>
      <c r="C13372" s="1" t="n">
        <v>11</v>
      </c>
      <c r="D13372" s="1" t="s">
        <v>3915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4307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7" t="n">
        <v>46244</v>
      </c>
      <c r="C13373" s="1" t="n">
        <v>11</v>
      </c>
      <c r="D13373" s="1" t="s">
        <v>3915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4308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7" t="n">
        <v>46244</v>
      </c>
      <c r="C13374" s="1" t="n">
        <v>11</v>
      </c>
      <c r="D13374" s="1" t="s">
        <v>3915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4791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7" t="n">
        <v>46244</v>
      </c>
      <c r="C13375" s="1" t="n">
        <v>11</v>
      </c>
      <c r="D13375" s="1" t="s">
        <v>3915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4309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7" t="n">
        <v>46244</v>
      </c>
      <c r="C13376" s="1" t="n">
        <v>11</v>
      </c>
      <c r="D13376" s="1" t="s">
        <v>3915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4310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7" t="n">
        <v>46244</v>
      </c>
      <c r="C13377" s="1" t="n">
        <v>11</v>
      </c>
      <c r="D13377" s="1" t="s">
        <v>3915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4311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7" t="n">
        <v>46244</v>
      </c>
      <c r="C13378" s="1" t="n">
        <v>11</v>
      </c>
      <c r="D13378" s="1" t="s">
        <v>3915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4312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7" t="n">
        <v>46244</v>
      </c>
      <c r="C13379" s="1" t="n">
        <v>11</v>
      </c>
      <c r="D13379" s="1" t="s">
        <v>3915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6835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7" t="n">
        <v>46244</v>
      </c>
      <c r="C13380" s="1" t="n">
        <v>11</v>
      </c>
      <c r="D13380" s="1" t="s">
        <v>3915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6836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7" t="n">
        <v>46244</v>
      </c>
      <c r="C13381" s="1" t="n">
        <v>11</v>
      </c>
      <c r="D13381" s="1" t="s">
        <v>3915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5250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7" t="n">
        <v>46244</v>
      </c>
      <c r="C13382" s="1" t="n">
        <v>11</v>
      </c>
      <c r="D13382" s="1" t="s">
        <v>3915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4317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7" t="n">
        <v>46244</v>
      </c>
      <c r="C13383" s="1" t="n">
        <v>11</v>
      </c>
      <c r="D13383" s="1" t="s">
        <v>3915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4318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7" t="n">
        <v>46244</v>
      </c>
      <c r="C13384" s="1" t="n">
        <v>11</v>
      </c>
      <c r="D13384" s="1" t="s">
        <v>3915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4625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7" t="n">
        <v>46244</v>
      </c>
      <c r="C13385" s="1" t="n">
        <v>11</v>
      </c>
      <c r="D13385" s="1" t="s">
        <v>3915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7751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7" t="n">
        <v>46244</v>
      </c>
      <c r="C13386" s="1" t="n">
        <v>11</v>
      </c>
      <c r="D13386" s="1" t="s">
        <v>3915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7752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7" t="n">
        <v>46244</v>
      </c>
      <c r="C13387" s="1" t="n">
        <v>11</v>
      </c>
      <c r="D13387" s="1" t="s">
        <v>3915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8084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7" t="n">
        <v>46244</v>
      </c>
      <c r="C13388" s="1" t="n">
        <v>11</v>
      </c>
      <c r="D13388" s="1" t="s">
        <v>3915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4321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7" t="n">
        <v>46244</v>
      </c>
      <c r="C13389" s="1" t="n">
        <v>11</v>
      </c>
      <c r="D13389" s="1" t="s">
        <v>3915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4792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7" t="n">
        <v>46244</v>
      </c>
      <c r="C13390" s="1" t="n">
        <v>11</v>
      </c>
      <c r="D13390" s="1" t="s">
        <v>3915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4793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7" t="n">
        <v>46244</v>
      </c>
      <c r="C13391" s="1" t="n">
        <v>11</v>
      </c>
      <c r="D13391" s="1" t="s">
        <v>3915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4322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7" t="n">
        <v>46244</v>
      </c>
      <c r="C13392" s="1" t="n">
        <v>11</v>
      </c>
      <c r="D13392" s="1" t="s">
        <v>3915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4323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7" t="n">
        <v>46244</v>
      </c>
      <c r="C13393" s="1" t="n">
        <v>11</v>
      </c>
      <c r="D13393" s="1" t="s">
        <v>3915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4324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7" t="n">
        <v>46244</v>
      </c>
      <c r="C13394" s="1" t="n">
        <v>11</v>
      </c>
      <c r="D13394" s="1" t="s">
        <v>3915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4626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7" t="n">
        <v>46244</v>
      </c>
      <c r="C13395" s="1" t="n">
        <v>11</v>
      </c>
      <c r="D13395" s="1" t="s">
        <v>3915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4222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7" t="n">
        <v>46244</v>
      </c>
      <c r="C13396" s="1" t="n">
        <v>11</v>
      </c>
      <c r="D13396" s="1" t="s">
        <v>3915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5575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7" t="n">
        <v>46244</v>
      </c>
      <c r="C13397" s="1" t="n">
        <v>11</v>
      </c>
      <c r="D13397" s="1" t="s">
        <v>3915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5576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7" t="n">
        <v>46244</v>
      </c>
      <c r="C13398" s="1" t="n">
        <v>11</v>
      </c>
      <c r="D13398" s="1" t="s">
        <v>3915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4491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7" t="n">
        <v>46244</v>
      </c>
      <c r="C13399" s="1" t="n">
        <v>11</v>
      </c>
      <c r="D13399" s="1" t="s">
        <v>3915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4492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7" t="n">
        <v>46244</v>
      </c>
      <c r="C13400" s="1" t="n">
        <v>11</v>
      </c>
      <c r="D13400" s="1" t="s">
        <v>3915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4493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7" t="n">
        <v>46244</v>
      </c>
      <c r="C13401" s="1" t="n">
        <v>11</v>
      </c>
      <c r="D13401" s="1" t="s">
        <v>3915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4494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7" t="n">
        <v>46244</v>
      </c>
      <c r="C13402" s="1" t="n">
        <v>11</v>
      </c>
      <c r="D13402" s="1" t="s">
        <v>3915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4496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7" t="n">
        <v>46244</v>
      </c>
      <c r="C13403" s="1" t="n">
        <v>11</v>
      </c>
      <c r="D13403" s="1" t="s">
        <v>3915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4497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7" t="n">
        <v>46244</v>
      </c>
      <c r="C13404" s="1" t="n">
        <v>11</v>
      </c>
      <c r="D13404" s="1" t="s">
        <v>3915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5743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7" t="n">
        <v>46244</v>
      </c>
      <c r="C13405" s="1" t="n">
        <v>11</v>
      </c>
      <c r="D13405" s="1" t="s">
        <v>3915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5744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7" t="n">
        <v>46244</v>
      </c>
      <c r="C13406" s="1" t="n">
        <v>11</v>
      </c>
      <c r="D13406" s="1" t="s">
        <v>3915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4494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7" t="n">
        <v>46244</v>
      </c>
      <c r="C13407" s="1" t="n">
        <v>11</v>
      </c>
      <c r="D13407" s="1" t="s">
        <v>3915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4493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7" t="n">
        <v>46244</v>
      </c>
      <c r="C13408" s="1" t="n">
        <v>11</v>
      </c>
      <c r="D13408" s="1" t="s">
        <v>3915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8085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7" t="n">
        <v>46244</v>
      </c>
      <c r="C13409" s="1" t="n">
        <v>11</v>
      </c>
      <c r="D13409" s="1" t="s">
        <v>3915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6104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7" t="n">
        <v>46244</v>
      </c>
      <c r="C13410" s="1" t="n">
        <v>11</v>
      </c>
      <c r="D13410" s="1" t="s">
        <v>3915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8086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7" t="n">
        <v>46244</v>
      </c>
      <c r="C13411" s="1" t="n">
        <v>11</v>
      </c>
      <c r="D13411" s="1" t="s">
        <v>3915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8087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7" t="n">
        <v>46244</v>
      </c>
      <c r="C13412" s="1" t="n">
        <v>11</v>
      </c>
      <c r="D13412" s="1" t="s">
        <v>3915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6108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7" t="n">
        <v>46244</v>
      </c>
      <c r="C13413" s="1" t="n">
        <v>11</v>
      </c>
      <c r="D13413" s="1" t="s">
        <v>3915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6109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7" t="n">
        <v>46244</v>
      </c>
      <c r="C13414" s="1" t="n">
        <v>11</v>
      </c>
      <c r="D13414" s="1" t="s">
        <v>3915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6109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7" t="n">
        <v>46244</v>
      </c>
      <c r="C13415" s="1" t="n">
        <v>11</v>
      </c>
      <c r="D13415" s="1" t="s">
        <v>3915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6116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7" t="n">
        <v>46244</v>
      </c>
      <c r="C13416" s="1" t="n">
        <v>11</v>
      </c>
      <c r="D13416" s="1" t="s">
        <v>3915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6116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7" t="n">
        <v>46244</v>
      </c>
      <c r="C13417" s="1" t="n">
        <v>11</v>
      </c>
      <c r="D13417" s="1" t="s">
        <v>3915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8088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7" t="n">
        <v>46244</v>
      </c>
      <c r="C13418" s="1" t="n">
        <v>11</v>
      </c>
      <c r="D13418" s="1" t="s">
        <v>3915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4527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7" t="n">
        <v>46244</v>
      </c>
      <c r="C13419" s="1" t="n">
        <v>11</v>
      </c>
      <c r="D13419" s="1" t="s">
        <v>3915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4528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7" t="n">
        <v>46244</v>
      </c>
      <c r="C13420" s="1" t="n">
        <v>11</v>
      </c>
      <c r="D13420" s="1" t="s">
        <v>3915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6025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7" t="n">
        <v>46244</v>
      </c>
      <c r="C13421" s="1" t="n">
        <v>11</v>
      </c>
      <c r="D13421" s="1" t="s">
        <v>3915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8089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7" t="n">
        <v>46244</v>
      </c>
      <c r="C13422" s="1" t="n">
        <v>11</v>
      </c>
      <c r="D13422" s="1" t="s">
        <v>3915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6028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7" t="n">
        <v>46244</v>
      </c>
      <c r="C13423" s="1" t="n">
        <v>11</v>
      </c>
      <c r="D13423" s="1" t="s">
        <v>3915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4529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7" t="n">
        <v>46244</v>
      </c>
      <c r="C13424" s="1" t="n">
        <v>11</v>
      </c>
      <c r="D13424" s="1" t="s">
        <v>3915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4530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7" t="n">
        <v>46244</v>
      </c>
      <c r="C13425" s="1" t="n">
        <v>11</v>
      </c>
      <c r="D13425" s="1" t="s">
        <v>3915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4532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7" t="n">
        <v>46244</v>
      </c>
      <c r="C13426" s="1" t="n">
        <v>11</v>
      </c>
      <c r="D13426" s="1" t="s">
        <v>3915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4534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7" t="n">
        <v>46244</v>
      </c>
      <c r="C13427" s="1" t="n">
        <v>11</v>
      </c>
      <c r="D13427" s="1" t="s">
        <v>3915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4535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7" t="n">
        <v>46244</v>
      </c>
      <c r="C13428" s="1" t="n">
        <v>11</v>
      </c>
      <c r="D13428" s="1" t="s">
        <v>3915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4536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7" t="n">
        <v>46244</v>
      </c>
      <c r="C13429" s="1" t="n">
        <v>11</v>
      </c>
      <c r="D13429" s="1" t="s">
        <v>3915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4537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7" t="n">
        <v>46244</v>
      </c>
      <c r="C13430" s="1" t="n">
        <v>11</v>
      </c>
      <c r="D13430" s="1" t="s">
        <v>3915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4538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7" t="n">
        <v>46244</v>
      </c>
      <c r="C13431" s="1" t="n">
        <v>11</v>
      </c>
      <c r="D13431" s="1" t="s">
        <v>3915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4815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7" t="n">
        <v>46244</v>
      </c>
      <c r="C13432" s="1" t="n">
        <v>11</v>
      </c>
      <c r="D13432" s="1" t="s">
        <v>3915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4816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7" t="n">
        <v>46244</v>
      </c>
      <c r="C13433" s="1" t="n">
        <v>11</v>
      </c>
      <c r="D13433" s="1" t="s">
        <v>3915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4821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7" t="n">
        <v>46244</v>
      </c>
      <c r="C13434" s="1" t="n">
        <v>11</v>
      </c>
      <c r="D13434" s="1" t="s">
        <v>3915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4824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7" t="n">
        <v>46244</v>
      </c>
      <c r="C13435" s="1" t="n">
        <v>11</v>
      </c>
      <c r="D13435" s="1" t="s">
        <v>3915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7897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7" t="n">
        <v>46244</v>
      </c>
      <c r="C13436" s="1" t="n">
        <v>11</v>
      </c>
      <c r="D13436" s="1" t="s">
        <v>3915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7898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7" t="n">
        <v>46244</v>
      </c>
      <c r="C13437" s="1" t="n">
        <v>11</v>
      </c>
      <c r="D13437" s="1" t="s">
        <v>3915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6138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7" t="n">
        <v>46244</v>
      </c>
      <c r="C13438" s="1" t="n">
        <v>11</v>
      </c>
      <c r="D13438" s="1" t="s">
        <v>3915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5301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7" t="n">
        <v>46244</v>
      </c>
      <c r="C13439" s="1" t="n">
        <v>11</v>
      </c>
      <c r="D13439" s="1" t="s">
        <v>3915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4233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7" t="n">
        <v>46244</v>
      </c>
      <c r="C13440" s="1" t="n">
        <v>11</v>
      </c>
      <c r="D13440" s="1" t="s">
        <v>3915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4234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7" t="n">
        <v>46244</v>
      </c>
      <c r="C13441" s="1" t="n">
        <v>11</v>
      </c>
      <c r="D13441" s="1" t="s">
        <v>3915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4235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7" t="n">
        <v>46244</v>
      </c>
      <c r="C13442" s="1" t="n">
        <v>11</v>
      </c>
      <c r="D13442" s="1" t="s">
        <v>3915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4236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7" t="n">
        <v>46244</v>
      </c>
      <c r="C13443" s="1" t="n">
        <v>11</v>
      </c>
      <c r="D13443" s="1" t="s">
        <v>3915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4237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7" t="n">
        <v>46244</v>
      </c>
      <c r="C13444" s="1" t="n">
        <v>11</v>
      </c>
      <c r="D13444" s="1" t="s">
        <v>3915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4238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7" t="n">
        <v>46244</v>
      </c>
      <c r="C13445" s="1" t="n">
        <v>11</v>
      </c>
      <c r="D13445" s="1" t="s">
        <v>3915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4239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7" t="n">
        <v>46244</v>
      </c>
      <c r="C13446" s="1" t="n">
        <v>11</v>
      </c>
      <c r="D13446" s="1" t="s">
        <v>3915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4541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7" t="n">
        <v>46244</v>
      </c>
      <c r="C13447" s="1" t="n">
        <v>11</v>
      </c>
      <c r="D13447" s="1" t="s">
        <v>3915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4542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7" t="n">
        <v>46244</v>
      </c>
      <c r="C13448" s="1" t="n">
        <v>11</v>
      </c>
      <c r="D13448" s="1" t="s">
        <v>3915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4543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7" t="n">
        <v>46244</v>
      </c>
      <c r="C13449" s="1" t="n">
        <v>11</v>
      </c>
      <c r="D13449" s="1" t="s">
        <v>3915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4544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7" t="n">
        <v>46244</v>
      </c>
      <c r="C13450" s="1" t="n">
        <v>11</v>
      </c>
      <c r="D13450" s="1" t="s">
        <v>3915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4549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7" t="n">
        <v>46244</v>
      </c>
      <c r="C13451" s="1" t="n">
        <v>11</v>
      </c>
      <c r="D13451" s="1" t="s">
        <v>3915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4551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7" t="n">
        <v>46244</v>
      </c>
      <c r="C13452" s="1" t="n">
        <v>11</v>
      </c>
      <c r="D13452" s="1" t="s">
        <v>3915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4552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7" t="n">
        <v>46244</v>
      </c>
      <c r="C13453" s="1" t="n">
        <v>11</v>
      </c>
      <c r="D13453" s="1" t="s">
        <v>3915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5850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7" t="n">
        <v>46244</v>
      </c>
      <c r="C13454" s="1" t="n">
        <v>11</v>
      </c>
      <c r="D13454" s="1" t="s">
        <v>3915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6951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7" t="n">
        <v>46244</v>
      </c>
      <c r="C13455" s="1" t="n">
        <v>11</v>
      </c>
      <c r="D13455" s="1" t="s">
        <v>3915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8090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7" t="n">
        <v>46244</v>
      </c>
      <c r="C13456" s="1" t="n">
        <v>11</v>
      </c>
      <c r="D13456" s="1" t="s">
        <v>3915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4563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7" t="n">
        <v>46244</v>
      </c>
      <c r="C13457" s="1" t="n">
        <v>11</v>
      </c>
      <c r="D13457" s="1" t="s">
        <v>3915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4566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7" t="n">
        <v>46244</v>
      </c>
      <c r="C13458" s="1" t="n">
        <v>11</v>
      </c>
      <c r="D13458" s="1" t="s">
        <v>3915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6365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7" t="n">
        <v>46244</v>
      </c>
      <c r="C13459" s="1" t="n">
        <v>11</v>
      </c>
      <c r="D13459" s="1" t="s">
        <v>3915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4567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7" t="n">
        <v>46244</v>
      </c>
      <c r="C13460" s="1" t="n">
        <v>11</v>
      </c>
      <c r="D13460" s="1" t="s">
        <v>3915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4569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7" t="n">
        <v>46244</v>
      </c>
      <c r="C13461" s="1" t="n">
        <v>11</v>
      </c>
      <c r="D13461" s="1" t="s">
        <v>3915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6366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7" t="n">
        <v>46244</v>
      </c>
      <c r="C13462" s="1" t="n">
        <v>11</v>
      </c>
      <c r="D13462" s="1" t="s">
        <v>3915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6367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7" t="n">
        <v>46244</v>
      </c>
      <c r="C13463" s="1" t="n">
        <v>11</v>
      </c>
      <c r="D13463" s="1" t="s">
        <v>3915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6952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7" t="n">
        <v>46244</v>
      </c>
      <c r="C13464" s="1" t="n">
        <v>11</v>
      </c>
      <c r="D13464" s="1" t="s">
        <v>3915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7541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7" t="n">
        <v>46244</v>
      </c>
      <c r="C13465" s="1" t="n">
        <v>11</v>
      </c>
      <c r="D13465" s="1" t="s">
        <v>3915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4325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7" t="n">
        <v>46244</v>
      </c>
      <c r="C13466" s="1" t="n">
        <v>11</v>
      </c>
      <c r="D13466" s="1" t="s">
        <v>3915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4861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7" t="n">
        <v>46244</v>
      </c>
      <c r="C13467" s="1" t="n">
        <v>11</v>
      </c>
      <c r="D13467" s="1" t="s">
        <v>3915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4862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7" t="n">
        <v>46244</v>
      </c>
      <c r="C13468" s="1" t="n">
        <v>11</v>
      </c>
      <c r="D13468" s="1" t="s">
        <v>3915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4326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7" t="n">
        <v>46244</v>
      </c>
      <c r="C13469" s="1" t="n">
        <v>11</v>
      </c>
      <c r="D13469" s="1" t="s">
        <v>3915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6202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7" t="n">
        <v>46244</v>
      </c>
      <c r="C13470" s="1" t="n">
        <v>11</v>
      </c>
      <c r="D13470" s="1" t="s">
        <v>3915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4327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7" t="n">
        <v>46244</v>
      </c>
      <c r="C13471" s="1" t="n">
        <v>11</v>
      </c>
      <c r="D13471" s="1" t="s">
        <v>3915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4330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7" t="n">
        <v>46244</v>
      </c>
      <c r="C13472" s="1" t="n">
        <v>11</v>
      </c>
      <c r="D13472" s="1" t="s">
        <v>3915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6203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7" t="n">
        <v>46244</v>
      </c>
      <c r="C13473" s="1" t="n">
        <v>11</v>
      </c>
      <c r="D13473" s="1" t="s">
        <v>3915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4865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7" t="n">
        <v>46244</v>
      </c>
      <c r="C13474" s="1" t="n">
        <v>11</v>
      </c>
      <c r="D13474" s="1" t="s">
        <v>3915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4331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7" t="n">
        <v>46244</v>
      </c>
      <c r="C13475" s="1" t="n">
        <v>11</v>
      </c>
      <c r="D13475" s="1" t="s">
        <v>3915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4334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7" t="n">
        <v>46244</v>
      </c>
      <c r="C13476" s="1" t="n">
        <v>11</v>
      </c>
      <c r="D13476" s="1" t="s">
        <v>3915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4335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7" t="n">
        <v>46244</v>
      </c>
      <c r="C13477" s="1" t="n">
        <v>11</v>
      </c>
      <c r="D13477" s="1" t="s">
        <v>3915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4336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7" t="n">
        <v>46244</v>
      </c>
      <c r="C13478" s="1" t="n">
        <v>11</v>
      </c>
      <c r="D13478" s="1" t="s">
        <v>3915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4871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7" t="n">
        <v>46244</v>
      </c>
      <c r="C13479" s="1" t="n">
        <v>11</v>
      </c>
      <c r="D13479" s="1" t="s">
        <v>3915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4342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7" t="n">
        <v>46244</v>
      </c>
      <c r="C13480" s="1" t="n">
        <v>11</v>
      </c>
      <c r="D13480" s="1" t="s">
        <v>3915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6436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7" t="n">
        <v>46244</v>
      </c>
      <c r="C13481" s="1" t="n">
        <v>11</v>
      </c>
      <c r="D13481" s="1" t="s">
        <v>3915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4344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7" t="n">
        <v>46244</v>
      </c>
      <c r="C13482" s="1" t="n">
        <v>11</v>
      </c>
      <c r="D13482" s="1" t="s">
        <v>3915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4874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7" t="n">
        <v>46244</v>
      </c>
      <c r="C13483" s="1" t="n">
        <v>11</v>
      </c>
      <c r="D13483" s="1" t="s">
        <v>3915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4345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7" t="n">
        <v>46244</v>
      </c>
      <c r="C13484" s="1" t="n">
        <v>11</v>
      </c>
      <c r="D13484" s="1" t="s">
        <v>3915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4346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7" t="n">
        <v>46244</v>
      </c>
      <c r="C13485" s="1" t="n">
        <v>11</v>
      </c>
      <c r="D13485" s="1" t="s">
        <v>3915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4347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7" t="n">
        <v>46244</v>
      </c>
      <c r="C13486" s="1" t="n">
        <v>11</v>
      </c>
      <c r="D13486" s="1" t="s">
        <v>3915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4342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7" t="n">
        <v>46244</v>
      </c>
      <c r="C13487" s="1" t="n">
        <v>11</v>
      </c>
      <c r="D13487" s="1" t="s">
        <v>3915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5613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7" t="n">
        <v>46244</v>
      </c>
      <c r="C13488" s="1" t="n">
        <v>11</v>
      </c>
      <c r="D13488" s="1" t="s">
        <v>3915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4349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7" t="n">
        <v>46244</v>
      </c>
      <c r="C13489" s="1" t="n">
        <v>11</v>
      </c>
      <c r="D13489" s="1" t="s">
        <v>3915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4351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7" t="n">
        <v>46244</v>
      </c>
      <c r="C13490" s="1" t="n">
        <v>11</v>
      </c>
      <c r="D13490" s="1" t="s">
        <v>3915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4615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7" t="n">
        <v>46244</v>
      </c>
      <c r="C13491" s="1" t="n">
        <v>11</v>
      </c>
      <c r="D13491" s="1" t="s">
        <v>3915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5682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7" t="n">
        <v>46244</v>
      </c>
      <c r="C13492" s="1" t="n">
        <v>11</v>
      </c>
      <c r="D13492" s="1" t="s">
        <v>3915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7566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7" t="n">
        <v>46244</v>
      </c>
      <c r="C13493" s="1" t="n">
        <v>11</v>
      </c>
      <c r="D13493" s="1" t="s">
        <v>3915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4597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7" t="n">
        <v>46244</v>
      </c>
      <c r="C13494" s="1" t="n">
        <v>11</v>
      </c>
      <c r="D13494" s="1" t="s">
        <v>3915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5601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7" t="n">
        <v>46244</v>
      </c>
      <c r="C13495" s="1" t="n">
        <v>11</v>
      </c>
      <c r="D13495" s="1" t="s">
        <v>3915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4573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7" t="n">
        <v>46244</v>
      </c>
      <c r="C13496" s="1" t="n">
        <v>11</v>
      </c>
      <c r="D13496" s="1" t="s">
        <v>3915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5603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7" t="n">
        <v>46244</v>
      </c>
      <c r="C13497" s="1" t="n">
        <v>11</v>
      </c>
      <c r="D13497" s="1" t="s">
        <v>3915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4574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7" t="n">
        <v>46244</v>
      </c>
      <c r="C13498" s="1" t="n">
        <v>11</v>
      </c>
      <c r="D13498" s="1" t="s">
        <v>3915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4575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7" t="n">
        <v>46244</v>
      </c>
      <c r="C13499" s="1" t="n">
        <v>11</v>
      </c>
      <c r="D13499" s="1" t="s">
        <v>3915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4577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7" t="n">
        <v>46244</v>
      </c>
      <c r="C13500" s="1" t="n">
        <v>11</v>
      </c>
      <c r="D13500" s="1" t="s">
        <v>3915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6822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7" t="n">
        <v>46244</v>
      </c>
      <c r="C13501" s="1" t="n">
        <v>11</v>
      </c>
      <c r="D13501" s="1" t="s">
        <v>3915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4578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7" t="n">
        <v>46244</v>
      </c>
      <c r="C13502" s="1" t="n">
        <v>11</v>
      </c>
      <c r="D13502" s="1" t="s">
        <v>3915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4579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7" t="n">
        <v>46244</v>
      </c>
      <c r="C13503" s="1" t="n">
        <v>11</v>
      </c>
      <c r="D13503" s="1" t="s">
        <v>3915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5605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7" t="n">
        <v>46244</v>
      </c>
      <c r="C13504" s="1" t="n">
        <v>11</v>
      </c>
      <c r="D13504" s="1" t="s">
        <v>3915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4580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7" t="n">
        <v>46244</v>
      </c>
      <c r="C13505" s="1" t="n">
        <v>11</v>
      </c>
      <c r="D13505" s="1" t="s">
        <v>3915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4582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7" t="n">
        <v>46244</v>
      </c>
      <c r="C13506" s="1" t="n">
        <v>11</v>
      </c>
      <c r="D13506" s="1" t="s">
        <v>3915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4583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7" t="n">
        <v>46244</v>
      </c>
      <c r="C13507" s="1" t="n">
        <v>11</v>
      </c>
      <c r="D13507" s="1" t="s">
        <v>3915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6372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7" t="n">
        <v>46244</v>
      </c>
      <c r="C13508" s="1" t="n">
        <v>11</v>
      </c>
      <c r="D13508" s="1" t="s">
        <v>3915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4584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7" t="n">
        <v>46244</v>
      </c>
      <c r="C13509" s="1" t="n">
        <v>11</v>
      </c>
      <c r="D13509" s="1" t="s">
        <v>3915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4587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7" t="n">
        <v>46244</v>
      </c>
      <c r="C13510" s="1" t="n">
        <v>11</v>
      </c>
      <c r="D13510" s="1" t="s">
        <v>3915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4588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7" t="n">
        <v>46244</v>
      </c>
      <c r="C13511" s="1" t="n">
        <v>11</v>
      </c>
      <c r="D13511" s="1" t="s">
        <v>3915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4589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7" t="n">
        <v>46244</v>
      </c>
      <c r="C13512" s="1" t="n">
        <v>11</v>
      </c>
      <c r="D13512" s="1" t="s">
        <v>3915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4593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7" t="n">
        <v>46244</v>
      </c>
      <c r="C13513" s="1" t="n">
        <v>11</v>
      </c>
      <c r="D13513" s="1" t="s">
        <v>3915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4591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7" t="n">
        <v>46244</v>
      </c>
      <c r="C13514" s="1" t="n">
        <v>11</v>
      </c>
      <c r="D13514" s="1" t="s">
        <v>3915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4592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7" t="n">
        <v>46244</v>
      </c>
      <c r="C13515" s="1" t="n">
        <v>11</v>
      </c>
      <c r="D13515" s="1" t="s">
        <v>3915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5873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7" t="n">
        <v>46244</v>
      </c>
      <c r="C13516" s="1" t="n">
        <v>11</v>
      </c>
      <c r="D13516" s="1" t="s">
        <v>3915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4596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7" t="n">
        <v>46244</v>
      </c>
      <c r="C13517" s="1" t="n">
        <v>11</v>
      </c>
      <c r="D13517" s="1" t="s">
        <v>3915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4558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7" t="n">
        <v>46244</v>
      </c>
      <c r="C13518" s="1" t="n">
        <v>11</v>
      </c>
      <c r="D13518" s="1" t="s">
        <v>3915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4597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7" t="n">
        <v>46244</v>
      </c>
      <c r="C13519" s="1" t="n">
        <v>11</v>
      </c>
      <c r="D13519" s="1" t="s">
        <v>3915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5609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7" t="n">
        <v>46244</v>
      </c>
      <c r="C13520" s="1" t="n">
        <v>11</v>
      </c>
      <c r="D13520" s="1" t="s">
        <v>3915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4599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7" t="n">
        <v>46244</v>
      </c>
      <c r="C13521" s="1" t="n">
        <v>11</v>
      </c>
      <c r="D13521" s="1" t="s">
        <v>3915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6657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7" t="n">
        <v>46244</v>
      </c>
      <c r="C13522" s="1" t="n">
        <v>11</v>
      </c>
      <c r="D13522" s="1" t="s">
        <v>3915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4601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7" t="n">
        <v>46244</v>
      </c>
      <c r="C13523" s="1" t="n">
        <v>11</v>
      </c>
      <c r="D13523" s="1" t="s">
        <v>3915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4603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7" t="n">
        <v>46244</v>
      </c>
      <c r="C13524" s="1" t="n">
        <v>11</v>
      </c>
      <c r="D13524" s="1" t="s">
        <v>3915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4604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7" t="n">
        <v>46244</v>
      </c>
      <c r="C13525" s="1" t="n">
        <v>11</v>
      </c>
      <c r="D13525" s="1" t="s">
        <v>3915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6153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7" t="n">
        <v>46244</v>
      </c>
      <c r="C13526" s="1" t="n">
        <v>11</v>
      </c>
      <c r="D13526" s="1" t="s">
        <v>3915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6154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7" t="n">
        <v>46244</v>
      </c>
      <c r="C13527" s="1" t="n">
        <v>11</v>
      </c>
      <c r="D13527" s="1" t="s">
        <v>3915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8091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7" t="n">
        <v>46244</v>
      </c>
      <c r="C13528" s="1" t="n">
        <v>11</v>
      </c>
      <c r="D13528" s="1" t="s">
        <v>3915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6155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7" t="n">
        <v>46244</v>
      </c>
      <c r="C13529" s="1" t="n">
        <v>11</v>
      </c>
      <c r="D13529" s="1" t="s">
        <v>3915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6156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7" t="n">
        <v>46244</v>
      </c>
      <c r="C13530" s="1" t="n">
        <v>11</v>
      </c>
      <c r="D13530" s="1" t="s">
        <v>3915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6955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7" t="n">
        <v>46244</v>
      </c>
      <c r="C13531" s="1" t="n">
        <v>11</v>
      </c>
      <c r="D13531" s="1" t="s">
        <v>3915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6157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7" t="n">
        <v>46244</v>
      </c>
      <c r="C13532" s="1" t="n">
        <v>11</v>
      </c>
      <c r="D13532" s="1" t="s">
        <v>3915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6158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7" t="n">
        <v>46244</v>
      </c>
      <c r="C13533" s="1" t="n">
        <v>22</v>
      </c>
      <c r="D13533" s="1" t="s">
        <v>3920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3921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7" t="n">
        <v>46244</v>
      </c>
      <c r="C13534" s="1" t="n">
        <v>22</v>
      </c>
      <c r="D13534" s="1" t="s">
        <v>3920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3923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7" t="n">
        <v>46244</v>
      </c>
      <c r="C13535" s="1" t="n">
        <v>22</v>
      </c>
      <c r="D13535" s="1" t="s">
        <v>3920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3924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7" t="n">
        <v>46244</v>
      </c>
      <c r="C13536" s="1" t="n">
        <v>22</v>
      </c>
      <c r="D13536" s="1" t="s">
        <v>3920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3925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7" t="n">
        <v>46244</v>
      </c>
      <c r="C13537" s="1" t="n">
        <v>22</v>
      </c>
      <c r="D13537" s="1" t="s">
        <v>3920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3926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7" t="n">
        <v>46244</v>
      </c>
      <c r="C13538" s="1" t="n">
        <v>22</v>
      </c>
      <c r="D13538" s="1" t="s">
        <v>3920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3927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7" t="n">
        <v>46244</v>
      </c>
      <c r="C13539" s="1" t="n">
        <v>22</v>
      </c>
      <c r="D13539" s="1" t="s">
        <v>3920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3928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7" t="n">
        <v>46244</v>
      </c>
      <c r="C13540" s="1" t="n">
        <v>22</v>
      </c>
      <c r="D13540" s="1" t="s">
        <v>3920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3929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7" t="n">
        <v>46244</v>
      </c>
      <c r="C13541" s="1" t="n">
        <v>22</v>
      </c>
      <c r="D13541" s="1" t="s">
        <v>3920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3930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7" t="n">
        <v>46244</v>
      </c>
      <c r="C13542" s="1" t="n">
        <v>22</v>
      </c>
      <c r="D13542" s="1" t="s">
        <v>3920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3931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7" t="n">
        <v>46244</v>
      </c>
      <c r="C13543" s="1" t="n">
        <v>22</v>
      </c>
      <c r="D13543" s="1" t="s">
        <v>3920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3932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7" t="n">
        <v>46244</v>
      </c>
      <c r="C13544" s="1" t="n">
        <v>22</v>
      </c>
      <c r="D13544" s="1" t="s">
        <v>3920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3933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7" t="n">
        <v>46244</v>
      </c>
      <c r="C13545" s="1" t="n">
        <v>22</v>
      </c>
      <c r="D13545" s="1" t="s">
        <v>3920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3934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7" t="n">
        <v>46244</v>
      </c>
      <c r="C13546" s="1" t="n">
        <v>22</v>
      </c>
      <c r="D13546" s="1" t="s">
        <v>3920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3936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7" t="n">
        <v>46244</v>
      </c>
      <c r="C13547" s="1" t="n">
        <v>22</v>
      </c>
      <c r="D13547" s="1" t="s">
        <v>3920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3937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7" t="n">
        <v>46244</v>
      </c>
      <c r="C13548" s="1" t="n">
        <v>22</v>
      </c>
      <c r="D13548" s="1" t="s">
        <v>3920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3938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7" t="n">
        <v>46244</v>
      </c>
      <c r="C13549" s="1" t="n">
        <v>22</v>
      </c>
      <c r="D13549" s="1" t="s">
        <v>3920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3939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7" t="n">
        <v>46244</v>
      </c>
      <c r="C13550" s="1" t="n">
        <v>22</v>
      </c>
      <c r="D13550" s="1" t="s">
        <v>3920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3940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7" t="n">
        <v>46244</v>
      </c>
      <c r="C13551" s="1" t="n">
        <v>22</v>
      </c>
      <c r="D13551" s="1" t="s">
        <v>3920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3921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7" t="n">
        <v>46244</v>
      </c>
      <c r="C13552" s="1" t="n">
        <v>22</v>
      </c>
      <c r="D13552" s="1" t="s">
        <v>3920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3923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7" t="n">
        <v>46244</v>
      </c>
      <c r="C13553" s="1" t="n">
        <v>22</v>
      </c>
      <c r="D13553" s="1" t="s">
        <v>3920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3924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7" t="n">
        <v>46244</v>
      </c>
      <c r="C13554" s="1" t="n">
        <v>22</v>
      </c>
      <c r="D13554" s="1" t="s">
        <v>3920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3925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7" t="n">
        <v>46244</v>
      </c>
      <c r="C13555" s="1" t="n">
        <v>22</v>
      </c>
      <c r="D13555" s="1" t="s">
        <v>3920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3926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7" t="n">
        <v>46244</v>
      </c>
      <c r="C13556" s="1" t="n">
        <v>22</v>
      </c>
      <c r="D13556" s="1" t="s">
        <v>3920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3927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7" t="n">
        <v>46244</v>
      </c>
      <c r="C13557" s="1" t="n">
        <v>22</v>
      </c>
      <c r="D13557" s="1" t="s">
        <v>3920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3928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7" t="n">
        <v>46244</v>
      </c>
      <c r="C13558" s="1" t="n">
        <v>22</v>
      </c>
      <c r="D13558" s="1" t="s">
        <v>3920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3929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7" t="n">
        <v>46244</v>
      </c>
      <c r="C13559" s="1" t="n">
        <v>22</v>
      </c>
      <c r="D13559" s="1" t="s">
        <v>3920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3930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7" t="n">
        <v>46244</v>
      </c>
      <c r="C13560" s="1" t="n">
        <v>22</v>
      </c>
      <c r="D13560" s="1" t="s">
        <v>3920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3931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7" t="n">
        <v>46244</v>
      </c>
      <c r="C13561" s="1" t="n">
        <v>22</v>
      </c>
      <c r="D13561" s="1" t="s">
        <v>3920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3932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7" t="n">
        <v>46244</v>
      </c>
      <c r="C13562" s="1" t="n">
        <v>22</v>
      </c>
      <c r="D13562" s="1" t="s">
        <v>3920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3933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7" t="n">
        <v>46244</v>
      </c>
      <c r="C13563" s="1" t="n">
        <v>22</v>
      </c>
      <c r="D13563" s="1" t="s">
        <v>3920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3934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7" t="n">
        <v>46244</v>
      </c>
      <c r="C13564" s="1" t="n">
        <v>22</v>
      </c>
      <c r="D13564" s="1" t="s">
        <v>3920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3936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7" t="n">
        <v>46244</v>
      </c>
      <c r="C13565" s="1" t="n">
        <v>22</v>
      </c>
      <c r="D13565" s="1" t="s">
        <v>3920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3937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7" t="n">
        <v>46244</v>
      </c>
      <c r="C13566" s="1" t="n">
        <v>22</v>
      </c>
      <c r="D13566" s="1" t="s">
        <v>3920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3938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7" t="n">
        <v>46244</v>
      </c>
      <c r="C13567" s="1" t="n">
        <v>22</v>
      </c>
      <c r="D13567" s="1" t="s">
        <v>3920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3939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7" t="n">
        <v>46244</v>
      </c>
      <c r="C13568" s="1" t="n">
        <v>22</v>
      </c>
      <c r="D13568" s="1" t="s">
        <v>3920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3940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7" t="n">
        <v>46244</v>
      </c>
      <c r="C13569" s="1" t="n">
        <v>22</v>
      </c>
      <c r="D13569" s="1" t="s">
        <v>3920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3921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7" t="n">
        <v>46244</v>
      </c>
      <c r="C13570" s="1" t="n">
        <v>22</v>
      </c>
      <c r="D13570" s="1" t="s">
        <v>3920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3923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7" t="n">
        <v>46244</v>
      </c>
      <c r="C13571" s="1" t="n">
        <v>22</v>
      </c>
      <c r="D13571" s="1" t="s">
        <v>3920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3924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7" t="n">
        <v>46244</v>
      </c>
      <c r="C13572" s="1" t="n">
        <v>22</v>
      </c>
      <c r="D13572" s="1" t="s">
        <v>3920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3925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7" t="n">
        <v>46244</v>
      </c>
      <c r="C13573" s="1" t="n">
        <v>22</v>
      </c>
      <c r="D13573" s="1" t="s">
        <v>3920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3926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7" t="n">
        <v>46244</v>
      </c>
      <c r="C13574" s="1" t="n">
        <v>22</v>
      </c>
      <c r="D13574" s="1" t="s">
        <v>3920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3927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7" t="n">
        <v>46244</v>
      </c>
      <c r="C13575" s="1" t="n">
        <v>22</v>
      </c>
      <c r="D13575" s="1" t="s">
        <v>3920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3928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7" t="n">
        <v>46244</v>
      </c>
      <c r="C13576" s="1" t="n">
        <v>22</v>
      </c>
      <c r="D13576" s="1" t="s">
        <v>3920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3929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7" t="n">
        <v>46244</v>
      </c>
      <c r="C13577" s="1" t="n">
        <v>22</v>
      </c>
      <c r="D13577" s="1" t="s">
        <v>3920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3930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7" t="n">
        <v>46244</v>
      </c>
      <c r="C13578" s="1" t="n">
        <v>22</v>
      </c>
      <c r="D13578" s="1" t="s">
        <v>3920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3931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7" t="n">
        <v>46244</v>
      </c>
      <c r="C13579" s="1" t="n">
        <v>22</v>
      </c>
      <c r="D13579" s="1" t="s">
        <v>3920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3932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7" t="n">
        <v>46244</v>
      </c>
      <c r="C13580" s="1" t="n">
        <v>22</v>
      </c>
      <c r="D13580" s="1" t="s">
        <v>3920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3933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7" t="n">
        <v>46244</v>
      </c>
      <c r="C13581" s="1" t="n">
        <v>22</v>
      </c>
      <c r="D13581" s="1" t="s">
        <v>3920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3934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7" t="n">
        <v>46244</v>
      </c>
      <c r="C13582" s="1" t="n">
        <v>22</v>
      </c>
      <c r="D13582" s="1" t="s">
        <v>3920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3936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7" t="n">
        <v>46244</v>
      </c>
      <c r="C13583" s="1" t="n">
        <v>22</v>
      </c>
      <c r="D13583" s="1" t="s">
        <v>3920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3937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7" t="n">
        <v>46244</v>
      </c>
      <c r="C13584" s="1" t="n">
        <v>22</v>
      </c>
      <c r="D13584" s="1" t="s">
        <v>3920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3938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7" t="n">
        <v>46244</v>
      </c>
      <c r="C13585" s="1" t="n">
        <v>22</v>
      </c>
      <c r="D13585" s="1" t="s">
        <v>3920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3939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7" t="n">
        <v>46244</v>
      </c>
      <c r="C13586" s="1" t="n">
        <v>22</v>
      </c>
      <c r="D13586" s="1" t="s">
        <v>3920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3940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7" t="n">
        <v>46244</v>
      </c>
      <c r="C13587" s="1" t="n">
        <v>39</v>
      </c>
      <c r="D13587" s="1" t="s">
        <v>3945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8092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7" t="n">
        <v>46244</v>
      </c>
      <c r="C13588" s="1" t="n">
        <v>39</v>
      </c>
      <c r="D13588" s="1" t="s">
        <v>3945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8093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7" t="n">
        <v>46244</v>
      </c>
      <c r="C13589" s="1" t="n">
        <v>39</v>
      </c>
      <c r="D13589" s="1" t="s">
        <v>3945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8094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7" t="n">
        <v>46244</v>
      </c>
      <c r="C13590" s="1" t="n">
        <v>44</v>
      </c>
      <c r="D13590" s="1" t="s">
        <v>8095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8096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7" t="n">
        <v>46244</v>
      </c>
      <c r="C13591" s="1" t="n">
        <v>45</v>
      </c>
      <c r="D13591" s="1" t="s">
        <v>7500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4831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7" t="n">
        <v>46244</v>
      </c>
      <c r="C13592" s="1" t="n">
        <v>100</v>
      </c>
      <c r="D13592" s="1" t="s">
        <v>3947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3921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7" t="n">
        <v>46244</v>
      </c>
      <c r="C13593" s="1" t="n">
        <v>100</v>
      </c>
      <c r="D13593" s="1" t="s">
        <v>3947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3923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7" t="n">
        <v>46244</v>
      </c>
      <c r="C13594" s="1" t="n">
        <v>100</v>
      </c>
      <c r="D13594" s="1" t="s">
        <v>3947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3924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7" t="n">
        <v>46244</v>
      </c>
      <c r="C13595" s="1" t="n">
        <v>100</v>
      </c>
      <c r="D13595" s="1" t="s">
        <v>3947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3925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7" t="n">
        <v>46244</v>
      </c>
      <c r="C13596" s="1" t="n">
        <v>100</v>
      </c>
      <c r="D13596" s="1" t="s">
        <v>3947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3926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7" t="n">
        <v>46244</v>
      </c>
      <c r="C13597" s="1" t="n">
        <v>100</v>
      </c>
      <c r="D13597" s="1" t="s">
        <v>3947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3927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7" t="n">
        <v>46244</v>
      </c>
      <c r="C13598" s="1" t="n">
        <v>100</v>
      </c>
      <c r="D13598" s="1" t="s">
        <v>3947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3928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7" t="n">
        <v>46244</v>
      </c>
      <c r="C13599" s="1" t="n">
        <v>100</v>
      </c>
      <c r="D13599" s="1" t="s">
        <v>3947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3929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7" t="n">
        <v>46244</v>
      </c>
      <c r="C13600" s="1" t="n">
        <v>100</v>
      </c>
      <c r="D13600" s="1" t="s">
        <v>3947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3930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7" t="n">
        <v>46244</v>
      </c>
      <c r="C13601" s="1" t="n">
        <v>100</v>
      </c>
      <c r="D13601" s="1" t="s">
        <v>3947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3931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7" t="n">
        <v>46244</v>
      </c>
      <c r="C13602" s="1" t="n">
        <v>100</v>
      </c>
      <c r="D13602" s="1" t="s">
        <v>3947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3932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7" t="n">
        <v>46244</v>
      </c>
      <c r="C13603" s="1" t="n">
        <v>100</v>
      </c>
      <c r="D13603" s="1" t="s">
        <v>3947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3933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7" t="n">
        <v>46244</v>
      </c>
      <c r="C13604" s="1" t="n">
        <v>100</v>
      </c>
      <c r="D13604" s="1" t="s">
        <v>3947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3934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7" t="n">
        <v>46244</v>
      </c>
      <c r="C13605" s="1" t="n">
        <v>100</v>
      </c>
      <c r="D13605" s="1" t="s">
        <v>3947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3936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7" t="n">
        <v>46244</v>
      </c>
      <c r="C13606" s="1" t="n">
        <v>100</v>
      </c>
      <c r="D13606" s="1" t="s">
        <v>3947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3937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7" t="n">
        <v>46244</v>
      </c>
      <c r="C13607" s="1" t="n">
        <v>100</v>
      </c>
      <c r="D13607" s="1" t="s">
        <v>3947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3938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7" t="n">
        <v>46244</v>
      </c>
      <c r="C13608" s="1" t="n">
        <v>100</v>
      </c>
      <c r="D13608" s="1" t="s">
        <v>3947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3939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7" t="n">
        <v>46244</v>
      </c>
      <c r="C13609" s="1" t="n">
        <v>100</v>
      </c>
      <c r="D13609" s="1" t="s">
        <v>3947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3940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7" t="n">
        <v>46244</v>
      </c>
      <c r="C13610" s="1" t="n">
        <v>100</v>
      </c>
      <c r="D13610" s="1" t="s">
        <v>3947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3921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7" t="n">
        <v>46244</v>
      </c>
      <c r="C13611" s="1" t="n">
        <v>100</v>
      </c>
      <c r="D13611" s="1" t="s">
        <v>3947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3923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7" t="n">
        <v>46244</v>
      </c>
      <c r="C13612" s="1" t="n">
        <v>100</v>
      </c>
      <c r="D13612" s="1" t="s">
        <v>3947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3924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7" t="n">
        <v>46244</v>
      </c>
      <c r="C13613" s="1" t="n">
        <v>100</v>
      </c>
      <c r="D13613" s="1" t="s">
        <v>3947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3925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7" t="n">
        <v>46244</v>
      </c>
      <c r="C13614" s="1" t="n">
        <v>100</v>
      </c>
      <c r="D13614" s="1" t="s">
        <v>3947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3926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7" t="n">
        <v>46244</v>
      </c>
      <c r="C13615" s="1" t="n">
        <v>100</v>
      </c>
      <c r="D13615" s="1" t="s">
        <v>3947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3927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7" t="n">
        <v>46244</v>
      </c>
      <c r="C13616" s="1" t="n">
        <v>100</v>
      </c>
      <c r="D13616" s="1" t="s">
        <v>3947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3928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7" t="n">
        <v>46244</v>
      </c>
      <c r="C13617" s="1" t="n">
        <v>100</v>
      </c>
      <c r="D13617" s="1" t="s">
        <v>3947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3929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7" t="n">
        <v>46244</v>
      </c>
      <c r="C13618" s="1" t="n">
        <v>100</v>
      </c>
      <c r="D13618" s="1" t="s">
        <v>3947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3930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7" t="n">
        <v>46244</v>
      </c>
      <c r="C13619" s="1" t="n">
        <v>100</v>
      </c>
      <c r="D13619" s="1" t="s">
        <v>3947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3931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7" t="n">
        <v>46244</v>
      </c>
      <c r="C13620" s="1" t="n">
        <v>100</v>
      </c>
      <c r="D13620" s="1" t="s">
        <v>3947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3932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7" t="n">
        <v>46244</v>
      </c>
      <c r="C13621" s="1" t="n">
        <v>100</v>
      </c>
      <c r="D13621" s="1" t="s">
        <v>3947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3933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7" t="n">
        <v>46244</v>
      </c>
      <c r="C13622" s="1" t="n">
        <v>100</v>
      </c>
      <c r="D13622" s="1" t="s">
        <v>3947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3934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7" t="n">
        <v>46244</v>
      </c>
      <c r="C13623" s="1" t="n">
        <v>100</v>
      </c>
      <c r="D13623" s="1" t="s">
        <v>3947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3936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7" t="n">
        <v>46244</v>
      </c>
      <c r="C13624" s="1" t="n">
        <v>100</v>
      </c>
      <c r="D13624" s="1" t="s">
        <v>3947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3937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7" t="n">
        <v>46244</v>
      </c>
      <c r="C13625" s="1" t="n">
        <v>100</v>
      </c>
      <c r="D13625" s="1" t="s">
        <v>3947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3938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7" t="n">
        <v>46244</v>
      </c>
      <c r="C13626" s="1" t="n">
        <v>100</v>
      </c>
      <c r="D13626" s="1" t="s">
        <v>3947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3939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7" t="n">
        <v>46244</v>
      </c>
      <c r="C13627" s="1" t="n">
        <v>100</v>
      </c>
      <c r="D13627" s="1" t="s">
        <v>3947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3940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7" t="n">
        <v>46244</v>
      </c>
      <c r="C13628" s="1" t="n">
        <v>100</v>
      </c>
      <c r="D13628" s="1" t="s">
        <v>3947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3921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7" t="n">
        <v>46244</v>
      </c>
      <c r="C13629" s="1" t="n">
        <v>100</v>
      </c>
      <c r="D13629" s="1" t="s">
        <v>3947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3923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7" t="n">
        <v>46244</v>
      </c>
      <c r="C13630" s="1" t="n">
        <v>100</v>
      </c>
      <c r="D13630" s="1" t="s">
        <v>3947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3924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7" t="n">
        <v>46244</v>
      </c>
      <c r="C13631" s="1" t="n">
        <v>100</v>
      </c>
      <c r="D13631" s="1" t="s">
        <v>3947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3925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7" t="n">
        <v>46244</v>
      </c>
      <c r="C13632" s="1" t="n">
        <v>100</v>
      </c>
      <c r="D13632" s="1" t="s">
        <v>3947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3926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7" t="n">
        <v>46244</v>
      </c>
      <c r="C13633" s="1" t="n">
        <v>100</v>
      </c>
      <c r="D13633" s="1" t="s">
        <v>3947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3927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7" t="n">
        <v>46244</v>
      </c>
      <c r="C13634" s="1" t="n">
        <v>100</v>
      </c>
      <c r="D13634" s="1" t="s">
        <v>3947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3928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7" t="n">
        <v>46244</v>
      </c>
      <c r="C13635" s="1" t="n">
        <v>100</v>
      </c>
      <c r="D13635" s="1" t="s">
        <v>3947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3929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7" t="n">
        <v>46244</v>
      </c>
      <c r="C13636" s="1" t="n">
        <v>100</v>
      </c>
      <c r="D13636" s="1" t="s">
        <v>3947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3930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7" t="n">
        <v>46244</v>
      </c>
      <c r="C13637" s="1" t="n">
        <v>100</v>
      </c>
      <c r="D13637" s="1" t="s">
        <v>3947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3931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7" t="n">
        <v>46244</v>
      </c>
      <c r="C13638" s="1" t="n">
        <v>100</v>
      </c>
      <c r="D13638" s="1" t="s">
        <v>3947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3932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7" t="n">
        <v>46244</v>
      </c>
      <c r="C13639" s="1" t="n">
        <v>100</v>
      </c>
      <c r="D13639" s="1" t="s">
        <v>3947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3933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7" t="n">
        <v>46244</v>
      </c>
      <c r="C13640" s="1" t="n">
        <v>100</v>
      </c>
      <c r="D13640" s="1" t="s">
        <v>3947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3934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7" t="n">
        <v>46244</v>
      </c>
      <c r="C13641" s="1" t="n">
        <v>100</v>
      </c>
      <c r="D13641" s="1" t="s">
        <v>3947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3936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7" t="n">
        <v>46244</v>
      </c>
      <c r="C13642" s="1" t="n">
        <v>100</v>
      </c>
      <c r="D13642" s="1" t="s">
        <v>3947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3937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7" t="n">
        <v>46244</v>
      </c>
      <c r="C13643" s="1" t="n">
        <v>100</v>
      </c>
      <c r="D13643" s="1" t="s">
        <v>3947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3938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7" t="n">
        <v>46244</v>
      </c>
      <c r="C13644" s="1" t="n">
        <v>100</v>
      </c>
      <c r="D13644" s="1" t="s">
        <v>3947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3939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7" t="n">
        <v>46244</v>
      </c>
      <c r="C13645" s="1" t="n">
        <v>100</v>
      </c>
      <c r="D13645" s="1" t="s">
        <v>3947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3940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7" t="n">
        <v>46244</v>
      </c>
      <c r="C13646" s="1" t="n">
        <v>100</v>
      </c>
      <c r="D13646" s="1" t="s">
        <v>3947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3921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7" t="n">
        <v>46244</v>
      </c>
      <c r="C13647" s="1" t="n">
        <v>100</v>
      </c>
      <c r="D13647" s="1" t="s">
        <v>3947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3923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7" t="n">
        <v>46244</v>
      </c>
      <c r="C13648" s="1" t="n">
        <v>100</v>
      </c>
      <c r="D13648" s="1" t="s">
        <v>3947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3924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7" t="n">
        <v>46244</v>
      </c>
      <c r="C13649" s="1" t="n">
        <v>100</v>
      </c>
      <c r="D13649" s="1" t="s">
        <v>3947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3925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7" t="n">
        <v>46244</v>
      </c>
      <c r="C13650" s="1" t="n">
        <v>100</v>
      </c>
      <c r="D13650" s="1" t="s">
        <v>3947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3926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7" t="n">
        <v>46244</v>
      </c>
      <c r="C13651" s="1" t="n">
        <v>100</v>
      </c>
      <c r="D13651" s="1" t="s">
        <v>3947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3927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7" t="n">
        <v>46244</v>
      </c>
      <c r="C13652" s="1" t="n">
        <v>100</v>
      </c>
      <c r="D13652" s="1" t="s">
        <v>3947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3928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7" t="n">
        <v>46244</v>
      </c>
      <c r="C13653" s="1" t="n">
        <v>100</v>
      </c>
      <c r="D13653" s="1" t="s">
        <v>3947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3929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7" t="n">
        <v>46244</v>
      </c>
      <c r="C13654" s="1" t="n">
        <v>100</v>
      </c>
      <c r="D13654" s="1" t="s">
        <v>3947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3930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7" t="n">
        <v>46244</v>
      </c>
      <c r="C13655" s="1" t="n">
        <v>100</v>
      </c>
      <c r="D13655" s="1" t="s">
        <v>3947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3931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7" t="n">
        <v>46244</v>
      </c>
      <c r="C13656" s="1" t="n">
        <v>100</v>
      </c>
      <c r="D13656" s="1" t="s">
        <v>3947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3932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7" t="n">
        <v>46244</v>
      </c>
      <c r="C13657" s="1" t="n">
        <v>100</v>
      </c>
      <c r="D13657" s="1" t="s">
        <v>3947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3933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7" t="n">
        <v>46244</v>
      </c>
      <c r="C13658" s="1" t="n">
        <v>100</v>
      </c>
      <c r="D13658" s="1" t="s">
        <v>3947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3934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7" t="n">
        <v>46244</v>
      </c>
      <c r="C13659" s="1" t="n">
        <v>100</v>
      </c>
      <c r="D13659" s="1" t="s">
        <v>3947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3936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7" t="n">
        <v>46244</v>
      </c>
      <c r="C13660" s="1" t="n">
        <v>100</v>
      </c>
      <c r="D13660" s="1" t="s">
        <v>3947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3937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7" t="n">
        <v>46244</v>
      </c>
      <c r="C13661" s="1" t="n">
        <v>100</v>
      </c>
      <c r="D13661" s="1" t="s">
        <v>3947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3938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7" t="n">
        <v>46244</v>
      </c>
      <c r="C13662" s="1" t="n">
        <v>100</v>
      </c>
      <c r="D13662" s="1" t="s">
        <v>3947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3939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7" t="n">
        <v>46244</v>
      </c>
      <c r="C13663" s="1" t="n">
        <v>100</v>
      </c>
      <c r="D13663" s="1" t="s">
        <v>3947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3940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7" t="n">
        <v>46244</v>
      </c>
      <c r="C13664" s="1" t="n">
        <v>100</v>
      </c>
      <c r="D13664" s="1" t="s">
        <v>3947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3921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7" t="n">
        <v>46244</v>
      </c>
      <c r="C13665" s="1" t="n">
        <v>100</v>
      </c>
      <c r="D13665" s="1" t="s">
        <v>3947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3923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7" t="n">
        <v>46244</v>
      </c>
      <c r="C13666" s="1" t="n">
        <v>100</v>
      </c>
      <c r="D13666" s="1" t="s">
        <v>3947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3924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7" t="n">
        <v>46244</v>
      </c>
      <c r="C13667" s="1" t="n">
        <v>100</v>
      </c>
      <c r="D13667" s="1" t="s">
        <v>3947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3925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7" t="n">
        <v>46244</v>
      </c>
      <c r="C13668" s="1" t="n">
        <v>100</v>
      </c>
      <c r="D13668" s="1" t="s">
        <v>3947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3926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7" t="n">
        <v>46244</v>
      </c>
      <c r="C13669" s="1" t="n">
        <v>100</v>
      </c>
      <c r="D13669" s="1" t="s">
        <v>3947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3927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7" t="n">
        <v>46244</v>
      </c>
      <c r="C13670" s="1" t="n">
        <v>100</v>
      </c>
      <c r="D13670" s="1" t="s">
        <v>3947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3928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7" t="n">
        <v>46244</v>
      </c>
      <c r="C13671" s="1" t="n">
        <v>100</v>
      </c>
      <c r="D13671" s="1" t="s">
        <v>3947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3929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7" t="n">
        <v>46244</v>
      </c>
      <c r="C13672" s="1" t="n">
        <v>100</v>
      </c>
      <c r="D13672" s="1" t="s">
        <v>3947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3930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7" t="n">
        <v>46244</v>
      </c>
      <c r="C13673" s="1" t="n">
        <v>100</v>
      </c>
      <c r="D13673" s="1" t="s">
        <v>3947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3931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7" t="n">
        <v>46244</v>
      </c>
      <c r="C13674" s="1" t="n">
        <v>100</v>
      </c>
      <c r="D13674" s="1" t="s">
        <v>3947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3932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7" t="n">
        <v>46244</v>
      </c>
      <c r="C13675" s="1" t="n">
        <v>100</v>
      </c>
      <c r="D13675" s="1" t="s">
        <v>3947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3933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7" t="n">
        <v>46244</v>
      </c>
      <c r="C13676" s="1" t="n">
        <v>100</v>
      </c>
      <c r="D13676" s="1" t="s">
        <v>3947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3934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7" t="n">
        <v>46244</v>
      </c>
      <c r="C13677" s="1" t="n">
        <v>100</v>
      </c>
      <c r="D13677" s="1" t="s">
        <v>3947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3936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7" t="n">
        <v>46244</v>
      </c>
      <c r="C13678" s="1" t="n">
        <v>100</v>
      </c>
      <c r="D13678" s="1" t="s">
        <v>3947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3937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7" t="n">
        <v>46244</v>
      </c>
      <c r="C13679" s="1" t="n">
        <v>100</v>
      </c>
      <c r="D13679" s="1" t="s">
        <v>3947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3938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7" t="n">
        <v>46244</v>
      </c>
      <c r="C13680" s="1" t="n">
        <v>100</v>
      </c>
      <c r="D13680" s="1" t="s">
        <v>3947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3939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7" t="n">
        <v>46244</v>
      </c>
      <c r="C13681" s="1" t="n">
        <v>100</v>
      </c>
      <c r="D13681" s="1" t="s">
        <v>3947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3940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7" t="n">
        <v>46244</v>
      </c>
      <c r="C13682" s="1" t="n">
        <v>100</v>
      </c>
      <c r="D13682" s="1" t="s">
        <v>3947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3921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7" t="n">
        <v>46244</v>
      </c>
      <c r="C13683" s="1" t="n">
        <v>100</v>
      </c>
      <c r="D13683" s="1" t="s">
        <v>3947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3923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7" t="n">
        <v>46244</v>
      </c>
      <c r="C13684" s="1" t="n">
        <v>100</v>
      </c>
      <c r="D13684" s="1" t="s">
        <v>3947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3924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7" t="n">
        <v>46244</v>
      </c>
      <c r="C13685" s="1" t="n">
        <v>100</v>
      </c>
      <c r="D13685" s="1" t="s">
        <v>3947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3925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7" t="n">
        <v>46244</v>
      </c>
      <c r="C13686" s="1" t="n">
        <v>100</v>
      </c>
      <c r="D13686" s="1" t="s">
        <v>3947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3926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7" t="n">
        <v>46244</v>
      </c>
      <c r="C13687" s="1" t="n">
        <v>100</v>
      </c>
      <c r="D13687" s="1" t="s">
        <v>3947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3927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7" t="n">
        <v>46244</v>
      </c>
      <c r="C13688" s="1" t="n">
        <v>100</v>
      </c>
      <c r="D13688" s="1" t="s">
        <v>3947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3928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7" t="n">
        <v>46244</v>
      </c>
      <c r="C13689" s="1" t="n">
        <v>100</v>
      </c>
      <c r="D13689" s="1" t="s">
        <v>3947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3929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7" t="n">
        <v>46244</v>
      </c>
      <c r="C13690" s="1" t="n">
        <v>100</v>
      </c>
      <c r="D13690" s="1" t="s">
        <v>3947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3930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7" t="n">
        <v>46244</v>
      </c>
      <c r="C13691" s="1" t="n">
        <v>100</v>
      </c>
      <c r="D13691" s="1" t="s">
        <v>3947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3931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7" t="n">
        <v>46244</v>
      </c>
      <c r="C13692" s="1" t="n">
        <v>100</v>
      </c>
      <c r="D13692" s="1" t="s">
        <v>3947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3932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7" t="n">
        <v>46244</v>
      </c>
      <c r="C13693" s="1" t="n">
        <v>100</v>
      </c>
      <c r="D13693" s="1" t="s">
        <v>3947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3933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7" t="n">
        <v>46244</v>
      </c>
      <c r="C13694" s="1" t="n">
        <v>100</v>
      </c>
      <c r="D13694" s="1" t="s">
        <v>3947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3934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7" t="n">
        <v>46244</v>
      </c>
      <c r="C13695" s="1" t="n">
        <v>100</v>
      </c>
      <c r="D13695" s="1" t="s">
        <v>3947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3936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7" t="n">
        <v>46244</v>
      </c>
      <c r="C13696" s="1" t="n">
        <v>100</v>
      </c>
      <c r="D13696" s="1" t="s">
        <v>3947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3937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7" t="n">
        <v>46244</v>
      </c>
      <c r="C13697" s="1" t="n">
        <v>100</v>
      </c>
      <c r="D13697" s="1" t="s">
        <v>3947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3938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7" t="n">
        <v>46244</v>
      </c>
      <c r="C13698" s="1" t="n">
        <v>100</v>
      </c>
      <c r="D13698" s="1" t="s">
        <v>3947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3939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7" t="n">
        <v>46244</v>
      </c>
      <c r="C13699" s="1" t="n">
        <v>100</v>
      </c>
      <c r="D13699" s="1" t="s">
        <v>3947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3940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7" t="n">
        <v>46244</v>
      </c>
      <c r="C13700" s="1" t="n">
        <v>171</v>
      </c>
      <c r="D13700" s="1" t="s">
        <v>3948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8097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7" t="n">
        <v>46244</v>
      </c>
      <c r="C13701" s="1" t="n">
        <v>171</v>
      </c>
      <c r="D13701" s="1" t="s">
        <v>3948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4870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7" t="n">
        <v>46244</v>
      </c>
      <c r="C13702" s="1" t="n">
        <v>171</v>
      </c>
      <c r="D13702" s="1" t="s">
        <v>3948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4871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7" t="n">
        <v>46244</v>
      </c>
      <c r="C13703" s="1" t="n">
        <v>171</v>
      </c>
      <c r="D13703" s="1" t="s">
        <v>3948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6207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7" t="n">
        <v>46244</v>
      </c>
      <c r="C13704" s="1" t="n">
        <v>171</v>
      </c>
      <c r="D13704" s="1" t="s">
        <v>3948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6171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7" t="n">
        <v>46245</v>
      </c>
      <c r="C13705" s="1" t="n">
        <v>1</v>
      </c>
      <c r="D13705" s="1" t="s">
        <v>3851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3886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7" t="n">
        <v>46245</v>
      </c>
      <c r="C13706" s="1" t="n">
        <v>1</v>
      </c>
      <c r="D13706" s="1" t="s">
        <v>3851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3887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7" t="n">
        <v>46245</v>
      </c>
      <c r="C13707" s="1" t="n">
        <v>1</v>
      </c>
      <c r="D13707" s="1" t="s">
        <v>3851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4224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7" t="n">
        <v>46245</v>
      </c>
      <c r="C13708" s="1" t="n">
        <v>1</v>
      </c>
      <c r="D13708" s="1" t="s">
        <v>3851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4111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7" t="n">
        <v>46245</v>
      </c>
      <c r="C13709" s="1" t="n">
        <v>6</v>
      </c>
      <c r="D13709" s="1" t="s">
        <v>3914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4187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7" t="n">
        <v>46245</v>
      </c>
      <c r="C13710" s="1" t="n">
        <v>6</v>
      </c>
      <c r="D13710" s="1" t="s">
        <v>3914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4188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7" t="n">
        <v>46245</v>
      </c>
      <c r="C13711" s="1" t="n">
        <v>6</v>
      </c>
      <c r="D13711" s="1" t="s">
        <v>3914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4193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7" t="n">
        <v>46245</v>
      </c>
      <c r="C13712" s="1" t="n">
        <v>6</v>
      </c>
      <c r="D13712" s="1" t="s">
        <v>3914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4196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7" t="n">
        <v>46245</v>
      </c>
      <c r="C13713" s="1" t="n">
        <v>6</v>
      </c>
      <c r="D13713" s="1" t="s">
        <v>3914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4197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7" t="n">
        <v>46245</v>
      </c>
      <c r="C13714" s="1" t="n">
        <v>6</v>
      </c>
      <c r="D13714" s="1" t="s">
        <v>3914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4199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7" t="n">
        <v>46245</v>
      </c>
      <c r="C13715" s="1" t="n">
        <v>6</v>
      </c>
      <c r="D13715" s="1" t="s">
        <v>3914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4175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7" t="n">
        <v>46245</v>
      </c>
      <c r="C13716" s="1" t="n">
        <v>6</v>
      </c>
      <c r="D13716" s="1" t="s">
        <v>3914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4194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7" t="n">
        <v>46245</v>
      </c>
      <c r="C13717" s="1" t="n">
        <v>6</v>
      </c>
      <c r="D13717" s="1" t="s">
        <v>3914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4176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7" t="n">
        <v>46245</v>
      </c>
      <c r="C13718" s="1" t="n">
        <v>6</v>
      </c>
      <c r="D13718" s="1" t="s">
        <v>3914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4177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7" t="n">
        <v>46245</v>
      </c>
      <c r="C13719" s="1" t="n">
        <v>6</v>
      </c>
      <c r="D13719" s="1" t="s">
        <v>3914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4178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7" t="n">
        <v>46245</v>
      </c>
      <c r="C13720" s="1" t="n">
        <v>6</v>
      </c>
      <c r="D13720" s="1" t="s">
        <v>3914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4179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7" t="n">
        <v>46245</v>
      </c>
      <c r="C13721" s="1" t="n">
        <v>6</v>
      </c>
      <c r="D13721" s="1" t="s">
        <v>3914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4180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7" t="n">
        <v>46245</v>
      </c>
      <c r="C13722" s="1" t="n">
        <v>6</v>
      </c>
      <c r="D13722" s="1" t="s">
        <v>3914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4184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7" t="n">
        <v>46245</v>
      </c>
      <c r="C13723" s="1" t="n">
        <v>6</v>
      </c>
      <c r="D13723" s="1" t="s">
        <v>3914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4185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7" t="n">
        <v>46245</v>
      </c>
      <c r="C13724" s="1" t="n">
        <v>6</v>
      </c>
      <c r="D13724" s="1" t="s">
        <v>3914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4174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7" t="n">
        <v>46245</v>
      </c>
      <c r="C13725" s="1" t="n">
        <v>6</v>
      </c>
      <c r="D13725" s="1" t="s">
        <v>3914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4181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7" t="n">
        <v>46245</v>
      </c>
      <c r="C13726" s="1" t="n">
        <v>11</v>
      </c>
      <c r="D13726" s="1" t="s">
        <v>3915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6545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7" t="n">
        <v>46245</v>
      </c>
      <c r="C13727" s="1" t="n">
        <v>11</v>
      </c>
      <c r="D13727" s="1" t="s">
        <v>3915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6547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7" t="n">
        <v>46245</v>
      </c>
      <c r="C13728" s="1" t="n">
        <v>11</v>
      </c>
      <c r="D13728" s="1" t="s">
        <v>3915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4405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7" t="n">
        <v>46245</v>
      </c>
      <c r="C13729" s="1" t="n">
        <v>11</v>
      </c>
      <c r="D13729" s="1" t="s">
        <v>3915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4402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7" t="n">
        <v>46245</v>
      </c>
      <c r="C13730" s="1" t="n">
        <v>11</v>
      </c>
      <c r="D13730" s="1" t="s">
        <v>3915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4403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7" t="n">
        <v>46245</v>
      </c>
      <c r="C13731" s="1" t="n">
        <v>11</v>
      </c>
      <c r="D13731" s="1" t="s">
        <v>3915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4291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7" t="n">
        <v>46245</v>
      </c>
      <c r="C13732" s="1" t="n">
        <v>11</v>
      </c>
      <c r="D13732" s="1" t="s">
        <v>3915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4292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7" t="n">
        <v>46245</v>
      </c>
      <c r="C13733" s="1" t="n">
        <v>11</v>
      </c>
      <c r="D13733" s="1" t="s">
        <v>3915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8098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7" t="n">
        <v>46245</v>
      </c>
      <c r="C13734" s="1" t="n">
        <v>11</v>
      </c>
      <c r="D13734" s="1" t="s">
        <v>3915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8099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7" t="n">
        <v>46245</v>
      </c>
      <c r="C13735" s="1" t="n">
        <v>11</v>
      </c>
      <c r="D13735" s="1" t="s">
        <v>3915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4294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7" t="n">
        <v>46245</v>
      </c>
      <c r="C13736" s="1" t="n">
        <v>11</v>
      </c>
      <c r="D13736" s="1" t="s">
        <v>3915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4295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7" t="n">
        <v>46245</v>
      </c>
      <c r="C13737" s="1" t="n">
        <v>11</v>
      </c>
      <c r="D13737" s="1" t="s">
        <v>3915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4296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7" t="n">
        <v>46245</v>
      </c>
      <c r="C13738" s="1" t="n">
        <v>11</v>
      </c>
      <c r="D13738" s="1" t="s">
        <v>3915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4297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7" t="n">
        <v>46245</v>
      </c>
      <c r="C13739" s="1" t="n">
        <v>11</v>
      </c>
      <c r="D13739" s="1" t="s">
        <v>3915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4298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7" t="n">
        <v>46245</v>
      </c>
      <c r="C13740" s="1" t="n">
        <v>11</v>
      </c>
      <c r="D13740" s="1" t="s">
        <v>3915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8100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7" t="n">
        <v>46245</v>
      </c>
      <c r="C13741" s="1" t="n">
        <v>11</v>
      </c>
      <c r="D13741" s="1" t="s">
        <v>3915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4300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7" t="n">
        <v>46245</v>
      </c>
      <c r="C13742" s="1" t="n">
        <v>11</v>
      </c>
      <c r="D13742" s="1" t="s">
        <v>3915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8101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7" t="n">
        <v>46245</v>
      </c>
      <c r="C13743" s="1" t="n">
        <v>11</v>
      </c>
      <c r="D13743" s="1" t="s">
        <v>3915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3888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7" t="n">
        <v>46245</v>
      </c>
      <c r="C13744" s="1" t="n">
        <v>11</v>
      </c>
      <c r="D13744" s="1" t="s">
        <v>3915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3889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7" t="n">
        <v>46245</v>
      </c>
      <c r="C13745" s="1" t="n">
        <v>11</v>
      </c>
      <c r="D13745" s="1" t="s">
        <v>3915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4740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7" t="n">
        <v>46245</v>
      </c>
      <c r="C13746" s="1" t="n">
        <v>11</v>
      </c>
      <c r="D13746" s="1" t="s">
        <v>3915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5232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7" t="n">
        <v>46245</v>
      </c>
      <c r="C13747" s="1" t="n">
        <v>11</v>
      </c>
      <c r="D13747" s="1" t="s">
        <v>3915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6639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7" t="n">
        <v>46245</v>
      </c>
      <c r="C13748" s="1" t="n">
        <v>11</v>
      </c>
      <c r="D13748" s="1" t="s">
        <v>3915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5635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7" t="n">
        <v>46245</v>
      </c>
      <c r="C13749" s="1" t="n">
        <v>11</v>
      </c>
      <c r="D13749" s="1" t="s">
        <v>3915</v>
      </c>
      <c r="E13749" s="1" t="n">
        <v>967</v>
      </c>
      <c r="F13749" s="1" t="s">
        <v>1167</v>
      </c>
      <c r="I13749" s="1" t="n">
        <v>36539</v>
      </c>
      <c r="J13749" s="1" t="n">
        <v>27701</v>
      </c>
      <c r="K13749" s="1" t="n">
        <v>7897664171749</v>
      </c>
      <c r="L13749" s="1" t="s">
        <v>8102</v>
      </c>
      <c r="N13749" s="1" t="n">
        <v>108</v>
      </c>
      <c r="O13749" s="1" t="n">
        <v>158</v>
      </c>
    </row>
    <row r="13750" customFormat="false" ht="15" hidden="false" customHeight="true" outlineLevel="0" collapsed="false">
      <c r="A13750" s="1" t="n">
        <v>1</v>
      </c>
      <c r="B13750" s="17" t="n">
        <v>46245</v>
      </c>
      <c r="C13750" s="1" t="n">
        <v>11</v>
      </c>
      <c r="D13750" s="1" t="s">
        <v>3915</v>
      </c>
      <c r="E13750" s="1" t="n">
        <v>967</v>
      </c>
      <c r="F13750" s="1" t="s">
        <v>1167</v>
      </c>
      <c r="I13750" s="1" t="n">
        <v>36539</v>
      </c>
      <c r="J13750" s="1" t="n">
        <v>25110</v>
      </c>
      <c r="K13750" s="1" t="n">
        <v>7898959504105</v>
      </c>
      <c r="L13750" s="1" t="s">
        <v>8103</v>
      </c>
      <c r="N13750" s="1" t="n">
        <v>50</v>
      </c>
      <c r="O13750" s="1" t="n">
        <v>499.5</v>
      </c>
    </row>
    <row r="13751" customFormat="false" ht="15" hidden="false" customHeight="true" outlineLevel="0" collapsed="false">
      <c r="A13751" s="1" t="n">
        <v>1</v>
      </c>
      <c r="B13751" s="17" t="n">
        <v>46245</v>
      </c>
      <c r="C13751" s="1" t="n">
        <v>11</v>
      </c>
      <c r="D13751" s="1" t="s">
        <v>3915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5238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7" t="n">
        <v>46245</v>
      </c>
      <c r="C13752" s="1" t="n">
        <v>11</v>
      </c>
      <c r="D13752" s="1" t="s">
        <v>3915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5641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7" t="n">
        <v>46245</v>
      </c>
      <c r="C13753" s="1" t="n">
        <v>11</v>
      </c>
      <c r="D13753" s="1" t="s">
        <v>3915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5240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7" t="n">
        <v>46245</v>
      </c>
      <c r="C13754" s="1" t="n">
        <v>11</v>
      </c>
      <c r="D13754" s="1" t="s">
        <v>3915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5241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7" t="n">
        <v>46245</v>
      </c>
      <c r="C13755" s="1" t="n">
        <v>11</v>
      </c>
      <c r="D13755" s="1" t="s">
        <v>3915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5243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7" t="n">
        <v>46245</v>
      </c>
      <c r="C13756" s="1" t="n">
        <v>11</v>
      </c>
      <c r="D13756" s="1" t="s">
        <v>3915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8104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7" t="n">
        <v>46245</v>
      </c>
      <c r="C13757" s="1" t="n">
        <v>11</v>
      </c>
      <c r="D13757" s="1" t="s">
        <v>3915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8105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7" t="n">
        <v>46245</v>
      </c>
      <c r="C13758" s="1" t="n">
        <v>11</v>
      </c>
      <c r="D13758" s="1" t="s">
        <v>3915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4429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7" t="n">
        <v>46245</v>
      </c>
      <c r="C13759" s="1" t="n">
        <v>11</v>
      </c>
      <c r="D13759" s="1" t="s">
        <v>3915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8106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7" t="n">
        <v>46245</v>
      </c>
      <c r="C13760" s="1" t="n">
        <v>11</v>
      </c>
      <c r="D13760" s="1" t="s">
        <v>3915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6077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7" t="n">
        <v>46245</v>
      </c>
      <c r="C13761" s="1" t="n">
        <v>11</v>
      </c>
      <c r="D13761" s="1" t="s">
        <v>3915</v>
      </c>
      <c r="E13761" s="1" t="n">
        <v>1700</v>
      </c>
      <c r="F13761" s="1" t="s">
        <v>2743</v>
      </c>
      <c r="I13761" s="1" t="n">
        <v>295194</v>
      </c>
      <c r="J13761" s="1" t="n">
        <v>100814</v>
      </c>
      <c r="K13761" s="1" t="n">
        <v>7897312400054</v>
      </c>
      <c r="L13761" s="1" t="s">
        <v>7237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7" t="n">
        <v>46245</v>
      </c>
      <c r="C13762" s="1" t="n">
        <v>11</v>
      </c>
      <c r="D13762" s="1" t="s">
        <v>3915</v>
      </c>
      <c r="E13762" s="1" t="n">
        <v>1700</v>
      </c>
      <c r="F13762" s="1" t="s">
        <v>2743</v>
      </c>
      <c r="I13762" s="1" t="n">
        <v>295194</v>
      </c>
      <c r="J13762" s="1" t="n">
        <v>102219</v>
      </c>
      <c r="K13762" s="1" t="n">
        <v>7898617582247</v>
      </c>
      <c r="L13762" s="1" t="s">
        <v>4912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7" t="n">
        <v>46245</v>
      </c>
      <c r="C13763" s="1" t="n">
        <v>11</v>
      </c>
      <c r="D13763" s="1" t="s">
        <v>3915</v>
      </c>
      <c r="E13763" s="1" t="n">
        <v>1700</v>
      </c>
      <c r="F13763" s="1" t="s">
        <v>2743</v>
      </c>
      <c r="I13763" s="1" t="n">
        <v>295194</v>
      </c>
      <c r="J13763" s="1" t="n">
        <v>103482</v>
      </c>
      <c r="K13763" s="1" t="n">
        <v>7896384518254</v>
      </c>
      <c r="L13763" s="1" t="s">
        <v>5624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7" t="n">
        <v>46245</v>
      </c>
      <c r="C13764" s="1" t="n">
        <v>11</v>
      </c>
      <c r="D13764" s="1" t="s">
        <v>3915</v>
      </c>
      <c r="E13764" s="1" t="n">
        <v>1700</v>
      </c>
      <c r="F13764" s="1" t="s">
        <v>2743</v>
      </c>
      <c r="I13764" s="1" t="n">
        <v>295194</v>
      </c>
      <c r="J13764" s="1" t="n">
        <v>104032</v>
      </c>
      <c r="K13764" s="1" t="n">
        <v>7897006310072</v>
      </c>
      <c r="L13764" s="1" t="s">
        <v>8107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7" t="n">
        <v>46245</v>
      </c>
      <c r="C13765" s="1" t="n">
        <v>11</v>
      </c>
      <c r="D13765" s="1" t="s">
        <v>3915</v>
      </c>
      <c r="E13765" s="1" t="n">
        <v>1700</v>
      </c>
      <c r="F13765" s="1" t="s">
        <v>2743</v>
      </c>
      <c r="I13765" s="1" t="n">
        <v>295194</v>
      </c>
      <c r="J13765" s="1" t="n">
        <v>104249</v>
      </c>
      <c r="K13765" s="1" t="n">
        <v>7897006310034</v>
      </c>
      <c r="L13765" s="1" t="s">
        <v>6723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7" t="n">
        <v>46245</v>
      </c>
      <c r="C13766" s="1" t="n">
        <v>11</v>
      </c>
      <c r="D13766" s="1" t="s">
        <v>3915</v>
      </c>
      <c r="E13766" s="1" t="n">
        <v>1700</v>
      </c>
      <c r="F13766" s="1" t="s">
        <v>2743</v>
      </c>
      <c r="I13766" s="1" t="n">
        <v>295194</v>
      </c>
      <c r="J13766" s="1" t="n">
        <v>104252</v>
      </c>
      <c r="K13766" s="1" t="n">
        <v>7897006310089</v>
      </c>
      <c r="L13766" s="1" t="s">
        <v>6724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7" t="n">
        <v>46245</v>
      </c>
      <c r="C13767" s="1" t="n">
        <v>11</v>
      </c>
      <c r="D13767" s="1" t="s">
        <v>3915</v>
      </c>
      <c r="E13767" s="1" t="n">
        <v>1700</v>
      </c>
      <c r="F13767" s="1" t="s">
        <v>2743</v>
      </c>
      <c r="I13767" s="1" t="n">
        <v>295194</v>
      </c>
      <c r="J13767" s="1" t="n">
        <v>109973</v>
      </c>
      <c r="K13767" s="1" t="n">
        <v>7896067202241</v>
      </c>
      <c r="L13767" s="1" t="s">
        <v>6582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7" t="n">
        <v>46245</v>
      </c>
      <c r="C13768" s="1" t="n">
        <v>11</v>
      </c>
      <c r="D13768" s="1" t="s">
        <v>3915</v>
      </c>
      <c r="E13768" s="1" t="n">
        <v>1700</v>
      </c>
      <c r="F13768" s="1" t="s">
        <v>2743</v>
      </c>
      <c r="I13768" s="1" t="n">
        <v>295194</v>
      </c>
      <c r="J13768" s="1" t="n">
        <v>16725</v>
      </c>
      <c r="K13768" s="1" t="n">
        <v>793573980939</v>
      </c>
      <c r="L13768" s="1" t="s">
        <v>5634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7" t="n">
        <v>46245</v>
      </c>
      <c r="C13769" s="1" t="n">
        <v>11</v>
      </c>
      <c r="D13769" s="1" t="s">
        <v>3915</v>
      </c>
      <c r="E13769" s="1" t="n">
        <v>1700</v>
      </c>
      <c r="F13769" s="1" t="s">
        <v>2743</v>
      </c>
      <c r="I13769" s="1" t="n">
        <v>295194</v>
      </c>
      <c r="J13769" s="1" t="n">
        <v>25831</v>
      </c>
      <c r="K13769" s="1" t="n">
        <v>7897006310201</v>
      </c>
      <c r="L13769" s="1" t="s">
        <v>8108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7" t="n">
        <v>46245</v>
      </c>
      <c r="C13770" s="1" t="n">
        <v>11</v>
      </c>
      <c r="D13770" s="1" t="s">
        <v>3915</v>
      </c>
      <c r="E13770" s="1" t="n">
        <v>1700</v>
      </c>
      <c r="F13770" s="1" t="s">
        <v>2743</v>
      </c>
      <c r="I13770" s="1" t="n">
        <v>295194</v>
      </c>
      <c r="J13770" s="1" t="n">
        <v>31337</v>
      </c>
      <c r="K13770" s="1" t="n">
        <v>7896256603743</v>
      </c>
      <c r="L13770" s="1" t="s">
        <v>8109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7" t="n">
        <v>46245</v>
      </c>
      <c r="C13771" s="1" t="n">
        <v>11</v>
      </c>
      <c r="D13771" s="1" t="s">
        <v>3915</v>
      </c>
      <c r="E13771" s="1" t="n">
        <v>1700</v>
      </c>
      <c r="F13771" s="1" t="s">
        <v>2743</v>
      </c>
      <c r="I13771" s="1" t="n">
        <v>295194</v>
      </c>
      <c r="J13771" s="1" t="n">
        <v>34062</v>
      </c>
      <c r="K13771" s="1" t="n">
        <v>7897312403239</v>
      </c>
      <c r="L13771" s="1" t="s">
        <v>8110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7" t="n">
        <v>46245</v>
      </c>
      <c r="C13772" s="1" t="n">
        <v>11</v>
      </c>
      <c r="D13772" s="1" t="s">
        <v>3915</v>
      </c>
      <c r="E13772" s="1" t="n">
        <v>1700</v>
      </c>
      <c r="F13772" s="1" t="s">
        <v>2743</v>
      </c>
      <c r="I13772" s="1" t="n">
        <v>295194</v>
      </c>
      <c r="J13772" s="1" t="n">
        <v>42433</v>
      </c>
      <c r="K13772" s="1" t="n">
        <v>7897312403222</v>
      </c>
      <c r="L13772" s="1" t="s">
        <v>8111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7" t="n">
        <v>46245</v>
      </c>
      <c r="C13773" s="1" t="n">
        <v>11</v>
      </c>
      <c r="D13773" s="1" t="s">
        <v>3915</v>
      </c>
      <c r="E13773" s="1" t="n">
        <v>1700</v>
      </c>
      <c r="F13773" s="1" t="s">
        <v>2743</v>
      </c>
      <c r="I13773" s="1" t="n">
        <v>295194</v>
      </c>
      <c r="J13773" s="1" t="n">
        <v>42436</v>
      </c>
      <c r="K13773" s="1" t="n">
        <v>7897312403246</v>
      </c>
      <c r="L13773" s="1" t="s">
        <v>8112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7" t="n">
        <v>46245</v>
      </c>
      <c r="C13774" s="1" t="n">
        <v>11</v>
      </c>
      <c r="D13774" s="1" t="s">
        <v>3915</v>
      </c>
      <c r="E13774" s="1" t="n">
        <v>1700</v>
      </c>
      <c r="F13774" s="1" t="s">
        <v>2743</v>
      </c>
      <c r="I13774" s="1" t="n">
        <v>295194</v>
      </c>
      <c r="J13774" s="1" t="n">
        <v>52561</v>
      </c>
      <c r="K13774" s="1" t="n">
        <v>7897312404120</v>
      </c>
      <c r="L13774" s="1" t="s">
        <v>7241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7" t="n">
        <v>46245</v>
      </c>
      <c r="C13775" s="1" t="n">
        <v>11</v>
      </c>
      <c r="D13775" s="1" t="s">
        <v>3915</v>
      </c>
      <c r="E13775" s="1" t="n">
        <v>1700</v>
      </c>
      <c r="F13775" s="1" t="s">
        <v>2743</v>
      </c>
      <c r="I13775" s="1" t="n">
        <v>295194</v>
      </c>
      <c r="J13775" s="1" t="n">
        <v>70467</v>
      </c>
      <c r="K13775" s="1" t="n">
        <v>7898617581745</v>
      </c>
      <c r="L13775" s="1" t="s">
        <v>8113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7" t="n">
        <v>46245</v>
      </c>
      <c r="C13776" s="1" t="n">
        <v>11</v>
      </c>
      <c r="D13776" s="1" t="s">
        <v>3915</v>
      </c>
      <c r="E13776" s="1" t="n">
        <v>1700</v>
      </c>
      <c r="F13776" s="1" t="s">
        <v>2743</v>
      </c>
      <c r="I13776" s="1" t="n">
        <v>295194</v>
      </c>
      <c r="J13776" s="1" t="n">
        <v>70468</v>
      </c>
      <c r="K13776" s="1" t="n">
        <v>7898617581752</v>
      </c>
      <c r="L13776" s="1" t="s">
        <v>7119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7" t="n">
        <v>46245</v>
      </c>
      <c r="C13777" s="1" t="n">
        <v>11</v>
      </c>
      <c r="D13777" s="1" t="s">
        <v>3915</v>
      </c>
      <c r="E13777" s="1" t="n">
        <v>1700</v>
      </c>
      <c r="F13777" s="1" t="s">
        <v>2743</v>
      </c>
      <c r="I13777" s="1" t="n">
        <v>295194</v>
      </c>
      <c r="J13777" s="1" t="n">
        <v>73249</v>
      </c>
      <c r="K13777" s="1" t="n">
        <v>7898932426189</v>
      </c>
      <c r="L13777" s="1" t="s">
        <v>8114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7" t="n">
        <v>46245</v>
      </c>
      <c r="C13778" s="1" t="n">
        <v>11</v>
      </c>
      <c r="D13778" s="1" t="s">
        <v>3915</v>
      </c>
      <c r="E13778" s="1" t="n">
        <v>1700</v>
      </c>
      <c r="F13778" s="1" t="s">
        <v>2743</v>
      </c>
      <c r="I13778" s="1" t="n">
        <v>295194</v>
      </c>
      <c r="J13778" s="1" t="n">
        <v>81791</v>
      </c>
      <c r="K13778" s="1" t="n">
        <v>7898617580793</v>
      </c>
      <c r="L13778" s="1" t="s">
        <v>7124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7" t="n">
        <v>46245</v>
      </c>
      <c r="C13779" s="1" t="n">
        <v>11</v>
      </c>
      <c r="D13779" s="1" t="s">
        <v>3915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4114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7" t="n">
        <v>46245</v>
      </c>
      <c r="C13780" s="1" t="n">
        <v>11</v>
      </c>
      <c r="D13780" s="1" t="s">
        <v>3915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8115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7" t="n">
        <v>46245</v>
      </c>
      <c r="C13781" s="1" t="n">
        <v>11</v>
      </c>
      <c r="D13781" s="1" t="s">
        <v>3915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8116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7" t="n">
        <v>46245</v>
      </c>
      <c r="C13782" s="1" t="n">
        <v>11</v>
      </c>
      <c r="D13782" s="1" t="s">
        <v>3915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8117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7" t="n">
        <v>46245</v>
      </c>
      <c r="C13783" s="1" t="n">
        <v>11</v>
      </c>
      <c r="D13783" s="1" t="s">
        <v>3915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8118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7" t="n">
        <v>46245</v>
      </c>
      <c r="C13784" s="1" t="n">
        <v>11</v>
      </c>
      <c r="D13784" s="1" t="s">
        <v>3915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5253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7" t="n">
        <v>46245</v>
      </c>
      <c r="C13785" s="1" t="n">
        <v>11</v>
      </c>
      <c r="D13785" s="1" t="s">
        <v>3915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7990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7" t="n">
        <v>46245</v>
      </c>
      <c r="C13786" s="1" t="n">
        <v>11</v>
      </c>
      <c r="D13786" s="1" t="s">
        <v>3915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8119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7" t="n">
        <v>46245</v>
      </c>
      <c r="C13787" s="1" t="n">
        <v>11</v>
      </c>
      <c r="D13787" s="1" t="s">
        <v>3915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4124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7" t="n">
        <v>46245</v>
      </c>
      <c r="C13788" s="1" t="n">
        <v>11</v>
      </c>
      <c r="D13788" s="1" t="s">
        <v>3915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6422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7" t="n">
        <v>46245</v>
      </c>
      <c r="C13789" s="1" t="n">
        <v>11</v>
      </c>
      <c r="D13789" s="1" t="s">
        <v>3915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6422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7" t="n">
        <v>46245</v>
      </c>
      <c r="C13790" s="1" t="n">
        <v>11</v>
      </c>
      <c r="D13790" s="1" t="s">
        <v>3915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6422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7" t="n">
        <v>46245</v>
      </c>
      <c r="C13791" s="1" t="n">
        <v>11</v>
      </c>
      <c r="D13791" s="1" t="s">
        <v>3915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5292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7" t="n">
        <v>46245</v>
      </c>
      <c r="C13792" s="1" t="n">
        <v>11</v>
      </c>
      <c r="D13792" s="1" t="s">
        <v>3915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5293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7" t="n">
        <v>46245</v>
      </c>
      <c r="C13793" s="1" t="n">
        <v>11</v>
      </c>
      <c r="D13793" s="1" t="s">
        <v>3915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8120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7" t="n">
        <v>46245</v>
      </c>
      <c r="C13794" s="1" t="n">
        <v>11</v>
      </c>
      <c r="D13794" s="1" t="s">
        <v>3915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7200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7" t="n">
        <v>46245</v>
      </c>
      <c r="C13795" s="1" t="n">
        <v>11</v>
      </c>
      <c r="D13795" s="1" t="s">
        <v>3915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5297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7" t="n">
        <v>46245</v>
      </c>
      <c r="C13796" s="1" t="n">
        <v>11</v>
      </c>
      <c r="D13796" s="1" t="s">
        <v>3915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8121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7" t="n">
        <v>46245</v>
      </c>
      <c r="C13797" s="1" t="n">
        <v>11</v>
      </c>
      <c r="D13797" s="1" t="s">
        <v>3915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5298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7" t="n">
        <v>46245</v>
      </c>
      <c r="C13798" s="1" t="n">
        <v>11</v>
      </c>
      <c r="D13798" s="1" t="s">
        <v>3915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5300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7" t="n">
        <v>46245</v>
      </c>
      <c r="C13799" s="1" t="n">
        <v>11</v>
      </c>
      <c r="D13799" s="1" t="s">
        <v>3915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8122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7" t="n">
        <v>46245</v>
      </c>
      <c r="C13800" s="1" t="n">
        <v>22</v>
      </c>
      <c r="D13800" s="1" t="s">
        <v>3920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3921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7" t="n">
        <v>46245</v>
      </c>
      <c r="C13801" s="1" t="n">
        <v>22</v>
      </c>
      <c r="D13801" s="1" t="s">
        <v>3920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4208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7" t="n">
        <v>46245</v>
      </c>
      <c r="C13802" s="1" t="n">
        <v>22</v>
      </c>
      <c r="D13802" s="1" t="s">
        <v>3920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3942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7" t="n">
        <v>46245</v>
      </c>
      <c r="C13803" s="1" t="n">
        <v>22</v>
      </c>
      <c r="D13803" s="1" t="s">
        <v>3920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3943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7" t="n">
        <v>46245</v>
      </c>
      <c r="C13804" s="1" t="n">
        <v>22</v>
      </c>
      <c r="D13804" s="1" t="s">
        <v>3920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3922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7" t="n">
        <v>46245</v>
      </c>
      <c r="C13805" s="1" t="n">
        <v>22</v>
      </c>
      <c r="D13805" s="1" t="s">
        <v>3920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3944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7" t="n">
        <v>46245</v>
      </c>
      <c r="C13806" s="1" t="n">
        <v>22</v>
      </c>
      <c r="D13806" s="1" t="s">
        <v>3920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3938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7" t="n">
        <v>46245</v>
      </c>
      <c r="C13807" s="1" t="n">
        <v>22</v>
      </c>
      <c r="D13807" s="1" t="s">
        <v>3920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3940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7" t="n">
        <v>46245</v>
      </c>
      <c r="C13808" s="1" t="n">
        <v>22</v>
      </c>
      <c r="D13808" s="1" t="s">
        <v>3920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3921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7" t="n">
        <v>46245</v>
      </c>
      <c r="C13809" s="1" t="n">
        <v>22</v>
      </c>
      <c r="D13809" s="1" t="s">
        <v>3920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3922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7" t="n">
        <v>46245</v>
      </c>
      <c r="C13810" s="1" t="n">
        <v>22</v>
      </c>
      <c r="D13810" s="1" t="s">
        <v>3920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3923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7" t="n">
        <v>46245</v>
      </c>
      <c r="C13811" s="1" t="n">
        <v>22</v>
      </c>
      <c r="D13811" s="1" t="s">
        <v>3920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3924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7" t="n">
        <v>46245</v>
      </c>
      <c r="C13812" s="1" t="n">
        <v>22</v>
      </c>
      <c r="D13812" s="1" t="s">
        <v>3920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3925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7" t="n">
        <v>46245</v>
      </c>
      <c r="C13813" s="1" t="n">
        <v>22</v>
      </c>
      <c r="D13813" s="1" t="s">
        <v>3920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3926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7" t="n">
        <v>46245</v>
      </c>
      <c r="C13814" s="1" t="n">
        <v>22</v>
      </c>
      <c r="D13814" s="1" t="s">
        <v>3920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3927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7" t="n">
        <v>46245</v>
      </c>
      <c r="C13815" s="1" t="n">
        <v>22</v>
      </c>
      <c r="D13815" s="1" t="s">
        <v>3920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3928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7" t="n">
        <v>46245</v>
      </c>
      <c r="C13816" s="1" t="n">
        <v>22</v>
      </c>
      <c r="D13816" s="1" t="s">
        <v>3920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3929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7" t="n">
        <v>46245</v>
      </c>
      <c r="C13817" s="1" t="n">
        <v>22</v>
      </c>
      <c r="D13817" s="1" t="s">
        <v>3920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3930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7" t="n">
        <v>46245</v>
      </c>
      <c r="C13818" s="1" t="n">
        <v>22</v>
      </c>
      <c r="D13818" s="1" t="s">
        <v>3920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3931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7" t="n">
        <v>46245</v>
      </c>
      <c r="C13819" s="1" t="n">
        <v>22</v>
      </c>
      <c r="D13819" s="1" t="s">
        <v>3920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3932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7" t="n">
        <v>46245</v>
      </c>
      <c r="C13820" s="1" t="n">
        <v>22</v>
      </c>
      <c r="D13820" s="1" t="s">
        <v>3920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3933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7" t="n">
        <v>46245</v>
      </c>
      <c r="C13821" s="1" t="n">
        <v>22</v>
      </c>
      <c r="D13821" s="1" t="s">
        <v>3920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3935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7" t="n">
        <v>46245</v>
      </c>
      <c r="C13822" s="1" t="n">
        <v>22</v>
      </c>
      <c r="D13822" s="1" t="s">
        <v>3920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3937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7" t="n">
        <v>46245</v>
      </c>
      <c r="C13823" s="1" t="n">
        <v>22</v>
      </c>
      <c r="D13823" s="1" t="s">
        <v>3920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3938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7" t="n">
        <v>46245</v>
      </c>
      <c r="C13824" s="1" t="n">
        <v>22</v>
      </c>
      <c r="D13824" s="1" t="s">
        <v>3920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3939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7" t="n">
        <v>46245</v>
      </c>
      <c r="C13825" s="1" t="n">
        <v>22</v>
      </c>
      <c r="D13825" s="1" t="s">
        <v>3920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3940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7" t="n">
        <v>46245</v>
      </c>
      <c r="C13826" s="1" t="n">
        <v>22</v>
      </c>
      <c r="D13826" s="1" t="s">
        <v>3920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3941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7" t="n">
        <v>46245</v>
      </c>
      <c r="C13827" s="1" t="n">
        <v>100</v>
      </c>
      <c r="D13827" s="1" t="s">
        <v>3947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3921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7" t="n">
        <v>46245</v>
      </c>
      <c r="C13828" s="1" t="n">
        <v>100</v>
      </c>
      <c r="D13828" s="1" t="s">
        <v>3947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4208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7" t="n">
        <v>46245</v>
      </c>
      <c r="C13829" s="1" t="n">
        <v>100</v>
      </c>
      <c r="D13829" s="1" t="s">
        <v>3947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3942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7" t="n">
        <v>46245</v>
      </c>
      <c r="C13830" s="1" t="n">
        <v>100</v>
      </c>
      <c r="D13830" s="1" t="s">
        <v>3947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3943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7" t="n">
        <v>46245</v>
      </c>
      <c r="C13831" s="1" t="n">
        <v>100</v>
      </c>
      <c r="D13831" s="1" t="s">
        <v>3947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3922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7" t="n">
        <v>46245</v>
      </c>
      <c r="C13832" s="1" t="n">
        <v>100</v>
      </c>
      <c r="D13832" s="1" t="s">
        <v>3947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3944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7" t="n">
        <v>46245</v>
      </c>
      <c r="C13833" s="1" t="n">
        <v>100</v>
      </c>
      <c r="D13833" s="1" t="s">
        <v>3947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3938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7" t="n">
        <v>46245</v>
      </c>
      <c r="C13834" s="1" t="n">
        <v>100</v>
      </c>
      <c r="D13834" s="1" t="s">
        <v>3947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3940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7" t="n">
        <v>46245</v>
      </c>
      <c r="C13835" s="1" t="n">
        <v>100</v>
      </c>
      <c r="D13835" s="1" t="s">
        <v>3947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3921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7" t="n">
        <v>46245</v>
      </c>
      <c r="C13836" s="1" t="n">
        <v>100</v>
      </c>
      <c r="D13836" s="1" t="s">
        <v>3947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3922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7" t="n">
        <v>46245</v>
      </c>
      <c r="C13837" s="1" t="n">
        <v>100</v>
      </c>
      <c r="D13837" s="1" t="s">
        <v>3947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3923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7" t="n">
        <v>46245</v>
      </c>
      <c r="C13838" s="1" t="n">
        <v>100</v>
      </c>
      <c r="D13838" s="1" t="s">
        <v>3947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3924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7" t="n">
        <v>46245</v>
      </c>
      <c r="C13839" s="1" t="n">
        <v>100</v>
      </c>
      <c r="D13839" s="1" t="s">
        <v>3947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3925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7" t="n">
        <v>46245</v>
      </c>
      <c r="C13840" s="1" t="n">
        <v>100</v>
      </c>
      <c r="D13840" s="1" t="s">
        <v>3947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3926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7" t="n">
        <v>46245</v>
      </c>
      <c r="C13841" s="1" t="n">
        <v>100</v>
      </c>
      <c r="D13841" s="1" t="s">
        <v>3947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3927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7" t="n">
        <v>46245</v>
      </c>
      <c r="C13842" s="1" t="n">
        <v>100</v>
      </c>
      <c r="D13842" s="1" t="s">
        <v>3947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3928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7" t="n">
        <v>46245</v>
      </c>
      <c r="C13843" s="1" t="n">
        <v>100</v>
      </c>
      <c r="D13843" s="1" t="s">
        <v>3947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3929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7" t="n">
        <v>46245</v>
      </c>
      <c r="C13844" s="1" t="n">
        <v>100</v>
      </c>
      <c r="D13844" s="1" t="s">
        <v>3947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3930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7" t="n">
        <v>46245</v>
      </c>
      <c r="C13845" s="1" t="n">
        <v>100</v>
      </c>
      <c r="D13845" s="1" t="s">
        <v>3947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3931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7" t="n">
        <v>46245</v>
      </c>
      <c r="C13846" s="1" t="n">
        <v>100</v>
      </c>
      <c r="D13846" s="1" t="s">
        <v>3947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3932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7" t="n">
        <v>46245</v>
      </c>
      <c r="C13847" s="1" t="n">
        <v>100</v>
      </c>
      <c r="D13847" s="1" t="s">
        <v>3947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3933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7" t="n">
        <v>46245</v>
      </c>
      <c r="C13848" s="1" t="n">
        <v>100</v>
      </c>
      <c r="D13848" s="1" t="s">
        <v>3947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3935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7" t="n">
        <v>46245</v>
      </c>
      <c r="C13849" s="1" t="n">
        <v>100</v>
      </c>
      <c r="D13849" s="1" t="s">
        <v>3947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3937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7" t="n">
        <v>46245</v>
      </c>
      <c r="C13850" s="1" t="n">
        <v>100</v>
      </c>
      <c r="D13850" s="1" t="s">
        <v>3947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3938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7" t="n">
        <v>46245</v>
      </c>
      <c r="C13851" s="1" t="n">
        <v>100</v>
      </c>
      <c r="D13851" s="1" t="s">
        <v>3947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3939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7" t="n">
        <v>46245</v>
      </c>
      <c r="C13852" s="1" t="n">
        <v>100</v>
      </c>
      <c r="D13852" s="1" t="s">
        <v>3947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3940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7" t="n">
        <v>46245</v>
      </c>
      <c r="C13853" s="1" t="n">
        <v>100</v>
      </c>
      <c r="D13853" s="1" t="s">
        <v>3947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3941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7" t="n">
        <v>46245</v>
      </c>
      <c r="C13854" s="1" t="n">
        <v>171</v>
      </c>
      <c r="D13854" s="1" t="s">
        <v>3948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8123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7" t="n">
        <v>46246</v>
      </c>
      <c r="C13855" s="1" t="n">
        <v>1</v>
      </c>
      <c r="D13855" s="1" t="s">
        <v>3851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3886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7" t="n">
        <v>46246</v>
      </c>
      <c r="C13856" s="1" t="n">
        <v>1</v>
      </c>
      <c r="D13856" s="1" t="s">
        <v>3851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3887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7" t="n">
        <v>46246</v>
      </c>
      <c r="C13857" s="1" t="n">
        <v>1</v>
      </c>
      <c r="D13857" s="1" t="s">
        <v>3851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4894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7" t="n">
        <v>46246</v>
      </c>
      <c r="C13858" s="1" t="n">
        <v>1</v>
      </c>
      <c r="D13858" s="1" t="s">
        <v>3851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3894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7" t="n">
        <v>46246</v>
      </c>
      <c r="C13859" s="1" t="n">
        <v>6</v>
      </c>
      <c r="D13859" s="1" t="s">
        <v>3914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7" t="n">
        <v>46246</v>
      </c>
      <c r="C13860" s="1" t="n">
        <v>6</v>
      </c>
      <c r="D13860" s="1" t="s">
        <v>3914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7" t="n">
        <v>46246</v>
      </c>
      <c r="C13861" s="1" t="n">
        <v>11</v>
      </c>
      <c r="D13861" s="1" t="s">
        <v>3915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3951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7" t="n">
        <v>46246</v>
      </c>
      <c r="C13862" s="1" t="n">
        <v>11</v>
      </c>
      <c r="D13862" s="1" t="s">
        <v>3915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7572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7" t="n">
        <v>46246</v>
      </c>
      <c r="C13863" s="1" t="n">
        <v>11</v>
      </c>
      <c r="D13863" s="1" t="s">
        <v>3915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3905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7" t="n">
        <v>46246</v>
      </c>
      <c r="C13864" s="1" t="n">
        <v>11</v>
      </c>
      <c r="D13864" s="1" t="s">
        <v>3915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8124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7" t="n">
        <v>46246</v>
      </c>
      <c r="C13865" s="1" t="n">
        <v>11</v>
      </c>
      <c r="D13865" s="1" t="s">
        <v>3915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8125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7" t="n">
        <v>46246</v>
      </c>
      <c r="C13866" s="1" t="n">
        <v>11</v>
      </c>
      <c r="D13866" s="1" t="s">
        <v>3915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8126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7" t="n">
        <v>46246</v>
      </c>
      <c r="C13867" s="1" t="n">
        <v>11</v>
      </c>
      <c r="D13867" s="1" t="s">
        <v>3915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8127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7" t="n">
        <v>46246</v>
      </c>
      <c r="C13868" s="1" t="n">
        <v>11</v>
      </c>
      <c r="D13868" s="1" t="s">
        <v>3915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5227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7" t="n">
        <v>46246</v>
      </c>
      <c r="C13869" s="1" t="n">
        <v>11</v>
      </c>
      <c r="D13869" s="1" t="s">
        <v>3915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8128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7" t="n">
        <v>46246</v>
      </c>
      <c r="C13870" s="1" t="n">
        <v>11</v>
      </c>
      <c r="D13870" s="1" t="s">
        <v>3915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8129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7" t="n">
        <v>46246</v>
      </c>
      <c r="C13871" s="1" t="n">
        <v>11</v>
      </c>
      <c r="D13871" s="1" t="s">
        <v>3915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5228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7" t="n">
        <v>46246</v>
      </c>
      <c r="C13872" s="1" t="n">
        <v>11</v>
      </c>
      <c r="D13872" s="1" t="s">
        <v>3915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8130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7" t="n">
        <v>46246</v>
      </c>
      <c r="C13873" s="1" t="n">
        <v>11</v>
      </c>
      <c r="D13873" s="1" t="s">
        <v>3915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5229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7" t="n">
        <v>46246</v>
      </c>
      <c r="C13874" s="1" t="n">
        <v>11</v>
      </c>
      <c r="D13874" s="1" t="s">
        <v>3915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8106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7" t="n">
        <v>46246</v>
      </c>
      <c r="C13875" s="1" t="n">
        <v>11</v>
      </c>
      <c r="D13875" s="1" t="s">
        <v>3915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8131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7" t="n">
        <v>46246</v>
      </c>
      <c r="C13876" s="1" t="n">
        <v>11</v>
      </c>
      <c r="D13876" s="1" t="s">
        <v>3915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8132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7" t="n">
        <v>46246</v>
      </c>
      <c r="C13877" s="1" t="n">
        <v>11</v>
      </c>
      <c r="D13877" s="1" t="s">
        <v>3915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8133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7" t="n">
        <v>46246</v>
      </c>
      <c r="C13878" s="1" t="n">
        <v>11</v>
      </c>
      <c r="D13878" s="1" t="s">
        <v>3915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8134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7" t="n">
        <v>46246</v>
      </c>
      <c r="C13879" s="1" t="n">
        <v>11</v>
      </c>
      <c r="D13879" s="1" t="s">
        <v>3915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5784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7" t="n">
        <v>46246</v>
      </c>
      <c r="C13880" s="1" t="n">
        <v>11</v>
      </c>
      <c r="D13880" s="1" t="s">
        <v>3915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8135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7" t="n">
        <v>46246</v>
      </c>
      <c r="C13881" s="1" t="n">
        <v>11</v>
      </c>
      <c r="D13881" s="1" t="s">
        <v>3915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8136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7" t="n">
        <v>46246</v>
      </c>
      <c r="C13882" s="1" t="n">
        <v>11</v>
      </c>
      <c r="D13882" s="1" t="s">
        <v>3915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8137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7" t="n">
        <v>46246</v>
      </c>
      <c r="C13883" s="1" t="n">
        <v>11</v>
      </c>
      <c r="D13883" s="1" t="s">
        <v>3915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8138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7" t="n">
        <v>46246</v>
      </c>
      <c r="C13884" s="1" t="n">
        <v>11</v>
      </c>
      <c r="D13884" s="1" t="s">
        <v>3915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5878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7" t="n">
        <v>46246</v>
      </c>
      <c r="C13885" s="1" t="n">
        <v>11</v>
      </c>
      <c r="D13885" s="1" t="s">
        <v>3915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8139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7" t="n">
        <v>46246</v>
      </c>
      <c r="C13886" s="1" t="n">
        <v>11</v>
      </c>
      <c r="D13886" s="1" t="s">
        <v>3915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8140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7" t="n">
        <v>46246</v>
      </c>
      <c r="C13887" s="1" t="n">
        <v>11</v>
      </c>
      <c r="D13887" s="1" t="s">
        <v>3915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7954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7" t="n">
        <v>46246</v>
      </c>
      <c r="C13888" s="1" t="n">
        <v>11</v>
      </c>
      <c r="D13888" s="1" t="s">
        <v>3915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8141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7" t="n">
        <v>46246</v>
      </c>
      <c r="C13889" s="1" t="n">
        <v>11</v>
      </c>
      <c r="D13889" s="1" t="s">
        <v>3915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6035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7" t="n">
        <v>46246</v>
      </c>
      <c r="C13890" s="1" t="n">
        <v>11</v>
      </c>
      <c r="D13890" s="1" t="s">
        <v>3915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6036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7" t="n">
        <v>46246</v>
      </c>
      <c r="C13891" s="1" t="n">
        <v>11</v>
      </c>
      <c r="D13891" s="1" t="s">
        <v>3915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6038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7" t="n">
        <v>46246</v>
      </c>
      <c r="C13892" s="1" t="n">
        <v>11</v>
      </c>
      <c r="D13892" s="1" t="s">
        <v>3915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8142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7" t="n">
        <v>46246</v>
      </c>
      <c r="C13893" s="1" t="n">
        <v>11</v>
      </c>
      <c r="D13893" s="1" t="s">
        <v>3915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4958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7" t="n">
        <v>46246</v>
      </c>
      <c r="C13894" s="1" t="n">
        <v>11</v>
      </c>
      <c r="D13894" s="1" t="s">
        <v>3915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8143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7" t="n">
        <v>46246</v>
      </c>
      <c r="C13895" s="1" t="n">
        <v>11</v>
      </c>
      <c r="D13895" s="1" t="s">
        <v>3915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8144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7" t="n">
        <v>46246</v>
      </c>
      <c r="C13896" s="1" t="n">
        <v>11</v>
      </c>
      <c r="D13896" s="1" t="s">
        <v>3915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8145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7" t="n">
        <v>46246</v>
      </c>
      <c r="C13897" s="1" t="n">
        <v>11</v>
      </c>
      <c r="D13897" s="1" t="s">
        <v>3915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8146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7" t="n">
        <v>46246</v>
      </c>
      <c r="C13898" s="1" t="n">
        <v>11</v>
      </c>
      <c r="D13898" s="1" t="s">
        <v>3915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8147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7" t="n">
        <v>46246</v>
      </c>
      <c r="C13899" s="1" t="n">
        <v>11</v>
      </c>
      <c r="D13899" s="1" t="s">
        <v>3915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8148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7" t="n">
        <v>46246</v>
      </c>
      <c r="C13900" s="1" t="n">
        <v>11</v>
      </c>
      <c r="D13900" s="1" t="s">
        <v>3915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8149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7" t="n">
        <v>46246</v>
      </c>
      <c r="C13901" s="1" t="n">
        <v>11</v>
      </c>
      <c r="D13901" s="1" t="s">
        <v>3915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8150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7" t="n">
        <v>46246</v>
      </c>
      <c r="C13902" s="1" t="n">
        <v>11</v>
      </c>
      <c r="D13902" s="1" t="s">
        <v>3915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8151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7" t="n">
        <v>46246</v>
      </c>
      <c r="C13903" s="1" t="n">
        <v>11</v>
      </c>
      <c r="D13903" s="1" t="s">
        <v>3915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8152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7" t="n">
        <v>46246</v>
      </c>
      <c r="C13904" s="1" t="n">
        <v>11</v>
      </c>
      <c r="D13904" s="1" t="s">
        <v>3915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8153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7" t="n">
        <v>46246</v>
      </c>
      <c r="C13905" s="1" t="n">
        <v>11</v>
      </c>
      <c r="D13905" s="1" t="s">
        <v>3915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8154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7" t="n">
        <v>46246</v>
      </c>
      <c r="C13906" s="1" t="n">
        <v>11</v>
      </c>
      <c r="D13906" s="1" t="s">
        <v>3915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8155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7" t="n">
        <v>46246</v>
      </c>
      <c r="C13907" s="1" t="n">
        <v>11</v>
      </c>
      <c r="D13907" s="1" t="s">
        <v>3915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8156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7" t="n">
        <v>46246</v>
      </c>
      <c r="C13908" s="1" t="n">
        <v>11</v>
      </c>
      <c r="D13908" s="1" t="s">
        <v>3915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8157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7" t="n">
        <v>46246</v>
      </c>
      <c r="C13909" s="1" t="n">
        <v>11</v>
      </c>
      <c r="D13909" s="1" t="s">
        <v>3915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8158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7" t="n">
        <v>46246</v>
      </c>
      <c r="C13910" s="1" t="n">
        <v>11</v>
      </c>
      <c r="D13910" s="1" t="s">
        <v>3915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8159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7" t="n">
        <v>46246</v>
      </c>
      <c r="C13911" s="1" t="n">
        <v>11</v>
      </c>
      <c r="D13911" s="1" t="s">
        <v>3915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8160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7" t="n">
        <v>46246</v>
      </c>
      <c r="C13912" s="1" t="n">
        <v>11</v>
      </c>
      <c r="D13912" s="1" t="s">
        <v>3915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8161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7" t="n">
        <v>46246</v>
      </c>
      <c r="C13913" s="1" t="n">
        <v>11</v>
      </c>
      <c r="D13913" s="1" t="s">
        <v>3915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8162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7" t="n">
        <v>46246</v>
      </c>
      <c r="C13914" s="1" t="n">
        <v>11</v>
      </c>
      <c r="D13914" s="1" t="s">
        <v>3915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8163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7" t="n">
        <v>46246</v>
      </c>
      <c r="C13915" s="1" t="n">
        <v>11</v>
      </c>
      <c r="D13915" s="1" t="s">
        <v>3915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8164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7" t="n">
        <v>46246</v>
      </c>
      <c r="C13916" s="1" t="n">
        <v>11</v>
      </c>
      <c r="D13916" s="1" t="s">
        <v>3915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8165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7" t="n">
        <v>46246</v>
      </c>
      <c r="C13917" s="1" t="n">
        <v>11</v>
      </c>
      <c r="D13917" s="1" t="s">
        <v>3915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8166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7" t="n">
        <v>46246</v>
      </c>
      <c r="C13918" s="1" t="n">
        <v>11</v>
      </c>
      <c r="D13918" s="1" t="s">
        <v>3915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8167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7" t="n">
        <v>46246</v>
      </c>
      <c r="C13919" s="1" t="n">
        <v>11</v>
      </c>
      <c r="D13919" s="1" t="s">
        <v>3915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8168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7" t="n">
        <v>46246</v>
      </c>
      <c r="C13920" s="1" t="n">
        <v>11</v>
      </c>
      <c r="D13920" s="1" t="s">
        <v>3915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8169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7" t="n">
        <v>46246</v>
      </c>
      <c r="C13921" s="1" t="n">
        <v>11</v>
      </c>
      <c r="D13921" s="1" t="s">
        <v>3915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8170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7" t="n">
        <v>46246</v>
      </c>
      <c r="C13922" s="1" t="n">
        <v>11</v>
      </c>
      <c r="D13922" s="1" t="s">
        <v>3915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8171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7" t="n">
        <v>46246</v>
      </c>
      <c r="C13923" s="1" t="n">
        <v>11</v>
      </c>
      <c r="D13923" s="1" t="s">
        <v>3915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8172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7" t="n">
        <v>46246</v>
      </c>
      <c r="C13924" s="1" t="n">
        <v>11</v>
      </c>
      <c r="D13924" s="1" t="s">
        <v>3915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8173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7" t="n">
        <v>46246</v>
      </c>
      <c r="C13925" s="1" t="n">
        <v>11</v>
      </c>
      <c r="D13925" s="1" t="s">
        <v>3915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8174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7" t="n">
        <v>46246</v>
      </c>
      <c r="C13926" s="1" t="n">
        <v>11</v>
      </c>
      <c r="D13926" s="1" t="s">
        <v>3915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8175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7" t="n">
        <v>46246</v>
      </c>
      <c r="C13927" s="1" t="n">
        <v>11</v>
      </c>
      <c r="D13927" s="1" t="s">
        <v>3915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8176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7" t="n">
        <v>46246</v>
      </c>
      <c r="C13928" s="1" t="n">
        <v>11</v>
      </c>
      <c r="D13928" s="1" t="s">
        <v>3915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4708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7" t="n">
        <v>46246</v>
      </c>
      <c r="C13929" s="1" t="n">
        <v>11</v>
      </c>
      <c r="D13929" s="1" t="s">
        <v>3915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4709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7" t="n">
        <v>46246</v>
      </c>
      <c r="C13930" s="1" t="n">
        <v>11</v>
      </c>
      <c r="D13930" s="1" t="s">
        <v>3915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8177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7" t="n">
        <v>46246</v>
      </c>
      <c r="C13931" s="1" t="n">
        <v>11</v>
      </c>
      <c r="D13931" s="1" t="s">
        <v>3915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8178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7" t="n">
        <v>46246</v>
      </c>
      <c r="C13932" s="1" t="n">
        <v>11</v>
      </c>
      <c r="D13932" s="1" t="s">
        <v>3915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8179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7" t="n">
        <v>46246</v>
      </c>
      <c r="C13933" s="1" t="n">
        <v>11</v>
      </c>
      <c r="D13933" s="1" t="s">
        <v>3915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8180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7" t="n">
        <v>46246</v>
      </c>
      <c r="C13934" s="1" t="n">
        <v>11</v>
      </c>
      <c r="D13934" s="1" t="s">
        <v>3915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8181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7" t="n">
        <v>46246</v>
      </c>
      <c r="C13935" s="1" t="n">
        <v>11</v>
      </c>
      <c r="D13935" s="1" t="s">
        <v>3915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8182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7" t="n">
        <v>46246</v>
      </c>
      <c r="C13936" s="1" t="n">
        <v>11</v>
      </c>
      <c r="D13936" s="1" t="s">
        <v>3915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8183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7" t="n">
        <v>46246</v>
      </c>
      <c r="C13937" s="1" t="n">
        <v>11</v>
      </c>
      <c r="D13937" s="1" t="s">
        <v>3915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4875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7" t="n">
        <v>46246</v>
      </c>
      <c r="C13938" s="1" t="n">
        <v>11</v>
      </c>
      <c r="D13938" s="1" t="s">
        <v>3915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4886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7" t="n">
        <v>46246</v>
      </c>
      <c r="C13939" s="1" t="n">
        <v>11</v>
      </c>
      <c r="D13939" s="1" t="s">
        <v>3915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4887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7" t="n">
        <v>46246</v>
      </c>
      <c r="C13940" s="1" t="n">
        <v>11</v>
      </c>
      <c r="D13940" s="1" t="s">
        <v>3915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4888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7" t="n">
        <v>46246</v>
      </c>
      <c r="C13941" s="1" t="n">
        <v>11</v>
      </c>
      <c r="D13941" s="1" t="s">
        <v>3915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4876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7" t="n">
        <v>46246</v>
      </c>
      <c r="C13942" s="1" t="n">
        <v>11</v>
      </c>
      <c r="D13942" s="1" t="s">
        <v>3915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6532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7" t="n">
        <v>46246</v>
      </c>
      <c r="C13943" s="1" t="n">
        <v>11</v>
      </c>
      <c r="D13943" s="1" t="s">
        <v>3915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6533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7" t="n">
        <v>46246</v>
      </c>
      <c r="C13944" s="1" t="n">
        <v>11</v>
      </c>
      <c r="D13944" s="1" t="s">
        <v>3915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6536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7" t="n">
        <v>46246</v>
      </c>
      <c r="C13945" s="1" t="n">
        <v>11</v>
      </c>
      <c r="D13945" s="1" t="s">
        <v>3915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4893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7" t="n">
        <v>46246</v>
      </c>
      <c r="C13946" s="1" t="n">
        <v>11</v>
      </c>
      <c r="D13946" s="1" t="s">
        <v>3915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7249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7" t="n">
        <v>46246</v>
      </c>
      <c r="C13947" s="1" t="n">
        <v>11</v>
      </c>
      <c r="D13947" s="1" t="s">
        <v>3915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7250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7" t="n">
        <v>46246</v>
      </c>
      <c r="C13948" s="1" t="n">
        <v>11</v>
      </c>
      <c r="D13948" s="1" t="s">
        <v>3915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8184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7" t="n">
        <v>46246</v>
      </c>
      <c r="C13949" s="1" t="n">
        <v>11</v>
      </c>
      <c r="D13949" s="1" t="s">
        <v>3915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6725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7" t="n">
        <v>46246</v>
      </c>
      <c r="C13950" s="1" t="n">
        <v>11</v>
      </c>
      <c r="D13950" s="1" t="s">
        <v>3915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4796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7" t="n">
        <v>46246</v>
      </c>
      <c r="C13951" s="1" t="n">
        <v>11</v>
      </c>
      <c r="D13951" s="1" t="s">
        <v>3915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8185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7" t="n">
        <v>46246</v>
      </c>
      <c r="C13952" s="1" t="n">
        <v>11</v>
      </c>
      <c r="D13952" s="1" t="s">
        <v>3915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7793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7" t="n">
        <v>46246</v>
      </c>
      <c r="C13953" s="1" t="n">
        <v>11</v>
      </c>
      <c r="D13953" s="1" t="s">
        <v>3915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7794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7" t="n">
        <v>46246</v>
      </c>
      <c r="C13954" s="1" t="n">
        <v>11</v>
      </c>
      <c r="D13954" s="1" t="s">
        <v>3915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5451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7" t="n">
        <v>46246</v>
      </c>
      <c r="C13955" s="1" t="n">
        <v>11</v>
      </c>
      <c r="D13955" s="1" t="s">
        <v>3915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5451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7" t="n">
        <v>46246</v>
      </c>
      <c r="C13956" s="1" t="n">
        <v>11</v>
      </c>
      <c r="D13956" s="1" t="s">
        <v>3915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5453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7" t="n">
        <v>46246</v>
      </c>
      <c r="C13957" s="1" t="n">
        <v>11</v>
      </c>
      <c r="D13957" s="1" t="s">
        <v>3915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5455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7" t="n">
        <v>46246</v>
      </c>
      <c r="C13958" s="1" t="n">
        <v>11</v>
      </c>
      <c r="D13958" s="1" t="s">
        <v>3915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5455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7" t="n">
        <v>46246</v>
      </c>
      <c r="C13959" s="1" t="n">
        <v>11</v>
      </c>
      <c r="D13959" s="1" t="s">
        <v>3915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5457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7" t="n">
        <v>46246</v>
      </c>
      <c r="C13960" s="1" t="n">
        <v>11</v>
      </c>
      <c r="D13960" s="1" t="s">
        <v>3915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7802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7" t="n">
        <v>46247</v>
      </c>
      <c r="C13961" s="1" t="n">
        <v>1</v>
      </c>
      <c r="D13961" s="1" t="s">
        <v>3851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3886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7" t="n">
        <v>46247</v>
      </c>
      <c r="C13962" s="1" t="n">
        <v>1</v>
      </c>
      <c r="D13962" s="1" t="s">
        <v>3851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3887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7" t="n">
        <v>46247</v>
      </c>
      <c r="C13963" s="1" t="n">
        <v>1</v>
      </c>
      <c r="D13963" s="1" t="s">
        <v>3851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4778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7" t="n">
        <v>46247</v>
      </c>
      <c r="C13964" s="1" t="n">
        <v>1</v>
      </c>
      <c r="D13964" s="1" t="s">
        <v>3851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3852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7" t="n">
        <v>46247</v>
      </c>
      <c r="C13965" s="1" t="n">
        <v>1</v>
      </c>
      <c r="D13965" s="1" t="s">
        <v>3851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3853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7" t="n">
        <v>46247</v>
      </c>
      <c r="C13966" s="1" t="n">
        <v>1</v>
      </c>
      <c r="D13966" s="1" t="s">
        <v>3851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3854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7" t="n">
        <v>46247</v>
      </c>
      <c r="C13967" s="1" t="n">
        <v>6</v>
      </c>
      <c r="D13967" s="1" t="s">
        <v>3914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7" t="n">
        <v>46247</v>
      </c>
      <c r="C13968" s="1" t="n">
        <v>6</v>
      </c>
      <c r="D13968" s="1" t="s">
        <v>3914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7" t="n">
        <v>46247</v>
      </c>
      <c r="C13969" s="1" t="n">
        <v>11</v>
      </c>
      <c r="D13969" s="1" t="s">
        <v>3915</v>
      </c>
      <c r="E13969" s="1" t="n">
        <v>10103</v>
      </c>
      <c r="F13969" s="1" t="s">
        <v>2801</v>
      </c>
      <c r="I13969" s="1" t="n">
        <v>381</v>
      </c>
      <c r="J13969" s="1" t="n">
        <v>21040</v>
      </c>
      <c r="K13969" s="1" t="n">
        <v>7898952718028</v>
      </c>
      <c r="L13969" s="1" t="s">
        <v>8186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7" t="n">
        <v>46247</v>
      </c>
      <c r="C13970" s="1" t="n">
        <v>11</v>
      </c>
      <c r="D13970" s="1" t="s">
        <v>3915</v>
      </c>
      <c r="E13970" s="1" t="n">
        <v>10103</v>
      </c>
      <c r="F13970" s="1" t="s">
        <v>2801</v>
      </c>
      <c r="I13970" s="1" t="n">
        <v>381</v>
      </c>
      <c r="J13970" s="1" t="n">
        <v>29926</v>
      </c>
      <c r="K13970" s="1" t="n">
        <v>7898952718097</v>
      </c>
      <c r="L13970" s="1" t="s">
        <v>8187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7" t="n">
        <v>46247</v>
      </c>
      <c r="C13971" s="1" t="n">
        <v>11</v>
      </c>
      <c r="D13971" s="1" t="s">
        <v>3915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4217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7" t="n">
        <v>46247</v>
      </c>
      <c r="C13972" s="1" t="n">
        <v>11</v>
      </c>
      <c r="D13972" s="1" t="s">
        <v>3915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4219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7" t="n">
        <v>46247</v>
      </c>
      <c r="C13973" s="1" t="n">
        <v>11</v>
      </c>
      <c r="D13973" s="1" t="s">
        <v>3915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3952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7" t="n">
        <v>46247</v>
      </c>
      <c r="C13974" s="1" t="n">
        <v>11</v>
      </c>
      <c r="D13974" s="1" t="s">
        <v>3915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3953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7" t="n">
        <v>46247</v>
      </c>
      <c r="C13975" s="1" t="n">
        <v>11</v>
      </c>
      <c r="D13975" s="1" t="s">
        <v>3915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4274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7" t="n">
        <v>46247</v>
      </c>
      <c r="C13976" s="1" t="n">
        <v>11</v>
      </c>
      <c r="D13976" s="1" t="s">
        <v>3915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3954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7" t="n">
        <v>46247</v>
      </c>
      <c r="C13977" s="1" t="n">
        <v>11</v>
      </c>
      <c r="D13977" s="1" t="s">
        <v>3915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3955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7" t="n">
        <v>46247</v>
      </c>
      <c r="C13978" s="1" t="n">
        <v>11</v>
      </c>
      <c r="D13978" s="1" t="s">
        <v>3915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3957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7" t="n">
        <v>46247</v>
      </c>
      <c r="C13979" s="1" t="n">
        <v>11</v>
      </c>
      <c r="D13979" s="1" t="s">
        <v>3915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3956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7" t="n">
        <v>46247</v>
      </c>
      <c r="C13980" s="1" t="n">
        <v>11</v>
      </c>
      <c r="D13980" s="1" t="s">
        <v>3915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4275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7" t="n">
        <v>46247</v>
      </c>
      <c r="C13981" s="1" t="n">
        <v>11</v>
      </c>
      <c r="D13981" s="1" t="s">
        <v>3915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6175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7" t="n">
        <v>46247</v>
      </c>
      <c r="C13982" s="1" t="n">
        <v>11</v>
      </c>
      <c r="D13982" s="1" t="s">
        <v>3915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4276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7" t="n">
        <v>46247</v>
      </c>
      <c r="C13983" s="1" t="n">
        <v>11</v>
      </c>
      <c r="D13983" s="1" t="s">
        <v>3915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8188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7" t="n">
        <v>46247</v>
      </c>
      <c r="C13984" s="1" t="n">
        <v>11</v>
      </c>
      <c r="D13984" s="1" t="s">
        <v>3915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4277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7" t="n">
        <v>46247</v>
      </c>
      <c r="C13985" s="1" t="n">
        <v>11</v>
      </c>
      <c r="D13985" s="1" t="s">
        <v>3915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3990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7" t="n">
        <v>46247</v>
      </c>
      <c r="C13986" s="1" t="n">
        <v>11</v>
      </c>
      <c r="D13986" s="1" t="s">
        <v>3915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3991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7" t="n">
        <v>46247</v>
      </c>
      <c r="C13987" s="1" t="n">
        <v>11</v>
      </c>
      <c r="D13987" s="1" t="s">
        <v>3915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3992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7" t="n">
        <v>46247</v>
      </c>
      <c r="C13988" s="1" t="n">
        <v>11</v>
      </c>
      <c r="D13988" s="1" t="s">
        <v>3915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3993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7" t="n">
        <v>46247</v>
      </c>
      <c r="C13989" s="1" t="n">
        <v>11</v>
      </c>
      <c r="D13989" s="1" t="s">
        <v>3915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4467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7" t="n">
        <v>46247</v>
      </c>
      <c r="C13990" s="1" t="n">
        <v>11</v>
      </c>
      <c r="D13990" s="1" t="s">
        <v>3915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3955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7" t="n">
        <v>46247</v>
      </c>
      <c r="C13991" s="1" t="n">
        <v>11</v>
      </c>
      <c r="D13991" s="1" t="s">
        <v>3915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3994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7" t="n">
        <v>46247</v>
      </c>
      <c r="C13992" s="1" t="n">
        <v>11</v>
      </c>
      <c r="D13992" s="1" t="s">
        <v>3915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4222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7" t="n">
        <v>46247</v>
      </c>
      <c r="C13993" s="1" t="n">
        <v>11</v>
      </c>
      <c r="D13993" s="1" t="s">
        <v>3915</v>
      </c>
      <c r="E13993" s="1" t="n">
        <v>1227</v>
      </c>
      <c r="F13993" s="1" t="s">
        <v>3046</v>
      </c>
      <c r="I13993" s="1" t="n">
        <v>18687</v>
      </c>
      <c r="J13993" s="1" t="n">
        <v>110793</v>
      </c>
      <c r="K13993" s="1" t="n">
        <v>72307</v>
      </c>
      <c r="L13993" s="1" t="s">
        <v>8189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7" t="n">
        <v>46247</v>
      </c>
      <c r="C13994" s="1" t="n">
        <v>11</v>
      </c>
      <c r="D13994" s="1" t="s">
        <v>3915</v>
      </c>
      <c r="E13994" s="1" t="n">
        <v>1227</v>
      </c>
      <c r="F13994" s="1" t="s">
        <v>3046</v>
      </c>
      <c r="I13994" s="1" t="n">
        <v>18687</v>
      </c>
      <c r="J13994" s="1" t="n">
        <v>80142</v>
      </c>
      <c r="K13994" s="1" t="n">
        <v>7898250780635</v>
      </c>
      <c r="L13994" s="1" t="s">
        <v>8190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7" t="n">
        <v>46247</v>
      </c>
      <c r="C13995" s="1" t="n">
        <v>11</v>
      </c>
      <c r="D13995" s="1" t="s">
        <v>3915</v>
      </c>
      <c r="E13995" s="1" t="n">
        <v>1227</v>
      </c>
      <c r="F13995" s="1" t="s">
        <v>3046</v>
      </c>
      <c r="I13995" s="1" t="n">
        <v>18687</v>
      </c>
      <c r="J13995" s="1" t="n">
        <v>80143</v>
      </c>
      <c r="K13995" s="1" t="n">
        <v>7898250781243</v>
      </c>
      <c r="L13995" s="1" t="s">
        <v>8191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7" t="n">
        <v>46247</v>
      </c>
      <c r="C13996" s="1" t="n">
        <v>11</v>
      </c>
      <c r="D13996" s="1" t="s">
        <v>3915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4474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7" t="n">
        <v>46247</v>
      </c>
      <c r="C13997" s="1" t="n">
        <v>11</v>
      </c>
      <c r="D13997" s="1" t="s">
        <v>3915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4323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7" t="n">
        <v>46247</v>
      </c>
      <c r="C13998" s="1" t="n">
        <v>11</v>
      </c>
      <c r="D13998" s="1" t="s">
        <v>3915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4475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7" t="n">
        <v>46247</v>
      </c>
      <c r="C13999" s="1" t="n">
        <v>11</v>
      </c>
      <c r="D13999" s="1" t="s">
        <v>3915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4222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7" t="n">
        <v>46247</v>
      </c>
      <c r="C14000" s="1" t="n">
        <v>11</v>
      </c>
      <c r="D14000" s="1" t="s">
        <v>3915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4477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7" t="n">
        <v>46247</v>
      </c>
      <c r="C14001" s="1" t="n">
        <v>11</v>
      </c>
      <c r="D14001" s="1" t="s">
        <v>3915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4478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7" t="n">
        <v>46247</v>
      </c>
      <c r="C14002" s="1" t="n">
        <v>11</v>
      </c>
      <c r="D14002" s="1" t="s">
        <v>3915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4479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7" t="n">
        <v>46247</v>
      </c>
      <c r="C14003" s="1" t="n">
        <v>11</v>
      </c>
      <c r="D14003" s="1" t="s">
        <v>3915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4480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7" t="n">
        <v>46247</v>
      </c>
      <c r="C14004" s="1" t="n">
        <v>11</v>
      </c>
      <c r="D14004" s="1" t="s">
        <v>3915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5251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7" t="n">
        <v>46247</v>
      </c>
      <c r="C14005" s="1" t="n">
        <v>11</v>
      </c>
      <c r="D14005" s="1" t="s">
        <v>3915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4481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7" t="n">
        <v>46247</v>
      </c>
      <c r="C14006" s="1" t="n">
        <v>11</v>
      </c>
      <c r="D14006" s="1" t="s">
        <v>3915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6682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7" t="n">
        <v>46247</v>
      </c>
      <c r="C14007" s="1" t="n">
        <v>11</v>
      </c>
      <c r="D14007" s="1" t="s">
        <v>3915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5252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7" t="n">
        <v>46247</v>
      </c>
      <c r="C14008" s="1" t="n">
        <v>11</v>
      </c>
      <c r="D14008" s="1" t="s">
        <v>3915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6683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7" t="n">
        <v>46247</v>
      </c>
      <c r="C14009" s="1" t="n">
        <v>11</v>
      </c>
      <c r="D14009" s="1" t="s">
        <v>3915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6684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7" t="n">
        <v>46247</v>
      </c>
      <c r="C14010" s="1" t="n">
        <v>11</v>
      </c>
      <c r="D14010" s="1" t="s">
        <v>3915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3888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7" t="n">
        <v>46247</v>
      </c>
      <c r="C14011" s="1" t="n">
        <v>11</v>
      </c>
      <c r="D14011" s="1" t="s">
        <v>3915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3889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7" t="n">
        <v>46247</v>
      </c>
      <c r="C14012" s="1" t="n">
        <v>11</v>
      </c>
      <c r="D14012" s="1" t="s">
        <v>3915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3888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7" t="n">
        <v>46247</v>
      </c>
      <c r="C14013" s="1" t="n">
        <v>11</v>
      </c>
      <c r="D14013" s="1" t="s">
        <v>3915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3889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7" t="n">
        <v>46247</v>
      </c>
      <c r="C14014" s="1" t="n">
        <v>11</v>
      </c>
      <c r="D14014" s="1" t="s">
        <v>3915</v>
      </c>
      <c r="E14014" s="1" t="n">
        <v>1656</v>
      </c>
      <c r="F14014" s="1" t="s">
        <v>3015</v>
      </c>
      <c r="I14014" s="1" t="n">
        <v>224812</v>
      </c>
      <c r="J14014" s="1" t="n">
        <v>102196</v>
      </c>
      <c r="K14014" s="1" t="n">
        <v>7891032015505</v>
      </c>
      <c r="L14014" s="1" t="s">
        <v>8192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7" t="n">
        <v>46247</v>
      </c>
      <c r="C14015" s="1" t="n">
        <v>11</v>
      </c>
      <c r="D14015" s="1" t="s">
        <v>3915</v>
      </c>
      <c r="E14015" s="1" t="n">
        <v>1656</v>
      </c>
      <c r="F14015" s="1" t="s">
        <v>3015</v>
      </c>
      <c r="I14015" s="1" t="n">
        <v>224812</v>
      </c>
      <c r="J14015" s="1" t="n">
        <v>21391</v>
      </c>
      <c r="K14015" s="1" t="n">
        <v>7898905153968</v>
      </c>
      <c r="L14015" s="1" t="s">
        <v>8193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7" t="n">
        <v>46247</v>
      </c>
      <c r="C14016" s="1" t="n">
        <v>11</v>
      </c>
      <c r="D14016" s="1" t="s">
        <v>3915</v>
      </c>
      <c r="E14016" s="1" t="n">
        <v>1656</v>
      </c>
      <c r="F14016" s="1" t="s">
        <v>3015</v>
      </c>
      <c r="I14016" s="1" t="n">
        <v>224812</v>
      </c>
      <c r="J14016" s="1" t="n">
        <v>24763</v>
      </c>
      <c r="K14016" s="1" t="n">
        <v>7891091010558</v>
      </c>
      <c r="L14016" s="1" t="s">
        <v>8194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7" t="n">
        <v>46247</v>
      </c>
      <c r="C14017" s="1" t="n">
        <v>11</v>
      </c>
      <c r="D14017" s="1" t="s">
        <v>3915</v>
      </c>
      <c r="E14017" s="1" t="n">
        <v>1656</v>
      </c>
      <c r="F14017" s="1" t="s">
        <v>3015</v>
      </c>
      <c r="I14017" s="1" t="n">
        <v>224812</v>
      </c>
      <c r="J14017" s="1" t="n">
        <v>47647</v>
      </c>
      <c r="K14017" s="1" t="n">
        <v>7896327512967</v>
      </c>
      <c r="L14017" s="1" t="s">
        <v>4829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7" t="n">
        <v>46247</v>
      </c>
      <c r="C14018" s="1" t="n">
        <v>11</v>
      </c>
      <c r="D14018" s="1" t="s">
        <v>3915</v>
      </c>
      <c r="E14018" s="1" t="n">
        <v>1656</v>
      </c>
      <c r="F14018" s="1" t="s">
        <v>3015</v>
      </c>
      <c r="I14018" s="1" t="n">
        <v>224812</v>
      </c>
      <c r="J14018" s="1" t="n">
        <v>54639</v>
      </c>
      <c r="K14018" s="1" t="n">
        <v>7898962669396</v>
      </c>
      <c r="L14018" s="1" t="s">
        <v>8195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7" t="n">
        <v>46247</v>
      </c>
      <c r="C14019" s="1" t="n">
        <v>11</v>
      </c>
      <c r="D14019" s="1" t="s">
        <v>3915</v>
      </c>
      <c r="E14019" s="1" t="n">
        <v>1656</v>
      </c>
      <c r="F14019" s="1" t="s">
        <v>3015</v>
      </c>
      <c r="I14019" s="1" t="n">
        <v>224812</v>
      </c>
      <c r="J14019" s="1" t="n">
        <v>72297</v>
      </c>
      <c r="K14019" s="1" t="n">
        <v>7897240302215</v>
      </c>
      <c r="L14019" s="1" t="s">
        <v>8196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7" t="n">
        <v>46247</v>
      </c>
      <c r="C14020" s="1" t="n">
        <v>11</v>
      </c>
      <c r="D14020" s="1" t="s">
        <v>3915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4125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17" t="n">
        <v>46247</v>
      </c>
      <c r="C14021" s="1" t="n">
        <v>11</v>
      </c>
      <c r="D14021" s="1" t="s">
        <v>3915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4126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17" t="n">
        <v>46247</v>
      </c>
      <c r="C14022" s="1" t="n">
        <v>11</v>
      </c>
      <c r="D14022" s="1" t="s">
        <v>3915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5352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7" t="n">
        <v>46247</v>
      </c>
      <c r="C14023" s="1" t="n">
        <v>11</v>
      </c>
      <c r="D14023" s="1" t="s">
        <v>3915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4498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7" t="n">
        <v>46247</v>
      </c>
      <c r="C14024" s="1" t="n">
        <v>11</v>
      </c>
      <c r="D14024" s="1" t="s">
        <v>3915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4499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7" t="n">
        <v>46247</v>
      </c>
      <c r="C14025" s="1" t="n">
        <v>11</v>
      </c>
      <c r="D14025" s="1" t="s">
        <v>3915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4129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7" t="n">
        <v>46247</v>
      </c>
      <c r="C14026" s="1" t="n">
        <v>11</v>
      </c>
      <c r="D14026" s="1" t="s">
        <v>3915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4130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7" t="n">
        <v>46247</v>
      </c>
      <c r="C14027" s="1" t="n">
        <v>11</v>
      </c>
      <c r="D14027" s="1" t="s">
        <v>3915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5353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7" t="n">
        <v>46247</v>
      </c>
      <c r="C14028" s="1" t="n">
        <v>11</v>
      </c>
      <c r="D14028" s="1" t="s">
        <v>3915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4501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7" t="n">
        <v>46247</v>
      </c>
      <c r="C14029" s="1" t="n">
        <v>11</v>
      </c>
      <c r="D14029" s="1" t="s">
        <v>3915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8197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7" t="n">
        <v>46247</v>
      </c>
      <c r="C14030" s="1" t="n">
        <v>11</v>
      </c>
      <c r="D14030" s="1" t="s">
        <v>3915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4421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7" t="n">
        <v>46247</v>
      </c>
      <c r="C14031" s="1" t="n">
        <v>11</v>
      </c>
      <c r="D14031" s="1" t="s">
        <v>3915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6401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7" t="n">
        <v>46247</v>
      </c>
      <c r="C14032" s="1" t="n">
        <v>11</v>
      </c>
      <c r="D14032" s="1" t="s">
        <v>3915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6403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7" t="n">
        <v>46247</v>
      </c>
      <c r="C14033" s="1" t="n">
        <v>11</v>
      </c>
      <c r="D14033" s="1" t="s">
        <v>3915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4204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7" t="n">
        <v>46247</v>
      </c>
      <c r="C14034" s="1" t="n">
        <v>11</v>
      </c>
      <c r="D14034" s="1" t="s">
        <v>3915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4809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7" t="n">
        <v>46247</v>
      </c>
      <c r="C14035" s="1" t="n">
        <v>11</v>
      </c>
      <c r="D14035" s="1" t="s">
        <v>3915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4811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7" t="n">
        <v>46247</v>
      </c>
      <c r="C14036" s="1" t="n">
        <v>11</v>
      </c>
      <c r="D14036" s="1" t="s">
        <v>3915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4812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7" t="n">
        <v>46247</v>
      </c>
      <c r="C14037" s="1" t="n">
        <v>11</v>
      </c>
      <c r="D14037" s="1" t="s">
        <v>3915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4813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7" t="n">
        <v>46247</v>
      </c>
      <c r="C14038" s="1" t="n">
        <v>11</v>
      </c>
      <c r="D14038" s="1" t="s">
        <v>3915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4814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7" t="n">
        <v>46247</v>
      </c>
      <c r="C14039" s="1" t="n">
        <v>11</v>
      </c>
      <c r="D14039" s="1" t="s">
        <v>3915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8198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7" t="n">
        <v>46247</v>
      </c>
      <c r="C14040" s="1" t="n">
        <v>11</v>
      </c>
      <c r="D14040" s="1" t="s">
        <v>3915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4675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7" t="n">
        <v>46247</v>
      </c>
      <c r="C14041" s="1" t="n">
        <v>11</v>
      </c>
      <c r="D14041" s="1" t="s">
        <v>3915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4677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7" t="n">
        <v>46247</v>
      </c>
      <c r="C14042" s="1" t="n">
        <v>11</v>
      </c>
      <c r="D14042" s="1" t="s">
        <v>3915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4678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7" t="n">
        <v>46247</v>
      </c>
      <c r="C14043" s="1" t="n">
        <v>11</v>
      </c>
      <c r="D14043" s="1" t="s">
        <v>3915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6331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7" t="n">
        <v>46247</v>
      </c>
      <c r="C14044" s="1" t="n">
        <v>11</v>
      </c>
      <c r="D14044" s="1" t="s">
        <v>3915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6332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7" t="n">
        <v>46247</v>
      </c>
      <c r="C14045" s="1" t="n">
        <v>11</v>
      </c>
      <c r="D14045" s="1" t="s">
        <v>3915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4679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7" t="n">
        <v>46247</v>
      </c>
      <c r="C14046" s="1" t="n">
        <v>11</v>
      </c>
      <c r="D14046" s="1" t="s">
        <v>3915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4680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7" t="n">
        <v>46247</v>
      </c>
      <c r="C14047" s="1" t="n">
        <v>11</v>
      </c>
      <c r="D14047" s="1" t="s">
        <v>3915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6333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7" t="n">
        <v>46247</v>
      </c>
      <c r="C14048" s="1" t="n">
        <v>11</v>
      </c>
      <c r="D14048" s="1" t="s">
        <v>3915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4681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7" t="n">
        <v>46247</v>
      </c>
      <c r="C14049" s="1" t="n">
        <v>11</v>
      </c>
      <c r="D14049" s="1" t="s">
        <v>3915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4682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7" t="n">
        <v>46247</v>
      </c>
      <c r="C14050" s="1" t="n">
        <v>11</v>
      </c>
      <c r="D14050" s="1" t="s">
        <v>3915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4683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7" t="n">
        <v>46247</v>
      </c>
      <c r="C14051" s="1" t="n">
        <v>11</v>
      </c>
      <c r="D14051" s="1" t="s">
        <v>3915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4684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7" t="n">
        <v>46247</v>
      </c>
      <c r="C14052" s="1" t="n">
        <v>11</v>
      </c>
      <c r="D14052" s="1" t="s">
        <v>3915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4685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7" t="n">
        <v>46247</v>
      </c>
      <c r="C14053" s="1" t="n">
        <v>11</v>
      </c>
      <c r="D14053" s="1" t="s">
        <v>3915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8199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7" t="n">
        <v>46247</v>
      </c>
      <c r="C14054" s="1" t="n">
        <v>11</v>
      </c>
      <c r="D14054" s="1" t="s">
        <v>3915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6336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7" t="n">
        <v>46247</v>
      </c>
      <c r="C14055" s="1" t="n">
        <v>11</v>
      </c>
      <c r="D14055" s="1" t="s">
        <v>3915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4686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7" t="n">
        <v>46247</v>
      </c>
      <c r="C14056" s="1" t="n">
        <v>11</v>
      </c>
      <c r="D14056" s="1" t="s">
        <v>3915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4689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7" t="n">
        <v>46247</v>
      </c>
      <c r="C14057" s="1" t="n">
        <v>11</v>
      </c>
      <c r="D14057" s="1" t="s">
        <v>3915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6331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7" t="n">
        <v>46247</v>
      </c>
      <c r="C14058" s="1" t="n">
        <v>11</v>
      </c>
      <c r="D14058" s="1" t="s">
        <v>3915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6344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7" t="n">
        <v>46247</v>
      </c>
      <c r="C14059" s="1" t="n">
        <v>11</v>
      </c>
      <c r="D14059" s="1" t="s">
        <v>3915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4690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7" t="n">
        <v>46247</v>
      </c>
      <c r="C14060" s="1" t="n">
        <v>11</v>
      </c>
      <c r="D14060" s="1" t="s">
        <v>3915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4691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7" t="n">
        <v>46247</v>
      </c>
      <c r="C14061" s="1" t="n">
        <v>11</v>
      </c>
      <c r="D14061" s="1" t="s">
        <v>3915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4692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7" t="n">
        <v>46247</v>
      </c>
      <c r="C14062" s="1" t="n">
        <v>11</v>
      </c>
      <c r="D14062" s="1" t="s">
        <v>3915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4693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7" t="n">
        <v>46247</v>
      </c>
      <c r="C14063" s="1" t="n">
        <v>11</v>
      </c>
      <c r="D14063" s="1" t="s">
        <v>3915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4694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7" t="n">
        <v>46247</v>
      </c>
      <c r="C14064" s="1" t="n">
        <v>11</v>
      </c>
      <c r="D14064" s="1" t="s">
        <v>3915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4695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7" t="n">
        <v>46247</v>
      </c>
      <c r="C14065" s="1" t="n">
        <v>11</v>
      </c>
      <c r="D14065" s="1" t="s">
        <v>3915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4696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7" t="n">
        <v>46247</v>
      </c>
      <c r="C14066" s="1" t="n">
        <v>11</v>
      </c>
      <c r="D14066" s="1" t="s">
        <v>3915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5833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7" t="n">
        <v>46247</v>
      </c>
      <c r="C14067" s="1" t="n">
        <v>11</v>
      </c>
      <c r="D14067" s="1" t="s">
        <v>3915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4697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7" t="n">
        <v>46247</v>
      </c>
      <c r="C14068" s="1" t="n">
        <v>11</v>
      </c>
      <c r="D14068" s="1" t="s">
        <v>3915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4699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7" t="n">
        <v>46247</v>
      </c>
      <c r="C14069" s="1" t="n">
        <v>11</v>
      </c>
      <c r="D14069" s="1" t="s">
        <v>3915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5834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7" t="n">
        <v>46247</v>
      </c>
      <c r="C14070" s="1" t="n">
        <v>11</v>
      </c>
      <c r="D14070" s="1" t="s">
        <v>3915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6352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7" t="n">
        <v>46247</v>
      </c>
      <c r="C14071" s="1" t="n">
        <v>11</v>
      </c>
      <c r="D14071" s="1" t="s">
        <v>3915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5357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7" t="n">
        <v>46247</v>
      </c>
      <c r="C14072" s="1" t="n">
        <v>11</v>
      </c>
      <c r="D14072" s="1" t="s">
        <v>3915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8200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7" t="n">
        <v>46247</v>
      </c>
      <c r="C14073" s="1" t="n">
        <v>11</v>
      </c>
      <c r="D14073" s="1" t="s">
        <v>3915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8201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7" t="n">
        <v>46247</v>
      </c>
      <c r="C14074" s="1" t="n">
        <v>11</v>
      </c>
      <c r="D14074" s="1" t="s">
        <v>3915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5358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7" t="n">
        <v>46247</v>
      </c>
      <c r="C14075" s="1" t="n">
        <v>11</v>
      </c>
      <c r="D14075" s="1" t="s">
        <v>3915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5359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7" t="n">
        <v>46247</v>
      </c>
      <c r="C14076" s="1" t="n">
        <v>11</v>
      </c>
      <c r="D14076" s="1" t="s">
        <v>3915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8202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7" t="n">
        <v>46247</v>
      </c>
      <c r="C14077" s="1" t="n">
        <v>11</v>
      </c>
      <c r="D14077" s="1" t="s">
        <v>3915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8203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7" t="n">
        <v>46247</v>
      </c>
      <c r="C14078" s="1" t="n">
        <v>11</v>
      </c>
      <c r="D14078" s="1" t="s">
        <v>3915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8204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7" t="n">
        <v>46247</v>
      </c>
      <c r="C14079" s="1" t="n">
        <v>11</v>
      </c>
      <c r="D14079" s="1" t="s">
        <v>3915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8205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7" t="n">
        <v>46247</v>
      </c>
      <c r="C14080" s="1" t="n">
        <v>11</v>
      </c>
      <c r="D14080" s="1" t="s">
        <v>3915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8206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7" t="n">
        <v>46247</v>
      </c>
      <c r="C14081" s="1" t="n">
        <v>11</v>
      </c>
      <c r="D14081" s="1" t="s">
        <v>3915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5368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7" t="n">
        <v>46247</v>
      </c>
      <c r="C14082" s="1" t="n">
        <v>11</v>
      </c>
      <c r="D14082" s="1" t="s">
        <v>3915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5369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7" t="n">
        <v>46247</v>
      </c>
      <c r="C14083" s="1" t="n">
        <v>11</v>
      </c>
      <c r="D14083" s="1" t="s">
        <v>3915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8207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7" t="n">
        <v>46247</v>
      </c>
      <c r="C14084" s="1" t="n">
        <v>11</v>
      </c>
      <c r="D14084" s="1" t="s">
        <v>3915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8208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7" t="n">
        <v>46247</v>
      </c>
      <c r="C14085" s="1" t="n">
        <v>11</v>
      </c>
      <c r="D14085" s="1" t="s">
        <v>3915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8209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7" t="n">
        <v>46247</v>
      </c>
      <c r="C14086" s="1" t="n">
        <v>11</v>
      </c>
      <c r="D14086" s="1" t="s">
        <v>3915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8210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7" t="n">
        <v>46247</v>
      </c>
      <c r="C14087" s="1" t="n">
        <v>11</v>
      </c>
      <c r="D14087" s="1" t="s">
        <v>3915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8211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7" t="n">
        <v>46247</v>
      </c>
      <c r="C14088" s="1" t="n">
        <v>11</v>
      </c>
      <c r="D14088" s="1" t="s">
        <v>3915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6094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7" t="n">
        <v>46247</v>
      </c>
      <c r="C14089" s="1" t="n">
        <v>11</v>
      </c>
      <c r="D14089" s="1" t="s">
        <v>3915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8212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7" t="n">
        <v>46247</v>
      </c>
      <c r="C14090" s="1" t="n">
        <v>11</v>
      </c>
      <c r="D14090" s="1" t="s">
        <v>3915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5373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7" t="n">
        <v>46247</v>
      </c>
      <c r="C14091" s="1" t="n">
        <v>11</v>
      </c>
      <c r="D14091" s="1" t="s">
        <v>3915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5375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7" t="n">
        <v>46247</v>
      </c>
      <c r="C14092" s="1" t="n">
        <v>11</v>
      </c>
      <c r="D14092" s="1" t="s">
        <v>3915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5376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7" t="n">
        <v>46247</v>
      </c>
      <c r="C14093" s="1" t="n">
        <v>11</v>
      </c>
      <c r="D14093" s="1" t="s">
        <v>3915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8213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7" t="n">
        <v>46247</v>
      </c>
      <c r="C14094" s="1" t="n">
        <v>11</v>
      </c>
      <c r="D14094" s="1" t="s">
        <v>3915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5383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7" t="n">
        <v>46247</v>
      </c>
      <c r="C14095" s="1" t="n">
        <v>11</v>
      </c>
      <c r="D14095" s="1" t="s">
        <v>3915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8214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7" t="n">
        <v>46247</v>
      </c>
      <c r="C14096" s="1" t="n">
        <v>11</v>
      </c>
      <c r="D14096" s="1" t="s">
        <v>3915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6950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7" t="n">
        <v>46247</v>
      </c>
      <c r="C14097" s="1" t="n">
        <v>11</v>
      </c>
      <c r="D14097" s="1" t="s">
        <v>3915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5384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7" t="n">
        <v>46247</v>
      </c>
      <c r="C14098" s="1" t="n">
        <v>11</v>
      </c>
      <c r="D14098" s="1" t="s">
        <v>3915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8215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7" t="n">
        <v>46247</v>
      </c>
      <c r="C14099" s="1" t="n">
        <v>11</v>
      </c>
      <c r="D14099" s="1" t="s">
        <v>3915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8216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7" t="n">
        <v>46247</v>
      </c>
      <c r="C14100" s="1" t="n">
        <v>11</v>
      </c>
      <c r="D14100" s="1" t="s">
        <v>3915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8217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7" t="n">
        <v>46247</v>
      </c>
      <c r="C14101" s="1" t="n">
        <v>11</v>
      </c>
      <c r="D14101" s="1" t="s">
        <v>3915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4234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7" t="n">
        <v>46247</v>
      </c>
      <c r="C14102" s="1" t="n">
        <v>11</v>
      </c>
      <c r="D14102" s="1" t="s">
        <v>3915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4235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7" t="n">
        <v>46247</v>
      </c>
      <c r="C14103" s="1" t="n">
        <v>11</v>
      </c>
      <c r="D14103" s="1" t="s">
        <v>3915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4236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7" t="n">
        <v>46247</v>
      </c>
      <c r="C14104" s="1" t="n">
        <v>11</v>
      </c>
      <c r="D14104" s="1" t="s">
        <v>3915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4237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7" t="n">
        <v>46247</v>
      </c>
      <c r="C14105" s="1" t="n">
        <v>11</v>
      </c>
      <c r="D14105" s="1" t="s">
        <v>3915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4238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7" t="n">
        <v>46247</v>
      </c>
      <c r="C14106" s="1" t="n">
        <v>11</v>
      </c>
      <c r="D14106" s="1" t="s">
        <v>3915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4239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7" t="n">
        <v>46247</v>
      </c>
      <c r="C14107" s="1" t="n">
        <v>11</v>
      </c>
      <c r="D14107" s="1" t="s">
        <v>3915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4415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7" t="n">
        <v>46247</v>
      </c>
      <c r="C14108" s="1" t="n">
        <v>11</v>
      </c>
      <c r="D14108" s="1" t="s">
        <v>3915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8218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7" t="n">
        <v>46247</v>
      </c>
      <c r="C14109" s="1" t="n">
        <v>11</v>
      </c>
      <c r="D14109" s="1" t="s">
        <v>3915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4416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7" t="n">
        <v>46247</v>
      </c>
      <c r="C14110" s="1" t="n">
        <v>11</v>
      </c>
      <c r="D14110" s="1" t="s">
        <v>3915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5399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7" t="n">
        <v>46247</v>
      </c>
      <c r="C14111" s="1" t="n">
        <v>11</v>
      </c>
      <c r="D14111" s="1" t="s">
        <v>3915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5400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7" t="n">
        <v>46247</v>
      </c>
      <c r="C14112" s="1" t="n">
        <v>11</v>
      </c>
      <c r="D14112" s="1" t="s">
        <v>3915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5303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7" t="n">
        <v>46247</v>
      </c>
      <c r="C14113" s="1" t="n">
        <v>11</v>
      </c>
      <c r="D14113" s="1" t="s">
        <v>3915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5306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7" t="n">
        <v>46247</v>
      </c>
      <c r="C14114" s="1" t="n">
        <v>11</v>
      </c>
      <c r="D14114" s="1" t="s">
        <v>3915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5309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7" t="n">
        <v>46247</v>
      </c>
      <c r="C14115" s="1" t="n">
        <v>11</v>
      </c>
      <c r="D14115" s="1" t="s">
        <v>3915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5315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7" t="n">
        <v>46247</v>
      </c>
      <c r="C14116" s="1" t="n">
        <v>11</v>
      </c>
      <c r="D14116" s="1" t="s">
        <v>3915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4422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7" t="n">
        <v>46247</v>
      </c>
      <c r="C14117" s="1" t="n">
        <v>11</v>
      </c>
      <c r="D14117" s="1" t="s">
        <v>3915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5401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7" t="n">
        <v>46247</v>
      </c>
      <c r="C14118" s="1" t="n">
        <v>11</v>
      </c>
      <c r="D14118" s="1" t="s">
        <v>3915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5319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7" t="n">
        <v>46247</v>
      </c>
      <c r="C14119" s="1" t="n">
        <v>11</v>
      </c>
      <c r="D14119" s="1" t="s">
        <v>3915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5402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7" t="n">
        <v>46247</v>
      </c>
      <c r="C14120" s="1" t="n">
        <v>11</v>
      </c>
      <c r="D14120" s="1" t="s">
        <v>3915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5403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7" t="n">
        <v>46247</v>
      </c>
      <c r="C14121" s="1" t="n">
        <v>11</v>
      </c>
      <c r="D14121" s="1" t="s">
        <v>3915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8219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7" t="n">
        <v>46247</v>
      </c>
      <c r="C14122" s="1" t="n">
        <v>11</v>
      </c>
      <c r="D14122" s="1" t="s">
        <v>3915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8220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7" t="n">
        <v>46247</v>
      </c>
      <c r="C14123" s="1" t="n">
        <v>11</v>
      </c>
      <c r="D14123" s="1" t="s">
        <v>3915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5325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7" t="n">
        <v>46247</v>
      </c>
      <c r="C14124" s="1" t="n">
        <v>11</v>
      </c>
      <c r="D14124" s="1" t="s">
        <v>3915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5326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7" t="n">
        <v>46247</v>
      </c>
      <c r="C14125" s="1" t="n">
        <v>11</v>
      </c>
      <c r="D14125" s="1" t="s">
        <v>3915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5327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7" t="n">
        <v>46247</v>
      </c>
      <c r="C14126" s="1" t="n">
        <v>11</v>
      </c>
      <c r="D14126" s="1" t="s">
        <v>3915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6768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7" t="n">
        <v>46247</v>
      </c>
      <c r="C14127" s="1" t="n">
        <v>11</v>
      </c>
      <c r="D14127" s="1" t="s">
        <v>3915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4428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7" t="n">
        <v>46247</v>
      </c>
      <c r="C14128" s="1" t="n">
        <v>11</v>
      </c>
      <c r="D14128" s="1" t="s">
        <v>3915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6570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7" t="n">
        <v>46247</v>
      </c>
      <c r="C14129" s="1" t="n">
        <v>11</v>
      </c>
      <c r="D14129" s="1" t="s">
        <v>3915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6575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7" t="n">
        <v>46247</v>
      </c>
      <c r="C14130" s="1" t="n">
        <v>11</v>
      </c>
      <c r="D14130" s="1" t="s">
        <v>3915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6576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7" t="n">
        <v>46247</v>
      </c>
      <c r="C14131" s="1" t="n">
        <v>11</v>
      </c>
      <c r="D14131" s="1" t="s">
        <v>3915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4131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7" t="n">
        <v>46247</v>
      </c>
      <c r="C14132" s="1" t="n">
        <v>11</v>
      </c>
      <c r="D14132" s="1" t="s">
        <v>3915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5422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7" t="n">
        <v>46247</v>
      </c>
      <c r="C14133" s="1" t="n">
        <v>11</v>
      </c>
      <c r="D14133" s="1" t="s">
        <v>3915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4135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7" t="n">
        <v>46247</v>
      </c>
      <c r="C14134" s="1" t="n">
        <v>11</v>
      </c>
      <c r="D14134" s="1" t="s">
        <v>3915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4136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7" t="n">
        <v>46247</v>
      </c>
      <c r="C14135" s="1" t="n">
        <v>11</v>
      </c>
      <c r="D14135" s="1" t="s">
        <v>3915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4137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7" t="n">
        <v>46247</v>
      </c>
      <c r="C14136" s="1" t="n">
        <v>11</v>
      </c>
      <c r="D14136" s="1" t="s">
        <v>3915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4138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7" t="n">
        <v>46247</v>
      </c>
      <c r="C14137" s="1" t="n">
        <v>11</v>
      </c>
      <c r="D14137" s="1" t="s">
        <v>3915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4140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7" t="n">
        <v>46247</v>
      </c>
      <c r="C14138" s="1" t="n">
        <v>11</v>
      </c>
      <c r="D14138" s="1" t="s">
        <v>3915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4141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7" t="n">
        <v>46247</v>
      </c>
      <c r="C14139" s="1" t="n">
        <v>11</v>
      </c>
      <c r="D14139" s="1" t="s">
        <v>3915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4143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7" t="n">
        <v>46247</v>
      </c>
      <c r="C14140" s="1" t="n">
        <v>11</v>
      </c>
      <c r="D14140" s="1" t="s">
        <v>3915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4144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7" t="n">
        <v>46247</v>
      </c>
      <c r="C14141" s="1" t="n">
        <v>11</v>
      </c>
      <c r="D14141" s="1" t="s">
        <v>3915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4146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7" t="n">
        <v>46247</v>
      </c>
      <c r="C14142" s="1" t="n">
        <v>11</v>
      </c>
      <c r="D14142" s="1" t="s">
        <v>3915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4150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7" t="n">
        <v>46247</v>
      </c>
      <c r="C14143" s="1" t="n">
        <v>11</v>
      </c>
      <c r="D14143" s="1" t="s">
        <v>3915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4151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7" t="n">
        <v>46247</v>
      </c>
      <c r="C14144" s="1" t="n">
        <v>11</v>
      </c>
      <c r="D14144" s="1" t="s">
        <v>3915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4153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7" t="n">
        <v>46247</v>
      </c>
      <c r="C14145" s="1" t="n">
        <v>11</v>
      </c>
      <c r="D14145" s="1" t="s">
        <v>3915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4154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7" t="n">
        <v>46247</v>
      </c>
      <c r="C14146" s="1" t="n">
        <v>11</v>
      </c>
      <c r="D14146" s="1" t="s">
        <v>3915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4155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7" t="n">
        <v>46247</v>
      </c>
      <c r="C14147" s="1" t="n">
        <v>11</v>
      </c>
      <c r="D14147" s="1" t="s">
        <v>3915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4156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7" t="n">
        <v>46247</v>
      </c>
      <c r="C14148" s="1" t="n">
        <v>11</v>
      </c>
      <c r="D14148" s="1" t="s">
        <v>3915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4157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7" t="n">
        <v>46247</v>
      </c>
      <c r="C14149" s="1" t="n">
        <v>11</v>
      </c>
      <c r="D14149" s="1" t="s">
        <v>3915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5425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7" t="n">
        <v>46247</v>
      </c>
      <c r="C14150" s="1" t="n">
        <v>11</v>
      </c>
      <c r="D14150" s="1" t="s">
        <v>3915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4158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7" t="n">
        <v>46247</v>
      </c>
      <c r="C14151" s="1" t="n">
        <v>11</v>
      </c>
      <c r="D14151" s="1" t="s">
        <v>3915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4159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7" t="n">
        <v>46247</v>
      </c>
      <c r="C14152" s="1" t="n">
        <v>11</v>
      </c>
      <c r="D14152" s="1" t="s">
        <v>3915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4161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7" t="n">
        <v>46247</v>
      </c>
      <c r="C14153" s="1" t="n">
        <v>11</v>
      </c>
      <c r="D14153" s="1" t="s">
        <v>3915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4162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7" t="n">
        <v>46247</v>
      </c>
      <c r="C14154" s="1" t="n">
        <v>11</v>
      </c>
      <c r="D14154" s="1" t="s">
        <v>3915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4164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7" t="n">
        <v>46247</v>
      </c>
      <c r="C14155" s="1" t="n">
        <v>11</v>
      </c>
      <c r="D14155" s="1" t="s">
        <v>3915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4167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7" t="n">
        <v>46247</v>
      </c>
      <c r="C14156" s="1" t="n">
        <v>11</v>
      </c>
      <c r="D14156" s="1" t="s">
        <v>3915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4168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7" t="n">
        <v>46247</v>
      </c>
      <c r="C14157" s="1" t="n">
        <v>11</v>
      </c>
      <c r="D14157" s="1" t="s">
        <v>3915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4169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7" t="n">
        <v>46247</v>
      </c>
      <c r="C14158" s="1" t="n">
        <v>11</v>
      </c>
      <c r="D14158" s="1" t="s">
        <v>3915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4170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7" t="n">
        <v>46247</v>
      </c>
      <c r="C14159" s="1" t="n">
        <v>11</v>
      </c>
      <c r="D14159" s="1" t="s">
        <v>3915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5968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7" t="n">
        <v>46247</v>
      </c>
      <c r="C14160" s="1" t="n">
        <v>11</v>
      </c>
      <c r="D14160" s="1" t="s">
        <v>3915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5427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7" t="n">
        <v>46247</v>
      </c>
      <c r="C14161" s="1" t="n">
        <v>11</v>
      </c>
      <c r="D14161" s="1" t="s">
        <v>3915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5428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7" t="n">
        <v>46247</v>
      </c>
      <c r="C14162" s="1" t="n">
        <v>11</v>
      </c>
      <c r="D14162" s="1" t="s">
        <v>3915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5429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7" t="n">
        <v>46247</v>
      </c>
      <c r="C14163" s="1" t="n">
        <v>11</v>
      </c>
      <c r="D14163" s="1" t="s">
        <v>3915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5430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7" t="n">
        <v>46247</v>
      </c>
      <c r="C14164" s="1" t="n">
        <v>11</v>
      </c>
      <c r="D14164" s="1" t="s">
        <v>3915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5464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7" t="n">
        <v>46247</v>
      </c>
      <c r="C14165" s="1" t="n">
        <v>11</v>
      </c>
      <c r="D14165" s="1" t="s">
        <v>3915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8221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7" t="n">
        <v>46247</v>
      </c>
      <c r="C14166" s="1" t="n">
        <v>11</v>
      </c>
      <c r="D14166" s="1" t="s">
        <v>3915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8222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7" t="n">
        <v>46247</v>
      </c>
      <c r="C14167" s="1" t="n">
        <v>11</v>
      </c>
      <c r="D14167" s="1" t="s">
        <v>3915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5465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7" t="n">
        <v>46247</v>
      </c>
      <c r="C14168" s="1" t="n">
        <v>11</v>
      </c>
      <c r="D14168" s="1" t="s">
        <v>3915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5466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7" t="n">
        <v>46247</v>
      </c>
      <c r="C14169" s="1" t="n">
        <v>11</v>
      </c>
      <c r="D14169" s="1" t="s">
        <v>3915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5468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7" t="n">
        <v>46247</v>
      </c>
      <c r="C14170" s="1" t="n">
        <v>11</v>
      </c>
      <c r="D14170" s="1" t="s">
        <v>3915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5469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7" t="n">
        <v>46247</v>
      </c>
      <c r="C14171" s="1" t="n">
        <v>11</v>
      </c>
      <c r="D14171" s="1" t="s">
        <v>3915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5470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7" t="n">
        <v>46247</v>
      </c>
      <c r="C14172" s="1" t="n">
        <v>11</v>
      </c>
      <c r="D14172" s="1" t="s">
        <v>3915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8223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7" t="n">
        <v>46247</v>
      </c>
      <c r="C14173" s="1" t="n">
        <v>11</v>
      </c>
      <c r="D14173" s="1" t="s">
        <v>3915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5471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7" t="n">
        <v>46247</v>
      </c>
      <c r="C14174" s="1" t="n">
        <v>11</v>
      </c>
      <c r="D14174" s="1" t="s">
        <v>3915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5472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7" t="n">
        <v>46247</v>
      </c>
      <c r="C14175" s="1" t="n">
        <v>11</v>
      </c>
      <c r="D14175" s="1" t="s">
        <v>3915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5473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7" t="n">
        <v>46247</v>
      </c>
      <c r="C14176" s="1" t="n">
        <v>11</v>
      </c>
      <c r="D14176" s="1" t="s">
        <v>3915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8224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7" t="n">
        <v>46247</v>
      </c>
      <c r="C14177" s="1" t="n">
        <v>11</v>
      </c>
      <c r="D14177" s="1" t="s">
        <v>3915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8225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7" t="n">
        <v>46247</v>
      </c>
      <c r="C14178" s="1" t="n">
        <v>11</v>
      </c>
      <c r="D14178" s="1" t="s">
        <v>3915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8226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7" t="n">
        <v>46247</v>
      </c>
      <c r="C14179" s="1" t="n">
        <v>11</v>
      </c>
      <c r="D14179" s="1" t="s">
        <v>3915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8227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7" t="n">
        <v>46247</v>
      </c>
      <c r="C14180" s="1" t="n">
        <v>11</v>
      </c>
      <c r="D14180" s="1" t="s">
        <v>3915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8228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7" t="n">
        <v>46247</v>
      </c>
      <c r="C14181" s="1" t="n">
        <v>11</v>
      </c>
      <c r="D14181" s="1" t="s">
        <v>3915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8229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7" t="n">
        <v>46247</v>
      </c>
      <c r="C14182" s="1" t="n">
        <v>11</v>
      </c>
      <c r="D14182" s="1" t="s">
        <v>3915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8230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7" t="n">
        <v>46247</v>
      </c>
      <c r="C14183" s="1" t="n">
        <v>11</v>
      </c>
      <c r="D14183" s="1" t="s">
        <v>3915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8231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7" t="n">
        <v>46247</v>
      </c>
      <c r="C14184" s="1" t="n">
        <v>11</v>
      </c>
      <c r="D14184" s="1" t="s">
        <v>3915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8232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7" t="n">
        <v>46247</v>
      </c>
      <c r="C14185" s="1" t="n">
        <v>11</v>
      </c>
      <c r="D14185" s="1" t="s">
        <v>3915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8233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7" t="n">
        <v>46247</v>
      </c>
      <c r="C14186" s="1" t="n">
        <v>11</v>
      </c>
      <c r="D14186" s="1" t="s">
        <v>3915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8234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7" t="n">
        <v>46247</v>
      </c>
      <c r="C14187" s="1" t="n">
        <v>11</v>
      </c>
      <c r="D14187" s="1" t="s">
        <v>3915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5476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17" t="n">
        <v>46247</v>
      </c>
      <c r="C14188" s="1" t="n">
        <v>11</v>
      </c>
      <c r="D14188" s="1" t="s">
        <v>3915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8235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17" t="n">
        <v>46247</v>
      </c>
      <c r="C14189" s="1" t="n">
        <v>11</v>
      </c>
      <c r="D14189" s="1" t="s">
        <v>3915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8236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17" t="n">
        <v>46247</v>
      </c>
      <c r="C14190" s="1" t="n">
        <v>11</v>
      </c>
      <c r="D14190" s="1" t="s">
        <v>3915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8237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17" t="n">
        <v>46247</v>
      </c>
      <c r="C14191" s="1" t="n">
        <v>11</v>
      </c>
      <c r="D14191" s="1" t="s">
        <v>3915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8238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17" t="n">
        <v>46247</v>
      </c>
      <c r="C14192" s="1" t="n">
        <v>11</v>
      </c>
      <c r="D14192" s="1" t="s">
        <v>3915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6738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17" t="n">
        <v>46247</v>
      </c>
      <c r="C14193" s="1" t="n">
        <v>11</v>
      </c>
      <c r="D14193" s="1" t="s">
        <v>3915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8239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17" t="n">
        <v>46247</v>
      </c>
      <c r="C14194" s="1" t="n">
        <v>11</v>
      </c>
      <c r="D14194" s="1" t="s">
        <v>3915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5477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17" t="n">
        <v>46247</v>
      </c>
      <c r="C14195" s="1" t="n">
        <v>11</v>
      </c>
      <c r="D14195" s="1" t="s">
        <v>3915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5478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17" t="n">
        <v>46247</v>
      </c>
      <c r="C14196" s="1" t="n">
        <v>11</v>
      </c>
      <c r="D14196" s="1" t="s">
        <v>3915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8240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7" t="n">
        <v>46247</v>
      </c>
      <c r="C14197" s="1" t="n">
        <v>11</v>
      </c>
      <c r="D14197" s="1" t="s">
        <v>3915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8241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7" t="n">
        <v>46247</v>
      </c>
      <c r="C14198" s="1" t="n">
        <v>11</v>
      </c>
      <c r="D14198" s="1" t="s">
        <v>3915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8242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7" t="n">
        <v>46247</v>
      </c>
      <c r="C14199" s="1" t="n">
        <v>11</v>
      </c>
      <c r="D14199" s="1" t="s">
        <v>3915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8243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7" t="n">
        <v>46247</v>
      </c>
      <c r="C14200" s="1" t="n">
        <v>11</v>
      </c>
      <c r="D14200" s="1" t="s">
        <v>3915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5479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7" t="n">
        <v>46247</v>
      </c>
      <c r="C14201" s="1" t="n">
        <v>11</v>
      </c>
      <c r="D14201" s="1" t="s">
        <v>3915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8244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7" t="n">
        <v>46247</v>
      </c>
      <c r="C14202" s="1" t="n">
        <v>11</v>
      </c>
      <c r="D14202" s="1" t="s">
        <v>3915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8245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7" t="n">
        <v>46247</v>
      </c>
      <c r="C14203" s="1" t="n">
        <v>11</v>
      </c>
      <c r="D14203" s="1" t="s">
        <v>3915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5483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7" t="n">
        <v>46247</v>
      </c>
      <c r="C14204" s="1" t="n">
        <v>11</v>
      </c>
      <c r="D14204" s="1" t="s">
        <v>3915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8246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7" t="n">
        <v>46247</v>
      </c>
      <c r="C14205" s="1" t="n">
        <v>11</v>
      </c>
      <c r="D14205" s="1" t="s">
        <v>3915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8247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7" t="n">
        <v>46247</v>
      </c>
      <c r="C14206" s="1" t="n">
        <v>11</v>
      </c>
      <c r="D14206" s="1" t="s">
        <v>3915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8248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7" t="n">
        <v>46247</v>
      </c>
      <c r="C14207" s="1" t="n">
        <v>11</v>
      </c>
      <c r="D14207" s="1" t="s">
        <v>3915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5484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7" t="n">
        <v>46247</v>
      </c>
      <c r="C14208" s="1" t="n">
        <v>11</v>
      </c>
      <c r="D14208" s="1" t="s">
        <v>3915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8249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7" t="n">
        <v>46247</v>
      </c>
      <c r="C14209" s="1" t="n">
        <v>11</v>
      </c>
      <c r="D14209" s="1" t="s">
        <v>3915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8250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7" t="n">
        <v>46247</v>
      </c>
      <c r="C14210" s="1" t="n">
        <v>11</v>
      </c>
      <c r="D14210" s="1" t="s">
        <v>3915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8251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7" t="n">
        <v>46247</v>
      </c>
      <c r="C14211" s="1" t="n">
        <v>11</v>
      </c>
      <c r="D14211" s="1" t="s">
        <v>3915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8252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7" t="n">
        <v>46247</v>
      </c>
      <c r="C14212" s="1" t="n">
        <v>22</v>
      </c>
      <c r="D14212" s="1" t="s">
        <v>3920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3921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7" t="n">
        <v>46247</v>
      </c>
      <c r="C14213" s="1" t="n">
        <v>22</v>
      </c>
      <c r="D14213" s="1" t="s">
        <v>3920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4208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7" t="n">
        <v>46247</v>
      </c>
      <c r="C14214" s="1" t="n">
        <v>22</v>
      </c>
      <c r="D14214" s="1" t="s">
        <v>3920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3942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7" t="n">
        <v>46247</v>
      </c>
      <c r="C14215" s="1" t="n">
        <v>22</v>
      </c>
      <c r="D14215" s="1" t="s">
        <v>3920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3943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7" t="n">
        <v>46247</v>
      </c>
      <c r="C14216" s="1" t="n">
        <v>22</v>
      </c>
      <c r="D14216" s="1" t="s">
        <v>3920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3922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7" t="n">
        <v>46247</v>
      </c>
      <c r="C14217" s="1" t="n">
        <v>22</v>
      </c>
      <c r="D14217" s="1" t="s">
        <v>3920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3938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7" t="n">
        <v>46247</v>
      </c>
      <c r="C14218" s="1" t="n">
        <v>22</v>
      </c>
      <c r="D14218" s="1" t="s">
        <v>3920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3921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7" t="n">
        <v>46247</v>
      </c>
      <c r="C14219" s="1" t="n">
        <v>22</v>
      </c>
      <c r="D14219" s="1" t="s">
        <v>3920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3923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7" t="n">
        <v>46247</v>
      </c>
      <c r="C14220" s="1" t="n">
        <v>22</v>
      </c>
      <c r="D14220" s="1" t="s">
        <v>3920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3924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7" t="n">
        <v>46247</v>
      </c>
      <c r="C14221" s="1" t="n">
        <v>22</v>
      </c>
      <c r="D14221" s="1" t="s">
        <v>3920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3925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7" t="n">
        <v>46247</v>
      </c>
      <c r="C14222" s="1" t="n">
        <v>22</v>
      </c>
      <c r="D14222" s="1" t="s">
        <v>3920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3926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7" t="n">
        <v>46247</v>
      </c>
      <c r="C14223" s="1" t="n">
        <v>22</v>
      </c>
      <c r="D14223" s="1" t="s">
        <v>3920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3927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7" t="n">
        <v>46247</v>
      </c>
      <c r="C14224" s="1" t="n">
        <v>22</v>
      </c>
      <c r="D14224" s="1" t="s">
        <v>3920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3928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7" t="n">
        <v>46247</v>
      </c>
      <c r="C14225" s="1" t="n">
        <v>22</v>
      </c>
      <c r="D14225" s="1" t="s">
        <v>3920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3929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7" t="n">
        <v>46247</v>
      </c>
      <c r="C14226" s="1" t="n">
        <v>22</v>
      </c>
      <c r="D14226" s="1" t="s">
        <v>3920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3930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7" t="n">
        <v>46247</v>
      </c>
      <c r="C14227" s="1" t="n">
        <v>22</v>
      </c>
      <c r="D14227" s="1" t="s">
        <v>3920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3931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7" t="n">
        <v>46247</v>
      </c>
      <c r="C14228" s="1" t="n">
        <v>22</v>
      </c>
      <c r="D14228" s="1" t="s">
        <v>3920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3932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7" t="n">
        <v>46247</v>
      </c>
      <c r="C14229" s="1" t="n">
        <v>22</v>
      </c>
      <c r="D14229" s="1" t="s">
        <v>3920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3933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7" t="n">
        <v>46247</v>
      </c>
      <c r="C14230" s="1" t="n">
        <v>22</v>
      </c>
      <c r="D14230" s="1" t="s">
        <v>3920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3936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7" t="n">
        <v>46247</v>
      </c>
      <c r="C14231" s="1" t="n">
        <v>22</v>
      </c>
      <c r="D14231" s="1" t="s">
        <v>3920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3937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7" t="n">
        <v>46247</v>
      </c>
      <c r="C14232" s="1" t="n">
        <v>22</v>
      </c>
      <c r="D14232" s="1" t="s">
        <v>3920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3938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7" t="n">
        <v>46247</v>
      </c>
      <c r="C14233" s="1" t="n">
        <v>22</v>
      </c>
      <c r="D14233" s="1" t="s">
        <v>3920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3939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7" t="n">
        <v>46247</v>
      </c>
      <c r="C14234" s="1" t="n">
        <v>22</v>
      </c>
      <c r="D14234" s="1" t="s">
        <v>3920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3940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7" t="n">
        <v>46247</v>
      </c>
      <c r="C14235" s="1" t="n">
        <v>22</v>
      </c>
      <c r="D14235" s="1" t="s">
        <v>3920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3921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7" t="n">
        <v>46247</v>
      </c>
      <c r="C14236" s="1" t="n">
        <v>22</v>
      </c>
      <c r="D14236" s="1" t="s">
        <v>3920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4208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7" t="n">
        <v>46247</v>
      </c>
      <c r="C14237" s="1" t="n">
        <v>22</v>
      </c>
      <c r="D14237" s="1" t="s">
        <v>3920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3942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7" t="n">
        <v>46247</v>
      </c>
      <c r="C14238" s="1" t="n">
        <v>22</v>
      </c>
      <c r="D14238" s="1" t="s">
        <v>3920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3943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7" t="n">
        <v>46247</v>
      </c>
      <c r="C14239" s="1" t="n">
        <v>22</v>
      </c>
      <c r="D14239" s="1" t="s">
        <v>3920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3922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7" t="n">
        <v>46247</v>
      </c>
      <c r="C14240" s="1" t="n">
        <v>22</v>
      </c>
      <c r="D14240" s="1" t="s">
        <v>3920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3938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7" t="n">
        <v>46247</v>
      </c>
      <c r="C14241" s="1" t="n">
        <v>22</v>
      </c>
      <c r="D14241" s="1" t="s">
        <v>3920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3940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7" t="n">
        <v>46247</v>
      </c>
      <c r="C14242" s="1" t="n">
        <v>22</v>
      </c>
      <c r="D14242" s="1" t="s">
        <v>3920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3921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7" t="n">
        <v>46247</v>
      </c>
      <c r="C14243" s="1" t="n">
        <v>22</v>
      </c>
      <c r="D14243" s="1" t="s">
        <v>3920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3923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7" t="n">
        <v>46247</v>
      </c>
      <c r="C14244" s="1" t="n">
        <v>22</v>
      </c>
      <c r="D14244" s="1" t="s">
        <v>3920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3924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7" t="n">
        <v>46247</v>
      </c>
      <c r="C14245" s="1" t="n">
        <v>22</v>
      </c>
      <c r="D14245" s="1" t="s">
        <v>3920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3925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7" t="n">
        <v>46247</v>
      </c>
      <c r="C14246" s="1" t="n">
        <v>22</v>
      </c>
      <c r="D14246" s="1" t="s">
        <v>3920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3926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7" t="n">
        <v>46247</v>
      </c>
      <c r="C14247" s="1" t="n">
        <v>22</v>
      </c>
      <c r="D14247" s="1" t="s">
        <v>3920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3927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7" t="n">
        <v>46247</v>
      </c>
      <c r="C14248" s="1" t="n">
        <v>22</v>
      </c>
      <c r="D14248" s="1" t="s">
        <v>3920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3928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7" t="n">
        <v>46247</v>
      </c>
      <c r="C14249" s="1" t="n">
        <v>22</v>
      </c>
      <c r="D14249" s="1" t="s">
        <v>3920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3929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7" t="n">
        <v>46247</v>
      </c>
      <c r="C14250" s="1" t="n">
        <v>22</v>
      </c>
      <c r="D14250" s="1" t="s">
        <v>3920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3930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7" t="n">
        <v>46247</v>
      </c>
      <c r="C14251" s="1" t="n">
        <v>22</v>
      </c>
      <c r="D14251" s="1" t="s">
        <v>3920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3931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7" t="n">
        <v>46247</v>
      </c>
      <c r="C14252" s="1" t="n">
        <v>22</v>
      </c>
      <c r="D14252" s="1" t="s">
        <v>3920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3932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7" t="n">
        <v>46247</v>
      </c>
      <c r="C14253" s="1" t="n">
        <v>22</v>
      </c>
      <c r="D14253" s="1" t="s">
        <v>3920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3933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7" t="n">
        <v>46247</v>
      </c>
      <c r="C14254" s="1" t="n">
        <v>22</v>
      </c>
      <c r="D14254" s="1" t="s">
        <v>3920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3934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7" t="n">
        <v>46247</v>
      </c>
      <c r="C14255" s="1" t="n">
        <v>22</v>
      </c>
      <c r="D14255" s="1" t="s">
        <v>3920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3936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7" t="n">
        <v>46247</v>
      </c>
      <c r="C14256" s="1" t="n">
        <v>22</v>
      </c>
      <c r="D14256" s="1" t="s">
        <v>3920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3937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7" t="n">
        <v>46247</v>
      </c>
      <c r="C14257" s="1" t="n">
        <v>22</v>
      </c>
      <c r="D14257" s="1" t="s">
        <v>3920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3938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7" t="n">
        <v>46247</v>
      </c>
      <c r="C14258" s="1" t="n">
        <v>22</v>
      </c>
      <c r="D14258" s="1" t="s">
        <v>3920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3939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7" t="n">
        <v>46247</v>
      </c>
      <c r="C14259" s="1" t="n">
        <v>22</v>
      </c>
      <c r="D14259" s="1" t="s">
        <v>3920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3940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7" t="n">
        <v>46247</v>
      </c>
      <c r="C14260" s="1" t="n">
        <v>45</v>
      </c>
      <c r="D14260" s="1" t="s">
        <v>7500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3899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7" t="n">
        <v>46247</v>
      </c>
      <c r="C14261" s="1" t="n">
        <v>45</v>
      </c>
      <c r="D14261" s="1" t="s">
        <v>7500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3901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7" t="n">
        <v>46247</v>
      </c>
      <c r="C14262" s="1" t="n">
        <v>45</v>
      </c>
      <c r="D14262" s="1" t="s">
        <v>7500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8253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7" t="n">
        <v>46247</v>
      </c>
      <c r="C14263" s="1" t="n">
        <v>47</v>
      </c>
      <c r="D14263" s="1" t="s">
        <v>8254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4642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7" t="n">
        <v>46247</v>
      </c>
      <c r="C14264" s="1" t="n">
        <v>47</v>
      </c>
      <c r="D14264" s="1" t="s">
        <v>8254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4643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7" t="n">
        <v>46247</v>
      </c>
      <c r="C14265" s="1" t="n">
        <v>47</v>
      </c>
      <c r="D14265" s="1" t="s">
        <v>8254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4645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7" t="n">
        <v>46247</v>
      </c>
      <c r="C14266" s="1" t="n">
        <v>47</v>
      </c>
      <c r="D14266" s="1" t="s">
        <v>8254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4646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7" t="n">
        <v>46247</v>
      </c>
      <c r="C14267" s="1" t="n">
        <v>100</v>
      </c>
      <c r="D14267" s="1" t="s">
        <v>3947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3921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7" t="n">
        <v>46247</v>
      </c>
      <c r="C14268" s="1" t="n">
        <v>100</v>
      </c>
      <c r="D14268" s="1" t="s">
        <v>3947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4208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7" t="n">
        <v>46247</v>
      </c>
      <c r="C14269" s="1" t="n">
        <v>100</v>
      </c>
      <c r="D14269" s="1" t="s">
        <v>3947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3942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7" t="n">
        <v>46247</v>
      </c>
      <c r="C14270" s="1" t="n">
        <v>100</v>
      </c>
      <c r="D14270" s="1" t="s">
        <v>3947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3943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7" t="n">
        <v>46247</v>
      </c>
      <c r="C14271" s="1" t="n">
        <v>100</v>
      </c>
      <c r="D14271" s="1" t="s">
        <v>3947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3922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7" t="n">
        <v>46247</v>
      </c>
      <c r="C14272" s="1" t="n">
        <v>100</v>
      </c>
      <c r="D14272" s="1" t="s">
        <v>3947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3938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7" t="n">
        <v>46247</v>
      </c>
      <c r="C14273" s="1" t="n">
        <v>100</v>
      </c>
      <c r="D14273" s="1" t="s">
        <v>3947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3921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7" t="n">
        <v>46247</v>
      </c>
      <c r="C14274" s="1" t="n">
        <v>100</v>
      </c>
      <c r="D14274" s="1" t="s">
        <v>3947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3923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7" t="n">
        <v>46247</v>
      </c>
      <c r="C14275" s="1" t="n">
        <v>100</v>
      </c>
      <c r="D14275" s="1" t="s">
        <v>3947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3924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7" t="n">
        <v>46247</v>
      </c>
      <c r="C14276" s="1" t="n">
        <v>100</v>
      </c>
      <c r="D14276" s="1" t="s">
        <v>3947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3925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7" t="n">
        <v>46247</v>
      </c>
      <c r="C14277" s="1" t="n">
        <v>100</v>
      </c>
      <c r="D14277" s="1" t="s">
        <v>3947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3926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7" t="n">
        <v>46247</v>
      </c>
      <c r="C14278" s="1" t="n">
        <v>100</v>
      </c>
      <c r="D14278" s="1" t="s">
        <v>3947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3927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7" t="n">
        <v>46247</v>
      </c>
      <c r="C14279" s="1" t="n">
        <v>100</v>
      </c>
      <c r="D14279" s="1" t="s">
        <v>3947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3928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7" t="n">
        <v>46247</v>
      </c>
      <c r="C14280" s="1" t="n">
        <v>100</v>
      </c>
      <c r="D14280" s="1" t="s">
        <v>3947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3929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7" t="n">
        <v>46247</v>
      </c>
      <c r="C14281" s="1" t="n">
        <v>100</v>
      </c>
      <c r="D14281" s="1" t="s">
        <v>3947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3930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7" t="n">
        <v>46247</v>
      </c>
      <c r="C14282" s="1" t="n">
        <v>100</v>
      </c>
      <c r="D14282" s="1" t="s">
        <v>3947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3931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7" t="n">
        <v>46247</v>
      </c>
      <c r="C14283" s="1" t="n">
        <v>100</v>
      </c>
      <c r="D14283" s="1" t="s">
        <v>3947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3932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7" t="n">
        <v>46247</v>
      </c>
      <c r="C14284" s="1" t="n">
        <v>100</v>
      </c>
      <c r="D14284" s="1" t="s">
        <v>3947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3933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7" t="n">
        <v>46247</v>
      </c>
      <c r="C14285" s="1" t="n">
        <v>100</v>
      </c>
      <c r="D14285" s="1" t="s">
        <v>3947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3936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7" t="n">
        <v>46247</v>
      </c>
      <c r="C14286" s="1" t="n">
        <v>100</v>
      </c>
      <c r="D14286" s="1" t="s">
        <v>3947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3937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7" t="n">
        <v>46247</v>
      </c>
      <c r="C14287" s="1" t="n">
        <v>100</v>
      </c>
      <c r="D14287" s="1" t="s">
        <v>3947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3938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7" t="n">
        <v>46247</v>
      </c>
      <c r="C14288" s="1" t="n">
        <v>100</v>
      </c>
      <c r="D14288" s="1" t="s">
        <v>3947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3939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7" t="n">
        <v>46247</v>
      </c>
      <c r="C14289" s="1" t="n">
        <v>100</v>
      </c>
      <c r="D14289" s="1" t="s">
        <v>3947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3940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7" t="n">
        <v>46247</v>
      </c>
      <c r="C14290" s="1" t="n">
        <v>100</v>
      </c>
      <c r="D14290" s="1" t="s">
        <v>3947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3921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7" t="n">
        <v>46247</v>
      </c>
      <c r="C14291" s="1" t="n">
        <v>100</v>
      </c>
      <c r="D14291" s="1" t="s">
        <v>3947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4208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7" t="n">
        <v>46247</v>
      </c>
      <c r="C14292" s="1" t="n">
        <v>100</v>
      </c>
      <c r="D14292" s="1" t="s">
        <v>3947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3942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7" t="n">
        <v>46247</v>
      </c>
      <c r="C14293" s="1" t="n">
        <v>100</v>
      </c>
      <c r="D14293" s="1" t="s">
        <v>3947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3943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7" t="n">
        <v>46247</v>
      </c>
      <c r="C14294" s="1" t="n">
        <v>100</v>
      </c>
      <c r="D14294" s="1" t="s">
        <v>3947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3922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7" t="n">
        <v>46247</v>
      </c>
      <c r="C14295" s="1" t="n">
        <v>100</v>
      </c>
      <c r="D14295" s="1" t="s">
        <v>3947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3938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7" t="n">
        <v>46247</v>
      </c>
      <c r="C14296" s="1" t="n">
        <v>100</v>
      </c>
      <c r="D14296" s="1" t="s">
        <v>3947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3940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7" t="n">
        <v>46247</v>
      </c>
      <c r="C14297" s="1" t="n">
        <v>100</v>
      </c>
      <c r="D14297" s="1" t="s">
        <v>3947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3921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7" t="n">
        <v>46247</v>
      </c>
      <c r="C14298" s="1" t="n">
        <v>100</v>
      </c>
      <c r="D14298" s="1" t="s">
        <v>3947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3923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7" t="n">
        <v>46247</v>
      </c>
      <c r="C14299" s="1" t="n">
        <v>100</v>
      </c>
      <c r="D14299" s="1" t="s">
        <v>3947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3924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7" t="n">
        <v>46247</v>
      </c>
      <c r="C14300" s="1" t="n">
        <v>100</v>
      </c>
      <c r="D14300" s="1" t="s">
        <v>3947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3925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7" t="n">
        <v>46247</v>
      </c>
      <c r="C14301" s="1" t="n">
        <v>100</v>
      </c>
      <c r="D14301" s="1" t="s">
        <v>3947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3926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7" t="n">
        <v>46247</v>
      </c>
      <c r="C14302" s="1" t="n">
        <v>100</v>
      </c>
      <c r="D14302" s="1" t="s">
        <v>3947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3927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7" t="n">
        <v>46247</v>
      </c>
      <c r="C14303" s="1" t="n">
        <v>100</v>
      </c>
      <c r="D14303" s="1" t="s">
        <v>3947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3928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7" t="n">
        <v>46247</v>
      </c>
      <c r="C14304" s="1" t="n">
        <v>100</v>
      </c>
      <c r="D14304" s="1" t="s">
        <v>3947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3929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7" t="n">
        <v>46247</v>
      </c>
      <c r="C14305" s="1" t="n">
        <v>100</v>
      </c>
      <c r="D14305" s="1" t="s">
        <v>3947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3930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7" t="n">
        <v>46247</v>
      </c>
      <c r="C14306" s="1" t="n">
        <v>100</v>
      </c>
      <c r="D14306" s="1" t="s">
        <v>3947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3931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7" t="n">
        <v>46247</v>
      </c>
      <c r="C14307" s="1" t="n">
        <v>100</v>
      </c>
      <c r="D14307" s="1" t="s">
        <v>3947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3932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7" t="n">
        <v>46247</v>
      </c>
      <c r="C14308" s="1" t="n">
        <v>100</v>
      </c>
      <c r="D14308" s="1" t="s">
        <v>3947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3933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7" t="n">
        <v>46247</v>
      </c>
      <c r="C14309" s="1" t="n">
        <v>100</v>
      </c>
      <c r="D14309" s="1" t="s">
        <v>3947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3934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7" t="n">
        <v>46247</v>
      </c>
      <c r="C14310" s="1" t="n">
        <v>100</v>
      </c>
      <c r="D14310" s="1" t="s">
        <v>3947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3936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7" t="n">
        <v>46247</v>
      </c>
      <c r="C14311" s="1" t="n">
        <v>100</v>
      </c>
      <c r="D14311" s="1" t="s">
        <v>3947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3937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7" t="n">
        <v>46247</v>
      </c>
      <c r="C14312" s="1" t="n">
        <v>100</v>
      </c>
      <c r="D14312" s="1" t="s">
        <v>3947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3938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7" t="n">
        <v>46247</v>
      </c>
      <c r="C14313" s="1" t="n">
        <v>100</v>
      </c>
      <c r="D14313" s="1" t="s">
        <v>3947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3939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7" t="n">
        <v>46247</v>
      </c>
      <c r="C14314" s="1" t="n">
        <v>100</v>
      </c>
      <c r="D14314" s="1" t="s">
        <v>3947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3940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7" t="n">
        <v>46248</v>
      </c>
      <c r="C14315" s="1" t="n">
        <v>1</v>
      </c>
      <c r="D14315" s="1" t="s">
        <v>3851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3886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7" t="n">
        <v>46248</v>
      </c>
      <c r="C14316" s="1" t="n">
        <v>1</v>
      </c>
      <c r="D14316" s="1" t="s">
        <v>3851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3887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7" t="n">
        <v>46248</v>
      </c>
      <c r="C14317" s="1" t="n">
        <v>1</v>
      </c>
      <c r="D14317" s="1" t="s">
        <v>3851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4215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7" t="n">
        <v>46248</v>
      </c>
      <c r="C14318" s="1" t="n">
        <v>1</v>
      </c>
      <c r="D14318" s="1" t="s">
        <v>3851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4216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7" t="n">
        <v>46248</v>
      </c>
      <c r="C14319" s="1" t="n">
        <v>1</v>
      </c>
      <c r="D14319" s="1" t="s">
        <v>3851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5492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7" t="n">
        <v>46248</v>
      </c>
      <c r="C14320" s="1" t="n">
        <v>1</v>
      </c>
      <c r="D14320" s="1" t="s">
        <v>3851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3885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7" t="n">
        <v>46248</v>
      </c>
      <c r="C14321" s="1" t="n">
        <v>1</v>
      </c>
      <c r="D14321" s="1" t="s">
        <v>3851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4223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7" t="n">
        <v>46248</v>
      </c>
      <c r="C14322" s="1" t="n">
        <v>1</v>
      </c>
      <c r="D14322" s="1" t="s">
        <v>3851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4224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7" t="n">
        <v>46248</v>
      </c>
      <c r="C14323" s="1" t="n">
        <v>1</v>
      </c>
      <c r="D14323" s="1" t="s">
        <v>3851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6088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7" t="n">
        <v>46248</v>
      </c>
      <c r="C14324" s="1" t="n">
        <v>1</v>
      </c>
      <c r="D14324" s="1" t="s">
        <v>3851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4225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7" t="n">
        <v>46248</v>
      </c>
      <c r="C14325" s="1" t="n">
        <v>1</v>
      </c>
      <c r="D14325" s="1" t="s">
        <v>3851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4111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7" t="n">
        <v>46248</v>
      </c>
      <c r="C14326" s="1" t="n">
        <v>1</v>
      </c>
      <c r="D14326" s="1" t="s">
        <v>3851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4112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7" t="n">
        <v>46248</v>
      </c>
      <c r="C14327" s="1" t="n">
        <v>1</v>
      </c>
      <c r="D14327" s="1" t="s">
        <v>3851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4113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7" t="n">
        <v>46248</v>
      </c>
      <c r="C14328" s="1" t="n">
        <v>1</v>
      </c>
      <c r="D14328" s="1" t="s">
        <v>3851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4894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7" t="n">
        <v>46248</v>
      </c>
      <c r="C14329" s="1" t="n">
        <v>1</v>
      </c>
      <c r="D14329" s="1" t="s">
        <v>3851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3894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7" t="n">
        <v>46248</v>
      </c>
      <c r="C14330" s="1" t="n">
        <v>6</v>
      </c>
      <c r="D14330" s="1" t="s">
        <v>3914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4181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7" t="n">
        <v>46248</v>
      </c>
      <c r="C14331" s="1" t="n">
        <v>6</v>
      </c>
      <c r="D14331" s="1" t="s">
        <v>3914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4181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7" t="n">
        <v>46248</v>
      </c>
      <c r="C14332" s="1" t="n">
        <v>6</v>
      </c>
      <c r="D14332" s="1" t="s">
        <v>3914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4174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7" t="n">
        <v>46248</v>
      </c>
      <c r="C14333" s="1" t="n">
        <v>6</v>
      </c>
      <c r="D14333" s="1" t="s">
        <v>3914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4175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7" t="n">
        <v>46248</v>
      </c>
      <c r="C14334" s="1" t="n">
        <v>6</v>
      </c>
      <c r="D14334" s="1" t="s">
        <v>3914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4266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7" t="n">
        <v>46248</v>
      </c>
      <c r="C14335" s="1" t="n">
        <v>6</v>
      </c>
      <c r="D14335" s="1" t="s">
        <v>3914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4176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7" t="n">
        <v>46248</v>
      </c>
      <c r="C14336" s="1" t="n">
        <v>6</v>
      </c>
      <c r="D14336" s="1" t="s">
        <v>3914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4177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7" t="n">
        <v>46248</v>
      </c>
      <c r="C14337" s="1" t="n">
        <v>6</v>
      </c>
      <c r="D14337" s="1" t="s">
        <v>3914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4178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7" t="n">
        <v>46248</v>
      </c>
      <c r="C14338" s="1" t="n">
        <v>6</v>
      </c>
      <c r="D14338" s="1" t="s">
        <v>3914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4180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7" t="n">
        <v>46248</v>
      </c>
      <c r="C14339" s="1" t="n">
        <v>6</v>
      </c>
      <c r="D14339" s="1" t="s">
        <v>3914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8255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7" t="n">
        <v>46248</v>
      </c>
      <c r="C14340" s="1" t="n">
        <v>6</v>
      </c>
      <c r="D14340" s="1" t="s">
        <v>3914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4184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7" t="n">
        <v>46248</v>
      </c>
      <c r="C14341" s="1" t="n">
        <v>6</v>
      </c>
      <c r="D14341" s="1" t="s">
        <v>3914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4777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7" t="n">
        <v>46248</v>
      </c>
      <c r="C14342" s="1" t="n">
        <v>6</v>
      </c>
      <c r="D14342" s="1" t="s">
        <v>3914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4185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7" t="n">
        <v>46248</v>
      </c>
      <c r="C14343" s="1" t="n">
        <v>6</v>
      </c>
      <c r="D14343" s="1" t="s">
        <v>3914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4187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7" t="n">
        <v>46248</v>
      </c>
      <c r="C14344" s="1" t="n">
        <v>6</v>
      </c>
      <c r="D14344" s="1" t="s">
        <v>3914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4264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7" t="n">
        <v>46248</v>
      </c>
      <c r="C14345" s="1" t="n">
        <v>6</v>
      </c>
      <c r="D14345" s="1" t="s">
        <v>3914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4188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7" t="n">
        <v>46248</v>
      </c>
      <c r="C14346" s="1" t="n">
        <v>6</v>
      </c>
      <c r="D14346" s="1" t="s">
        <v>3914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6160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7" t="n">
        <v>46248</v>
      </c>
      <c r="C14347" s="1" t="n">
        <v>6</v>
      </c>
      <c r="D14347" s="1" t="s">
        <v>3914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4189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7" t="n">
        <v>46248</v>
      </c>
      <c r="C14348" s="1" t="n">
        <v>6</v>
      </c>
      <c r="D14348" s="1" t="s">
        <v>3914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4190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7" t="n">
        <v>46248</v>
      </c>
      <c r="C14349" s="1" t="n">
        <v>6</v>
      </c>
      <c r="D14349" s="1" t="s">
        <v>3914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4191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7" t="n">
        <v>46248</v>
      </c>
      <c r="C14350" s="1" t="n">
        <v>6</v>
      </c>
      <c r="D14350" s="1" t="s">
        <v>3914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4192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7" t="n">
        <v>46248</v>
      </c>
      <c r="C14351" s="1" t="n">
        <v>6</v>
      </c>
      <c r="D14351" s="1" t="s">
        <v>3914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4193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7" t="n">
        <v>46248</v>
      </c>
      <c r="C14352" s="1" t="n">
        <v>6</v>
      </c>
      <c r="D14352" s="1" t="s">
        <v>3914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4194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7" t="n">
        <v>46248</v>
      </c>
      <c r="C14353" s="1" t="n">
        <v>6</v>
      </c>
      <c r="D14353" s="1" t="s">
        <v>3914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4195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7" t="n">
        <v>46248</v>
      </c>
      <c r="C14354" s="1" t="n">
        <v>6</v>
      </c>
      <c r="D14354" s="1" t="s">
        <v>3914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4196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7" t="n">
        <v>46248</v>
      </c>
      <c r="C14355" s="1" t="n">
        <v>6</v>
      </c>
      <c r="D14355" s="1" t="s">
        <v>3914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4197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7" t="n">
        <v>46248</v>
      </c>
      <c r="C14356" s="1" t="n">
        <v>6</v>
      </c>
      <c r="D14356" s="1" t="s">
        <v>3914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4267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7" t="n">
        <v>46248</v>
      </c>
      <c r="C14357" s="1" t="n">
        <v>6</v>
      </c>
      <c r="D14357" s="1" t="s">
        <v>3914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4198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7" t="n">
        <v>46248</v>
      </c>
      <c r="C14358" s="1" t="n">
        <v>6</v>
      </c>
      <c r="D14358" s="1" t="s">
        <v>3914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4199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7" t="n">
        <v>46248</v>
      </c>
      <c r="C14359" s="1" t="n">
        <v>11</v>
      </c>
      <c r="D14359" s="1" t="s">
        <v>3915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3950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7" t="n">
        <v>46248</v>
      </c>
      <c r="C14360" s="1" t="n">
        <v>11</v>
      </c>
      <c r="D14360" s="1" t="s">
        <v>3915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4217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7" t="n">
        <v>46248</v>
      </c>
      <c r="C14361" s="1" t="n">
        <v>11</v>
      </c>
      <c r="D14361" s="1" t="s">
        <v>3915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4218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7" t="n">
        <v>46248</v>
      </c>
      <c r="C14362" s="1" t="n">
        <v>11</v>
      </c>
      <c r="D14362" s="1" t="s">
        <v>3915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6545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7" t="n">
        <v>46248</v>
      </c>
      <c r="C14363" s="1" t="n">
        <v>11</v>
      </c>
      <c r="D14363" s="1" t="s">
        <v>3915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6547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7" t="n">
        <v>46248</v>
      </c>
      <c r="C14364" s="1" t="n">
        <v>11</v>
      </c>
      <c r="D14364" s="1" t="s">
        <v>3915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5614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7" t="n">
        <v>46248</v>
      </c>
      <c r="C14365" s="1" t="n">
        <v>11</v>
      </c>
      <c r="D14365" s="1" t="s">
        <v>3915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5615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7" t="n">
        <v>46248</v>
      </c>
      <c r="C14366" s="1" t="n">
        <v>11</v>
      </c>
      <c r="D14366" s="1" t="s">
        <v>3915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5617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7" t="n">
        <v>46248</v>
      </c>
      <c r="C14367" s="1" t="n">
        <v>11</v>
      </c>
      <c r="D14367" s="1" t="s">
        <v>3915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4399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7" t="n">
        <v>46248</v>
      </c>
      <c r="C14368" s="1" t="n">
        <v>11</v>
      </c>
      <c r="D14368" s="1" t="s">
        <v>3915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4786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7" t="n">
        <v>46248</v>
      </c>
      <c r="C14369" s="1" t="n">
        <v>11</v>
      </c>
      <c r="D14369" s="1" t="s">
        <v>3915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8256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7" t="n">
        <v>46248</v>
      </c>
      <c r="C14370" s="1" t="n">
        <v>11</v>
      </c>
      <c r="D14370" s="1" t="s">
        <v>3915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6176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7" t="n">
        <v>46248</v>
      </c>
      <c r="C14371" s="1" t="n">
        <v>11</v>
      </c>
      <c r="D14371" s="1" t="s">
        <v>3915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6177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7" t="n">
        <v>46248</v>
      </c>
      <c r="C14372" s="1" t="n">
        <v>11</v>
      </c>
      <c r="D14372" s="1" t="s">
        <v>3915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6178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7" t="n">
        <v>46248</v>
      </c>
      <c r="C14373" s="1" t="n">
        <v>11</v>
      </c>
      <c r="D14373" s="1" t="s">
        <v>3915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6179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7" t="n">
        <v>46248</v>
      </c>
      <c r="C14374" s="1" t="n">
        <v>11</v>
      </c>
      <c r="D14374" s="1" t="s">
        <v>3915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5736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7" t="n">
        <v>46248</v>
      </c>
      <c r="C14375" s="1" t="n">
        <v>11</v>
      </c>
      <c r="D14375" s="1" t="s">
        <v>3915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4279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7" t="n">
        <v>46248</v>
      </c>
      <c r="C14376" s="1" t="n">
        <v>11</v>
      </c>
      <c r="D14376" s="1" t="s">
        <v>3915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4280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7" t="n">
        <v>46248</v>
      </c>
      <c r="C14377" s="1" t="n">
        <v>11</v>
      </c>
      <c r="D14377" s="1" t="s">
        <v>3915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4281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7" t="n">
        <v>46248</v>
      </c>
      <c r="C14378" s="1" t="n">
        <v>11</v>
      </c>
      <c r="D14378" s="1" t="s">
        <v>3915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4282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7" t="n">
        <v>46248</v>
      </c>
      <c r="C14379" s="1" t="n">
        <v>11</v>
      </c>
      <c r="D14379" s="1" t="s">
        <v>3915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4283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7" t="n">
        <v>46248</v>
      </c>
      <c r="C14380" s="1" t="n">
        <v>11</v>
      </c>
      <c r="D14380" s="1" t="s">
        <v>3915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5737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7" t="n">
        <v>46248</v>
      </c>
      <c r="C14381" s="1" t="n">
        <v>11</v>
      </c>
      <c r="D14381" s="1" t="s">
        <v>3915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4284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7" t="n">
        <v>46248</v>
      </c>
      <c r="C14382" s="1" t="n">
        <v>11</v>
      </c>
      <c r="D14382" s="1" t="s">
        <v>3915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4285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7" t="n">
        <v>46248</v>
      </c>
      <c r="C14383" s="1" t="n">
        <v>11</v>
      </c>
      <c r="D14383" s="1" t="s">
        <v>3915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4286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7" t="n">
        <v>46248</v>
      </c>
      <c r="C14384" s="1" t="n">
        <v>11</v>
      </c>
      <c r="D14384" s="1" t="s">
        <v>3915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4287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7" t="n">
        <v>46248</v>
      </c>
      <c r="C14385" s="1" t="n">
        <v>11</v>
      </c>
      <c r="D14385" s="1" t="s">
        <v>3915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4288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7" t="n">
        <v>46248</v>
      </c>
      <c r="C14386" s="1" t="n">
        <v>11</v>
      </c>
      <c r="D14386" s="1" t="s">
        <v>3915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4289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7" t="n">
        <v>46248</v>
      </c>
      <c r="C14387" s="1" t="n">
        <v>11</v>
      </c>
      <c r="D14387" s="1" t="s">
        <v>3915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4290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7" t="n">
        <v>46248</v>
      </c>
      <c r="C14388" s="1" t="n">
        <v>11</v>
      </c>
      <c r="D14388" s="1" t="s">
        <v>3915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4659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7" t="n">
        <v>46248</v>
      </c>
      <c r="C14389" s="1" t="n">
        <v>11</v>
      </c>
      <c r="D14389" s="1" t="s">
        <v>3915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4660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7" t="n">
        <v>46248</v>
      </c>
      <c r="C14390" s="1" t="n">
        <v>11</v>
      </c>
      <c r="D14390" s="1" t="s">
        <v>3915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8257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7" t="n">
        <v>46248</v>
      </c>
      <c r="C14391" s="1" t="n">
        <v>11</v>
      </c>
      <c r="D14391" s="1" t="s">
        <v>3915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8258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7" t="n">
        <v>46248</v>
      </c>
      <c r="C14392" s="1" t="n">
        <v>11</v>
      </c>
      <c r="D14392" s="1" t="s">
        <v>3915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8259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7" t="n">
        <v>46248</v>
      </c>
      <c r="C14393" s="1" t="n">
        <v>11</v>
      </c>
      <c r="D14393" s="1" t="s">
        <v>3915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6839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7" t="n">
        <v>46248</v>
      </c>
      <c r="C14394" s="1" t="n">
        <v>11</v>
      </c>
      <c r="D14394" s="1" t="s">
        <v>3915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6840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7" t="n">
        <v>46248</v>
      </c>
      <c r="C14395" s="1" t="n">
        <v>11</v>
      </c>
      <c r="D14395" s="1" t="s">
        <v>3915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6841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7" t="n">
        <v>46248</v>
      </c>
      <c r="C14396" s="1" t="n">
        <v>11</v>
      </c>
      <c r="D14396" s="1" t="s">
        <v>3915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6843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7" t="n">
        <v>46248</v>
      </c>
      <c r="C14397" s="1" t="n">
        <v>11</v>
      </c>
      <c r="D14397" s="1" t="s">
        <v>3915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6844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7" t="n">
        <v>46248</v>
      </c>
      <c r="C14398" s="1" t="n">
        <v>11</v>
      </c>
      <c r="D14398" s="1" t="s">
        <v>3915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4661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7" t="n">
        <v>46248</v>
      </c>
      <c r="C14399" s="1" t="n">
        <v>11</v>
      </c>
      <c r="D14399" s="1" t="s">
        <v>3915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4662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7" t="n">
        <v>46248</v>
      </c>
      <c r="C14400" s="1" t="n">
        <v>11</v>
      </c>
      <c r="D14400" s="1" t="s">
        <v>3915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4663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7" t="n">
        <v>46248</v>
      </c>
      <c r="C14401" s="1" t="n">
        <v>11</v>
      </c>
      <c r="D14401" s="1" t="s">
        <v>3915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8260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7" t="n">
        <v>46248</v>
      </c>
      <c r="C14402" s="1" t="n">
        <v>11</v>
      </c>
      <c r="D14402" s="1" t="s">
        <v>3915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4665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7" t="n">
        <v>46248</v>
      </c>
      <c r="C14403" s="1" t="n">
        <v>11</v>
      </c>
      <c r="D14403" s="1" t="s">
        <v>3915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8261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7" t="n">
        <v>46248</v>
      </c>
      <c r="C14404" s="1" t="n">
        <v>11</v>
      </c>
      <c r="D14404" s="1" t="s">
        <v>3915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6849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7" t="n">
        <v>46248</v>
      </c>
      <c r="C14405" s="1" t="n">
        <v>11</v>
      </c>
      <c r="D14405" s="1" t="s">
        <v>3915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8262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7" t="n">
        <v>46248</v>
      </c>
      <c r="C14406" s="1" t="n">
        <v>11</v>
      </c>
      <c r="D14406" s="1" t="s">
        <v>3915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6850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7" t="n">
        <v>46248</v>
      </c>
      <c r="C14407" s="1" t="n">
        <v>11</v>
      </c>
      <c r="D14407" s="1" t="s">
        <v>3915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6851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7" t="n">
        <v>46248</v>
      </c>
      <c r="C14408" s="1" t="n">
        <v>11</v>
      </c>
      <c r="D14408" s="1" t="s">
        <v>3915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8263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7" t="n">
        <v>46248</v>
      </c>
      <c r="C14409" s="1" t="n">
        <v>11</v>
      </c>
      <c r="D14409" s="1" t="s">
        <v>3915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8264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7" t="n">
        <v>46248</v>
      </c>
      <c r="C14410" s="1" t="n">
        <v>11</v>
      </c>
      <c r="D14410" s="1" t="s">
        <v>3915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8265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7" t="n">
        <v>46248</v>
      </c>
      <c r="C14411" s="1" t="n">
        <v>11</v>
      </c>
      <c r="D14411" s="1" t="s">
        <v>3915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8266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7" t="n">
        <v>46248</v>
      </c>
      <c r="C14412" s="1" t="n">
        <v>11</v>
      </c>
      <c r="D14412" s="1" t="s">
        <v>3915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8267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7" t="n">
        <v>46248</v>
      </c>
      <c r="C14413" s="1" t="n">
        <v>11</v>
      </c>
      <c r="D14413" s="1" t="s">
        <v>3915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8268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7" t="n">
        <v>46248</v>
      </c>
      <c r="C14414" s="1" t="n">
        <v>11</v>
      </c>
      <c r="D14414" s="1" t="s">
        <v>3915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8269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7" t="n">
        <v>46248</v>
      </c>
      <c r="C14415" s="1" t="n">
        <v>11</v>
      </c>
      <c r="D14415" s="1" t="s">
        <v>3915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8270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7" t="n">
        <v>46248</v>
      </c>
      <c r="C14416" s="1" t="n">
        <v>11</v>
      </c>
      <c r="D14416" s="1" t="s">
        <v>3915</v>
      </c>
      <c r="E14416" s="1" t="n">
        <v>1720</v>
      </c>
      <c r="F14416" s="1" t="s">
        <v>416</v>
      </c>
      <c r="I14416" s="1" t="n">
        <v>48158</v>
      </c>
      <c r="J14416" s="1" t="n">
        <v>103393</v>
      </c>
      <c r="K14416" s="1" t="n">
        <v>7897277300222</v>
      </c>
      <c r="L14416" s="1" t="s">
        <v>8271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7" t="n">
        <v>46248</v>
      </c>
      <c r="C14417" s="1" t="n">
        <v>11</v>
      </c>
      <c r="D14417" s="1" t="s">
        <v>3915</v>
      </c>
      <c r="E14417" s="1" t="n">
        <v>1720</v>
      </c>
      <c r="F14417" s="1" t="s">
        <v>416</v>
      </c>
      <c r="I14417" s="1" t="n">
        <v>48158</v>
      </c>
      <c r="J14417" s="1" t="n">
        <v>108048</v>
      </c>
      <c r="K14417" s="1" t="n">
        <v>7897277300031</v>
      </c>
      <c r="L14417" s="1" t="s">
        <v>8272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7" t="n">
        <v>46248</v>
      </c>
      <c r="C14418" s="1" t="n">
        <v>11</v>
      </c>
      <c r="D14418" s="1" t="s">
        <v>3915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8273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7" t="n">
        <v>46248</v>
      </c>
      <c r="C14419" s="1" t="n">
        <v>11</v>
      </c>
      <c r="D14419" s="1" t="s">
        <v>3915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8274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7" t="n">
        <v>46248</v>
      </c>
      <c r="C14420" s="1" t="n">
        <v>11</v>
      </c>
      <c r="D14420" s="1" t="s">
        <v>3915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8275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7" t="n">
        <v>46248</v>
      </c>
      <c r="C14421" s="1" t="n">
        <v>11</v>
      </c>
      <c r="D14421" s="1" t="s">
        <v>3915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8276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7" t="n">
        <v>46248</v>
      </c>
      <c r="C14422" s="1" t="n">
        <v>11</v>
      </c>
      <c r="D14422" s="1" t="s">
        <v>3915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8277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7" t="n">
        <v>46248</v>
      </c>
      <c r="C14423" s="1" t="n">
        <v>11</v>
      </c>
      <c r="D14423" s="1" t="s">
        <v>3915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5949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7" t="n">
        <v>46248</v>
      </c>
      <c r="C14424" s="1" t="n">
        <v>11</v>
      </c>
      <c r="D14424" s="1" t="s">
        <v>3915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5950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7" t="n">
        <v>46248</v>
      </c>
      <c r="C14425" s="1" t="n">
        <v>11</v>
      </c>
      <c r="D14425" s="1" t="s">
        <v>3915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8278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7" t="n">
        <v>46248</v>
      </c>
      <c r="C14426" s="1" t="n">
        <v>11</v>
      </c>
      <c r="D14426" s="1" t="s">
        <v>3915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8279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7" t="n">
        <v>46248</v>
      </c>
      <c r="C14427" s="1" t="n">
        <v>11</v>
      </c>
      <c r="D14427" s="1" t="s">
        <v>3915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5951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7" t="n">
        <v>46248</v>
      </c>
      <c r="C14428" s="1" t="n">
        <v>11</v>
      </c>
      <c r="D14428" s="1" t="s">
        <v>3915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5952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7" t="n">
        <v>46248</v>
      </c>
      <c r="C14429" s="1" t="n">
        <v>11</v>
      </c>
      <c r="D14429" s="1" t="s">
        <v>3915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8280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7" t="n">
        <v>46248</v>
      </c>
      <c r="C14430" s="1" t="n">
        <v>11</v>
      </c>
      <c r="D14430" s="1" t="s">
        <v>3915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8281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7" t="n">
        <v>46248</v>
      </c>
      <c r="C14431" s="1" t="n">
        <v>11</v>
      </c>
      <c r="D14431" s="1" t="s">
        <v>3915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4992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7" t="n">
        <v>46248</v>
      </c>
      <c r="C14432" s="1" t="n">
        <v>11</v>
      </c>
      <c r="D14432" s="1" t="s">
        <v>3915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8282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7" t="n">
        <v>46248</v>
      </c>
      <c r="C14433" s="1" t="n">
        <v>11</v>
      </c>
      <c r="D14433" s="1" t="s">
        <v>3915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8283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7" t="n">
        <v>46248</v>
      </c>
      <c r="C14434" s="1" t="n">
        <v>11</v>
      </c>
      <c r="D14434" s="1" t="s">
        <v>3915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8284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7" t="n">
        <v>46248</v>
      </c>
      <c r="C14435" s="1" t="n">
        <v>11</v>
      </c>
      <c r="D14435" s="1" t="s">
        <v>3915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8285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7" t="n">
        <v>46248</v>
      </c>
      <c r="C14436" s="1" t="n">
        <v>11</v>
      </c>
      <c r="D14436" s="1" t="s">
        <v>3915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8286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7" t="n">
        <v>46248</v>
      </c>
      <c r="C14437" s="1" t="n">
        <v>11</v>
      </c>
      <c r="D14437" s="1" t="s">
        <v>3915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8287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7" t="n">
        <v>46248</v>
      </c>
      <c r="C14438" s="1" t="n">
        <v>11</v>
      </c>
      <c r="D14438" s="1" t="s">
        <v>3915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8288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7" t="n">
        <v>46248</v>
      </c>
      <c r="C14439" s="1" t="n">
        <v>11</v>
      </c>
      <c r="D14439" s="1" t="s">
        <v>3915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8289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7" t="n">
        <v>46248</v>
      </c>
      <c r="C14440" s="1" t="n">
        <v>11</v>
      </c>
      <c r="D14440" s="1" t="s">
        <v>3915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4916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7" t="n">
        <v>46248</v>
      </c>
      <c r="C14441" s="1" t="n">
        <v>11</v>
      </c>
      <c r="D14441" s="1" t="s">
        <v>3915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8290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7" t="n">
        <v>46248</v>
      </c>
      <c r="C14442" s="1" t="n">
        <v>11</v>
      </c>
      <c r="D14442" s="1" t="s">
        <v>3915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8291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7" t="n">
        <v>46248</v>
      </c>
      <c r="C14443" s="1" t="n">
        <v>11</v>
      </c>
      <c r="D14443" s="1" t="s">
        <v>3915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8292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7" t="n">
        <v>46248</v>
      </c>
      <c r="C14444" s="1" t="n">
        <v>11</v>
      </c>
      <c r="D14444" s="1" t="s">
        <v>3915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4815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7" t="n">
        <v>46248</v>
      </c>
      <c r="C14445" s="1" t="n">
        <v>11</v>
      </c>
      <c r="D14445" s="1" t="s">
        <v>3915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4816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7" t="n">
        <v>46248</v>
      </c>
      <c r="C14446" s="1" t="n">
        <v>11</v>
      </c>
      <c r="D14446" s="1" t="s">
        <v>3915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6990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7" t="n">
        <v>46248</v>
      </c>
      <c r="C14447" s="1" t="n">
        <v>11</v>
      </c>
      <c r="D14447" s="1" t="s">
        <v>3915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4328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7" t="n">
        <v>46248</v>
      </c>
      <c r="C14448" s="1" t="n">
        <v>11</v>
      </c>
      <c r="D14448" s="1" t="s">
        <v>3915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4329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7" t="n">
        <v>46248</v>
      </c>
      <c r="C14449" s="1" t="n">
        <v>11</v>
      </c>
      <c r="D14449" s="1" t="s">
        <v>3915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5675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7" t="n">
        <v>46248</v>
      </c>
      <c r="C14450" s="1" t="n">
        <v>11</v>
      </c>
      <c r="D14450" s="1" t="s">
        <v>3915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4865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7" t="n">
        <v>46248</v>
      </c>
      <c r="C14451" s="1" t="n">
        <v>11</v>
      </c>
      <c r="D14451" s="1" t="s">
        <v>3915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4331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7" t="n">
        <v>46248</v>
      </c>
      <c r="C14452" s="1" t="n">
        <v>11</v>
      </c>
      <c r="D14452" s="1" t="s">
        <v>3915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4332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7" t="n">
        <v>46248</v>
      </c>
      <c r="C14453" s="1" t="n">
        <v>11</v>
      </c>
      <c r="D14453" s="1" t="s">
        <v>3915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4334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7" t="n">
        <v>46248</v>
      </c>
      <c r="C14454" s="1" t="n">
        <v>11</v>
      </c>
      <c r="D14454" s="1" t="s">
        <v>3915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4866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7" t="n">
        <v>46248</v>
      </c>
      <c r="C14455" s="1" t="n">
        <v>11</v>
      </c>
      <c r="D14455" s="1" t="s">
        <v>3915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4336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7" t="n">
        <v>46248</v>
      </c>
      <c r="C14456" s="1" t="n">
        <v>11</v>
      </c>
      <c r="D14456" s="1" t="s">
        <v>3915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5677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7" t="n">
        <v>46248</v>
      </c>
      <c r="C14457" s="1" t="n">
        <v>11</v>
      </c>
      <c r="D14457" s="1" t="s">
        <v>3915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4871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7" t="n">
        <v>46248</v>
      </c>
      <c r="C14458" s="1" t="n">
        <v>11</v>
      </c>
      <c r="D14458" s="1" t="s">
        <v>3915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4341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7" t="n">
        <v>46248</v>
      </c>
      <c r="C14459" s="1" t="n">
        <v>11</v>
      </c>
      <c r="D14459" s="1" t="s">
        <v>3915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4342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7" t="n">
        <v>46248</v>
      </c>
      <c r="C14460" s="1" t="n">
        <v>11</v>
      </c>
      <c r="D14460" s="1" t="s">
        <v>3915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4874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7" t="n">
        <v>46248</v>
      </c>
      <c r="C14461" s="1" t="n">
        <v>11</v>
      </c>
      <c r="D14461" s="1" t="s">
        <v>3915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4345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7" t="n">
        <v>46248</v>
      </c>
      <c r="C14462" s="1" t="n">
        <v>11</v>
      </c>
      <c r="D14462" s="1" t="s">
        <v>3915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4346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7" t="n">
        <v>46248</v>
      </c>
      <c r="C14463" s="1" t="n">
        <v>11</v>
      </c>
      <c r="D14463" s="1" t="s">
        <v>3915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4347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7" t="n">
        <v>46248</v>
      </c>
      <c r="C14464" s="1" t="n">
        <v>11</v>
      </c>
      <c r="D14464" s="1" t="s">
        <v>3915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4348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7" t="n">
        <v>46248</v>
      </c>
      <c r="C14465" s="1" t="n">
        <v>11</v>
      </c>
      <c r="D14465" s="1" t="s">
        <v>3915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6440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7" t="n">
        <v>46248</v>
      </c>
      <c r="C14466" s="1" t="n">
        <v>11</v>
      </c>
      <c r="D14466" s="1" t="s">
        <v>3915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4342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7" t="n">
        <v>46248</v>
      </c>
      <c r="C14467" s="1" t="n">
        <v>11</v>
      </c>
      <c r="D14467" s="1" t="s">
        <v>3915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5613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7" t="n">
        <v>46248</v>
      </c>
      <c r="C14468" s="1" t="n">
        <v>11</v>
      </c>
      <c r="D14468" s="1" t="s">
        <v>3915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4349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7" t="n">
        <v>46248</v>
      </c>
      <c r="C14469" s="1" t="n">
        <v>11</v>
      </c>
      <c r="D14469" s="1" t="s">
        <v>3915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4350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7" t="n">
        <v>46248</v>
      </c>
      <c r="C14470" s="1" t="n">
        <v>11</v>
      </c>
      <c r="D14470" s="1" t="s">
        <v>3915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4351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7" t="n">
        <v>46248</v>
      </c>
      <c r="C14471" s="1" t="n">
        <v>11</v>
      </c>
      <c r="D14471" s="1" t="s">
        <v>3915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4615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7" t="n">
        <v>46248</v>
      </c>
      <c r="C14472" s="1" t="n">
        <v>11</v>
      </c>
      <c r="D14472" s="1" t="s">
        <v>3915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4353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7" t="n">
        <v>46248</v>
      </c>
      <c r="C14473" s="1" t="n">
        <v>11</v>
      </c>
      <c r="D14473" s="1" t="s">
        <v>3915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4616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7" t="n">
        <v>46248</v>
      </c>
      <c r="C14474" s="1" t="n">
        <v>11</v>
      </c>
      <c r="D14474" s="1" t="s">
        <v>3915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4356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7" t="n">
        <v>46248</v>
      </c>
      <c r="C14475" s="1" t="n">
        <v>11</v>
      </c>
      <c r="D14475" s="1" t="s">
        <v>3915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5682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7" t="n">
        <v>46248</v>
      </c>
      <c r="C14476" s="1" t="n">
        <v>11</v>
      </c>
      <c r="D14476" s="1" t="s">
        <v>3915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5683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7" t="n">
        <v>46248</v>
      </c>
      <c r="C14477" s="1" t="n">
        <v>11</v>
      </c>
      <c r="D14477" s="1" t="s">
        <v>3915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6219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7" t="n">
        <v>46248</v>
      </c>
      <c r="C14478" s="1" t="n">
        <v>11</v>
      </c>
      <c r="D14478" s="1" t="s">
        <v>3915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4794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7" t="n">
        <v>46248</v>
      </c>
      <c r="C14479" s="1" t="n">
        <v>11</v>
      </c>
      <c r="D14479" s="1" t="s">
        <v>3915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7134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7" t="n">
        <v>46248</v>
      </c>
      <c r="C14480" s="1" t="n">
        <v>11</v>
      </c>
      <c r="D14480" s="1" t="s">
        <v>3915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8293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7" t="n">
        <v>46248</v>
      </c>
      <c r="C14481" s="1" t="n">
        <v>11</v>
      </c>
      <c r="D14481" s="1" t="s">
        <v>3915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4915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7" t="n">
        <v>46248</v>
      </c>
      <c r="C14482" s="1" t="n">
        <v>11</v>
      </c>
      <c r="D14482" s="1" t="s">
        <v>3915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8294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7" t="n">
        <v>46248</v>
      </c>
      <c r="C14483" s="1" t="n">
        <v>11</v>
      </c>
      <c r="D14483" s="1" t="s">
        <v>3915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8295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7" t="n">
        <v>46248</v>
      </c>
      <c r="C14484" s="1" t="n">
        <v>11</v>
      </c>
      <c r="D14484" s="1" t="s">
        <v>3915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8296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7" t="n">
        <v>46248</v>
      </c>
      <c r="C14485" s="1" t="n">
        <v>11</v>
      </c>
      <c r="D14485" s="1" t="s">
        <v>3915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4920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7" t="n">
        <v>46248</v>
      </c>
      <c r="C14486" s="1" t="n">
        <v>11</v>
      </c>
      <c r="D14486" s="1" t="s">
        <v>3915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4925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7" t="n">
        <v>46248</v>
      </c>
      <c r="C14487" s="1" t="n">
        <v>11</v>
      </c>
      <c r="D14487" s="1" t="s">
        <v>3915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8297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7" t="n">
        <v>46248</v>
      </c>
      <c r="C14488" s="1" t="n">
        <v>11</v>
      </c>
      <c r="D14488" s="1" t="s">
        <v>3915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8298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7" t="n">
        <v>46248</v>
      </c>
      <c r="C14489" s="1" t="n">
        <v>11</v>
      </c>
      <c r="D14489" s="1" t="s">
        <v>3915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5725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7" t="n">
        <v>46248</v>
      </c>
      <c r="C14490" s="1" t="n">
        <v>11</v>
      </c>
      <c r="D14490" s="1" t="s">
        <v>3915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8299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7" t="n">
        <v>46248</v>
      </c>
      <c r="C14491" s="1" t="n">
        <v>11</v>
      </c>
      <c r="D14491" s="1" t="s">
        <v>3915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6068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7" t="n">
        <v>46248</v>
      </c>
      <c r="C14492" s="1" t="n">
        <v>11</v>
      </c>
      <c r="D14492" s="1" t="s">
        <v>3915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8300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7" t="n">
        <v>46248</v>
      </c>
      <c r="C14493" s="1" t="n">
        <v>11</v>
      </c>
      <c r="D14493" s="1" t="s">
        <v>3915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8301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7" t="n">
        <v>46248</v>
      </c>
      <c r="C14494" s="1" t="n">
        <v>11</v>
      </c>
      <c r="D14494" s="1" t="s">
        <v>3915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8302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7" t="n">
        <v>46248</v>
      </c>
      <c r="C14495" s="1" t="n">
        <v>11</v>
      </c>
      <c r="D14495" s="1" t="s">
        <v>3915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8303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7" t="n">
        <v>46248</v>
      </c>
      <c r="C14496" s="1" t="n">
        <v>11</v>
      </c>
      <c r="D14496" s="1" t="s">
        <v>3915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8304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7" t="n">
        <v>46248</v>
      </c>
      <c r="C14497" s="1" t="n">
        <v>11</v>
      </c>
      <c r="D14497" s="1" t="s">
        <v>3915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8305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7" t="n">
        <v>46248</v>
      </c>
      <c r="C14498" s="1" t="n">
        <v>11</v>
      </c>
      <c r="D14498" s="1" t="s">
        <v>3915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8303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7" t="n">
        <v>46248</v>
      </c>
      <c r="C14499" s="1" t="n">
        <v>11</v>
      </c>
      <c r="D14499" s="1" t="s">
        <v>3915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8304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7" t="n">
        <v>46248</v>
      </c>
      <c r="C14500" s="1" t="n">
        <v>11</v>
      </c>
      <c r="D14500" s="1" t="s">
        <v>3915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8305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7" t="n">
        <v>46248</v>
      </c>
      <c r="C14501" s="1" t="n">
        <v>11</v>
      </c>
      <c r="D14501" s="1" t="s">
        <v>3915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8303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7" t="n">
        <v>46248</v>
      </c>
      <c r="C14502" s="1" t="n">
        <v>11</v>
      </c>
      <c r="D14502" s="1" t="s">
        <v>3915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8304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7" t="n">
        <v>46248</v>
      </c>
      <c r="C14503" s="1" t="n">
        <v>11</v>
      </c>
      <c r="D14503" s="1" t="s">
        <v>3915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8305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7" t="n">
        <v>46248</v>
      </c>
      <c r="C14504" s="1" t="n">
        <v>11</v>
      </c>
      <c r="D14504" s="1" t="s">
        <v>3915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6378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7" t="n">
        <v>46248</v>
      </c>
      <c r="C14505" s="1" t="n">
        <v>11</v>
      </c>
      <c r="D14505" s="1" t="s">
        <v>3915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4417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7" t="n">
        <v>46248</v>
      </c>
      <c r="C14506" s="1" t="n">
        <v>11</v>
      </c>
      <c r="D14506" s="1" t="s">
        <v>3915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5231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7" t="n">
        <v>46248</v>
      </c>
      <c r="C14507" s="1" t="n">
        <v>11</v>
      </c>
      <c r="D14507" s="1" t="s">
        <v>3915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7177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7" t="n">
        <v>46248</v>
      </c>
      <c r="C14508" s="1" t="n">
        <v>11</v>
      </c>
      <c r="D14508" s="1" t="s">
        <v>3915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4433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7" t="n">
        <v>46248</v>
      </c>
      <c r="C14509" s="1" t="n">
        <v>11</v>
      </c>
      <c r="D14509" s="1" t="s">
        <v>3915</v>
      </c>
      <c r="E14509" s="1" t="n">
        <v>1637</v>
      </c>
      <c r="F14509" s="1" t="s">
        <v>68</v>
      </c>
      <c r="I14509" s="1" t="n">
        <v>1919059</v>
      </c>
      <c r="J14509" s="1" t="n">
        <v>44962</v>
      </c>
      <c r="K14509" s="1" t="n">
        <v>7898677310002</v>
      </c>
      <c r="L14509" s="1" t="s">
        <v>6730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7" t="n">
        <v>46248</v>
      </c>
      <c r="C14510" s="1" t="n">
        <v>11</v>
      </c>
      <c r="D14510" s="1" t="s">
        <v>3915</v>
      </c>
      <c r="E14510" s="1" t="n">
        <v>1637</v>
      </c>
      <c r="F14510" s="1" t="s">
        <v>68</v>
      </c>
      <c r="I14510" s="1" t="n">
        <v>1919059</v>
      </c>
      <c r="J14510" s="1" t="n">
        <v>48477</v>
      </c>
      <c r="K14510" s="1" t="n">
        <v>7891152801828</v>
      </c>
      <c r="L14510" s="1" t="s">
        <v>6670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7" t="n">
        <v>46248</v>
      </c>
      <c r="C14511" s="1" t="n">
        <v>11</v>
      </c>
      <c r="D14511" s="1" t="s">
        <v>3915</v>
      </c>
      <c r="E14511" s="1" t="n">
        <v>1637</v>
      </c>
      <c r="F14511" s="1" t="s">
        <v>68</v>
      </c>
      <c r="I14511" s="1" t="n">
        <v>1919059</v>
      </c>
      <c r="J14511" s="1" t="n">
        <v>48478</v>
      </c>
      <c r="K14511" s="1" t="n">
        <v>7891152801811</v>
      </c>
      <c r="L14511" s="1" t="s">
        <v>6671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7" t="n">
        <v>46248</v>
      </c>
      <c r="C14512" s="1" t="n">
        <v>11</v>
      </c>
      <c r="D14512" s="1" t="s">
        <v>3915</v>
      </c>
      <c r="E14512" s="1" t="n">
        <v>1637</v>
      </c>
      <c r="F14512" s="1" t="s">
        <v>68</v>
      </c>
      <c r="I14512" s="1" t="n">
        <v>1919059</v>
      </c>
      <c r="J14512" s="1" t="n">
        <v>48698</v>
      </c>
      <c r="K14512" s="1" t="n">
        <v>7891152801781</v>
      </c>
      <c r="L14512" s="1" t="s">
        <v>6673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7" t="n">
        <v>46248</v>
      </c>
      <c r="C14513" s="1" t="n">
        <v>11</v>
      </c>
      <c r="D14513" s="1" t="s">
        <v>3915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6674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7" t="n">
        <v>46248</v>
      </c>
      <c r="C14514" s="1" t="n">
        <v>11</v>
      </c>
      <c r="D14514" s="1" t="s">
        <v>3915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6675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7" t="n">
        <v>46248</v>
      </c>
      <c r="C14515" s="1" t="n">
        <v>11</v>
      </c>
      <c r="D14515" s="1" t="s">
        <v>3915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6676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7" t="n">
        <v>46248</v>
      </c>
      <c r="C14516" s="1" t="n">
        <v>11</v>
      </c>
      <c r="D14516" s="1" t="s">
        <v>3915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6378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7" t="n">
        <v>46248</v>
      </c>
      <c r="C14517" s="1" t="n">
        <v>11</v>
      </c>
      <c r="D14517" s="1" t="s">
        <v>3915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4417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7" t="n">
        <v>46248</v>
      </c>
      <c r="C14518" s="1" t="n">
        <v>11</v>
      </c>
      <c r="D14518" s="1" t="s">
        <v>3915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5231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7" t="n">
        <v>46248</v>
      </c>
      <c r="C14519" s="1" t="n">
        <v>11</v>
      </c>
      <c r="D14519" s="1" t="s">
        <v>3915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7177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7" t="n">
        <v>46248</v>
      </c>
      <c r="C14520" s="1" t="n">
        <v>11</v>
      </c>
      <c r="D14520" s="1" t="s">
        <v>3915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4433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7" t="n">
        <v>46248</v>
      </c>
      <c r="C14521" s="1" t="n">
        <v>11</v>
      </c>
      <c r="D14521" s="1" t="s">
        <v>3915</v>
      </c>
      <c r="E14521" s="1" t="n">
        <v>1637</v>
      </c>
      <c r="F14521" s="1" t="s">
        <v>68</v>
      </c>
      <c r="I14521" s="1" t="n">
        <v>1919060</v>
      </c>
      <c r="J14521" s="1" t="n">
        <v>44962</v>
      </c>
      <c r="K14521" s="1" t="n">
        <v>7898677310002</v>
      </c>
      <c r="L14521" s="1" t="s">
        <v>6730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7" t="n">
        <v>46248</v>
      </c>
      <c r="C14522" s="1" t="n">
        <v>11</v>
      </c>
      <c r="D14522" s="1" t="s">
        <v>3915</v>
      </c>
      <c r="E14522" s="1" t="n">
        <v>1637</v>
      </c>
      <c r="F14522" s="1" t="s">
        <v>68</v>
      </c>
      <c r="I14522" s="1" t="n">
        <v>1919060</v>
      </c>
      <c r="J14522" s="1" t="n">
        <v>47894</v>
      </c>
      <c r="K14522" s="1" t="n">
        <v>7891152801866</v>
      </c>
      <c r="L14522" s="1" t="s">
        <v>6668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7" t="n">
        <v>46248</v>
      </c>
      <c r="C14523" s="1" t="n">
        <v>11</v>
      </c>
      <c r="D14523" s="1" t="s">
        <v>3915</v>
      </c>
      <c r="E14523" s="1" t="n">
        <v>1637</v>
      </c>
      <c r="F14523" s="1" t="s">
        <v>68</v>
      </c>
      <c r="I14523" s="1" t="n">
        <v>1919060</v>
      </c>
      <c r="J14523" s="1" t="n">
        <v>48698</v>
      </c>
      <c r="K14523" s="1" t="n">
        <v>7891152801781</v>
      </c>
      <c r="L14523" s="1" t="s">
        <v>6673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7" t="n">
        <v>46248</v>
      </c>
      <c r="C14524" s="1" t="n">
        <v>11</v>
      </c>
      <c r="D14524" s="1" t="s">
        <v>3915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6674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7" t="n">
        <v>46248</v>
      </c>
      <c r="C14525" s="1" t="n">
        <v>11</v>
      </c>
      <c r="D14525" s="1" t="s">
        <v>3915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6675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7" t="n">
        <v>46248</v>
      </c>
      <c r="C14526" s="1" t="n">
        <v>11</v>
      </c>
      <c r="D14526" s="1" t="s">
        <v>3915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6677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7" t="n">
        <v>46248</v>
      </c>
      <c r="C14527" s="1" t="n">
        <v>11</v>
      </c>
      <c r="D14527" s="1" t="s">
        <v>3915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4924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7" t="n">
        <v>46248</v>
      </c>
      <c r="C14528" s="1" t="n">
        <v>11</v>
      </c>
      <c r="D14528" s="1" t="s">
        <v>3915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6378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7" t="n">
        <v>46248</v>
      </c>
      <c r="C14529" s="1" t="n">
        <v>11</v>
      </c>
      <c r="D14529" s="1" t="s">
        <v>3915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4417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7" t="n">
        <v>46248</v>
      </c>
      <c r="C14530" s="1" t="n">
        <v>11</v>
      </c>
      <c r="D14530" s="1" t="s">
        <v>3915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5231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7" t="n">
        <v>46248</v>
      </c>
      <c r="C14531" s="1" t="n">
        <v>11</v>
      </c>
      <c r="D14531" s="1" t="s">
        <v>3915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4433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7" t="n">
        <v>46248</v>
      </c>
      <c r="C14532" s="1" t="n">
        <v>11</v>
      </c>
      <c r="D14532" s="1" t="s">
        <v>3915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4434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7" t="n">
        <v>46248</v>
      </c>
      <c r="C14533" s="1" t="n">
        <v>11</v>
      </c>
      <c r="D14533" s="1" t="s">
        <v>3915</v>
      </c>
      <c r="E14533" s="1" t="n">
        <v>1637</v>
      </c>
      <c r="F14533" s="1" t="s">
        <v>68</v>
      </c>
      <c r="I14533" s="1" t="n">
        <v>1919061</v>
      </c>
      <c r="J14533" s="1" t="n">
        <v>44962</v>
      </c>
      <c r="K14533" s="1" t="n">
        <v>7898677310002</v>
      </c>
      <c r="L14533" s="1" t="s">
        <v>6730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7" t="n">
        <v>46248</v>
      </c>
      <c r="C14534" s="1" t="n">
        <v>11</v>
      </c>
      <c r="D14534" s="1" t="s">
        <v>3915</v>
      </c>
      <c r="E14534" s="1" t="n">
        <v>1637</v>
      </c>
      <c r="F14534" s="1" t="s">
        <v>68</v>
      </c>
      <c r="I14534" s="1" t="n">
        <v>1919061</v>
      </c>
      <c r="J14534" s="1" t="n">
        <v>47894</v>
      </c>
      <c r="K14534" s="1" t="n">
        <v>7891152801866</v>
      </c>
      <c r="L14534" s="1" t="s">
        <v>6668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7" t="n">
        <v>46248</v>
      </c>
      <c r="C14535" s="1" t="n">
        <v>11</v>
      </c>
      <c r="D14535" s="1" t="s">
        <v>3915</v>
      </c>
      <c r="E14535" s="1" t="n">
        <v>1637</v>
      </c>
      <c r="F14535" s="1" t="s">
        <v>68</v>
      </c>
      <c r="I14535" s="1" t="n">
        <v>1919061</v>
      </c>
      <c r="J14535" s="1" t="n">
        <v>48477</v>
      </c>
      <c r="K14535" s="1" t="n">
        <v>7891152801828</v>
      </c>
      <c r="L14535" s="1" t="s">
        <v>6670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7" t="n">
        <v>46248</v>
      </c>
      <c r="C14536" s="1" t="n">
        <v>11</v>
      </c>
      <c r="D14536" s="1" t="s">
        <v>3915</v>
      </c>
      <c r="E14536" s="1" t="n">
        <v>1637</v>
      </c>
      <c r="F14536" s="1" t="s">
        <v>68</v>
      </c>
      <c r="I14536" s="1" t="n">
        <v>1919061</v>
      </c>
      <c r="J14536" s="1" t="n">
        <v>48478</v>
      </c>
      <c r="K14536" s="1" t="n">
        <v>7891152801811</v>
      </c>
      <c r="L14536" s="1" t="s">
        <v>6671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7" t="n">
        <v>46248</v>
      </c>
      <c r="C14537" s="1" t="n">
        <v>11</v>
      </c>
      <c r="D14537" s="1" t="s">
        <v>3915</v>
      </c>
      <c r="E14537" s="1" t="n">
        <v>1637</v>
      </c>
      <c r="F14537" s="1" t="s">
        <v>68</v>
      </c>
      <c r="I14537" s="1" t="n">
        <v>1919061</v>
      </c>
      <c r="J14537" s="1" t="n">
        <v>48698</v>
      </c>
      <c r="K14537" s="1" t="n">
        <v>7891152801781</v>
      </c>
      <c r="L14537" s="1" t="s">
        <v>6673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7" t="n">
        <v>46248</v>
      </c>
      <c r="C14538" s="1" t="n">
        <v>11</v>
      </c>
      <c r="D14538" s="1" t="s">
        <v>3915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6674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7" t="n">
        <v>46248</v>
      </c>
      <c r="C14539" s="1" t="n">
        <v>11</v>
      </c>
      <c r="D14539" s="1" t="s">
        <v>3915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6676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7" t="n">
        <v>46248</v>
      </c>
      <c r="C14540" s="1" t="n">
        <v>11</v>
      </c>
      <c r="D14540" s="1" t="s">
        <v>3915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6677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7" t="n">
        <v>46248</v>
      </c>
      <c r="C14541" s="1" t="n">
        <v>11</v>
      </c>
      <c r="D14541" s="1" t="s">
        <v>3915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4924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7" t="n">
        <v>46248</v>
      </c>
      <c r="C14542" s="1" t="n">
        <v>11</v>
      </c>
      <c r="D14542" s="1" t="s">
        <v>3915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5893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7" t="n">
        <v>46248</v>
      </c>
      <c r="C14543" s="1" t="n">
        <v>11</v>
      </c>
      <c r="D14543" s="1" t="s">
        <v>3915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5722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7" t="n">
        <v>46248</v>
      </c>
      <c r="C14544" s="1" t="n">
        <v>11</v>
      </c>
      <c r="D14544" s="1" t="s">
        <v>3915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8306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7" t="n">
        <v>46248</v>
      </c>
      <c r="C14545" s="1" t="n">
        <v>11</v>
      </c>
      <c r="D14545" s="1" t="s">
        <v>3915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6997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7" t="n">
        <v>46248</v>
      </c>
      <c r="C14546" s="1" t="n">
        <v>11</v>
      </c>
      <c r="D14546" s="1" t="s">
        <v>3915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5057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7" t="n">
        <v>46248</v>
      </c>
      <c r="C14547" s="1" t="n">
        <v>11</v>
      </c>
      <c r="D14547" s="1" t="s">
        <v>3915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8307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7" t="n">
        <v>46248</v>
      </c>
      <c r="C14548" s="1" t="n">
        <v>11</v>
      </c>
      <c r="D14548" s="1" t="s">
        <v>3915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8308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7" t="n">
        <v>46248</v>
      </c>
      <c r="C14549" s="1" t="n">
        <v>11</v>
      </c>
      <c r="D14549" s="1" t="s">
        <v>3915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7008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7" t="n">
        <v>46248</v>
      </c>
      <c r="C14550" s="1" t="n">
        <v>11</v>
      </c>
      <c r="D14550" s="1" t="s">
        <v>3915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8309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7" t="n">
        <v>46248</v>
      </c>
      <c r="C14551" s="1" t="n">
        <v>11</v>
      </c>
      <c r="D14551" s="1" t="s">
        <v>3915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5072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7" t="n">
        <v>46248</v>
      </c>
      <c r="C14552" s="1" t="n">
        <v>11</v>
      </c>
      <c r="D14552" s="1" t="s">
        <v>3915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5909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7" t="n">
        <v>46248</v>
      </c>
      <c r="C14553" s="1" t="n">
        <v>11</v>
      </c>
      <c r="D14553" s="1" t="s">
        <v>3915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8310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7" t="n">
        <v>46248</v>
      </c>
      <c r="C14554" s="1" t="n">
        <v>11</v>
      </c>
      <c r="D14554" s="1" t="s">
        <v>3915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8311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7" t="n">
        <v>46248</v>
      </c>
      <c r="C14555" s="1" t="n">
        <v>11</v>
      </c>
      <c r="D14555" s="1" t="s">
        <v>3915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7024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7" t="n">
        <v>46248</v>
      </c>
      <c r="C14556" s="1" t="n">
        <v>11</v>
      </c>
      <c r="D14556" s="1" t="s">
        <v>3915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7025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7" t="n">
        <v>46248</v>
      </c>
      <c r="C14557" s="1" t="n">
        <v>11</v>
      </c>
      <c r="D14557" s="1" t="s">
        <v>3915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5914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7" t="n">
        <v>46248</v>
      </c>
      <c r="C14558" s="1" t="n">
        <v>11</v>
      </c>
      <c r="D14558" s="1" t="s">
        <v>3915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8312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7" t="n">
        <v>46248</v>
      </c>
      <c r="C14559" s="1" t="n">
        <v>11</v>
      </c>
      <c r="D14559" s="1" t="s">
        <v>3915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8313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7" t="n">
        <v>46248</v>
      </c>
      <c r="C14560" s="1" t="n">
        <v>11</v>
      </c>
      <c r="D14560" s="1" t="s">
        <v>3915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5920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7" t="n">
        <v>46248</v>
      </c>
      <c r="C14561" s="1" t="n">
        <v>11</v>
      </c>
      <c r="D14561" s="1" t="s">
        <v>3915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8314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7" t="n">
        <v>46248</v>
      </c>
      <c r="C14562" s="1" t="n">
        <v>11</v>
      </c>
      <c r="D14562" s="1" t="s">
        <v>3915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5126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7" t="n">
        <v>46248</v>
      </c>
      <c r="C14563" s="1" t="n">
        <v>11</v>
      </c>
      <c r="D14563" s="1" t="s">
        <v>3915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5127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7" t="n">
        <v>46248</v>
      </c>
      <c r="C14564" s="1" t="n">
        <v>11</v>
      </c>
      <c r="D14564" s="1" t="s">
        <v>3915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7044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7" t="n">
        <v>46248</v>
      </c>
      <c r="C14565" s="1" t="n">
        <v>11</v>
      </c>
      <c r="D14565" s="1" t="s">
        <v>3915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8315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7" t="n">
        <v>46248</v>
      </c>
      <c r="C14566" s="1" t="n">
        <v>11</v>
      </c>
      <c r="D14566" s="1" t="s">
        <v>3915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8316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7" t="n">
        <v>46248</v>
      </c>
      <c r="C14567" s="1" t="n">
        <v>11</v>
      </c>
      <c r="D14567" s="1" t="s">
        <v>3915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5146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7" t="n">
        <v>46248</v>
      </c>
      <c r="C14568" s="1" t="n">
        <v>171</v>
      </c>
      <c r="D14568" s="1" t="s">
        <v>3948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4677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7" t="n">
        <v>46248</v>
      </c>
      <c r="C14569" s="1" t="n">
        <v>171</v>
      </c>
      <c r="D14569" s="1" t="s">
        <v>3948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6375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7" t="n">
        <v>46248</v>
      </c>
      <c r="C14570" s="1" t="n">
        <v>171</v>
      </c>
      <c r="D14570" s="1" t="s">
        <v>3948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4683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7" t="n">
        <v>46248</v>
      </c>
      <c r="C14571" s="1" t="n">
        <v>171</v>
      </c>
      <c r="D14571" s="1" t="s">
        <v>3948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4685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7" t="n">
        <v>46248</v>
      </c>
      <c r="C14572" s="1" t="n">
        <v>171</v>
      </c>
      <c r="D14572" s="1" t="s">
        <v>3948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8317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7" t="n">
        <v>46248</v>
      </c>
      <c r="C14573" s="1" t="n">
        <v>171</v>
      </c>
      <c r="D14573" s="1" t="s">
        <v>3948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8318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7" t="n">
        <v>46248</v>
      </c>
      <c r="C14574" s="1" t="n">
        <v>171</v>
      </c>
      <c r="D14574" s="1" t="s">
        <v>3948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8319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7" t="n">
        <v>46248</v>
      </c>
      <c r="C14575" s="1" t="n">
        <v>171</v>
      </c>
      <c r="D14575" s="1" t="s">
        <v>3948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4326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7" t="n">
        <v>46248</v>
      </c>
      <c r="C14576" s="1" t="n">
        <v>171</v>
      </c>
      <c r="D14576" s="1" t="s">
        <v>3948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6207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7" t="n">
        <v>46249</v>
      </c>
      <c r="C14577" s="1" t="n">
        <v>1</v>
      </c>
      <c r="D14577" s="1" t="s">
        <v>3851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3886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7" t="n">
        <v>46249</v>
      </c>
      <c r="C14578" s="1" t="n">
        <v>1</v>
      </c>
      <c r="D14578" s="1" t="s">
        <v>3851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3887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7" t="n">
        <v>46249</v>
      </c>
      <c r="C14579" s="1" t="n">
        <v>1</v>
      </c>
      <c r="D14579" s="1" t="s">
        <v>3851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3852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7" t="n">
        <v>46249</v>
      </c>
      <c r="C14580" s="1" t="n">
        <v>1</v>
      </c>
      <c r="D14580" s="1" t="s">
        <v>3851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3853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7" t="n">
        <v>46249</v>
      </c>
      <c r="C14581" s="1" t="n">
        <v>1</v>
      </c>
      <c r="D14581" s="1" t="s">
        <v>3851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3854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7" t="n">
        <v>46249</v>
      </c>
      <c r="C14582" s="1" t="n">
        <v>1</v>
      </c>
      <c r="D14582" s="1" t="s">
        <v>3851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4894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7" t="n">
        <v>46249</v>
      </c>
      <c r="C14583" s="1" t="n">
        <v>1</v>
      </c>
      <c r="D14583" s="1" t="s">
        <v>3851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3894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7" t="n">
        <v>46249</v>
      </c>
      <c r="C14584" s="1" t="n">
        <v>11</v>
      </c>
      <c r="D14584" s="1" t="s">
        <v>3915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5942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7" t="n">
        <v>46249</v>
      </c>
      <c r="C14585" s="1" t="n">
        <v>11</v>
      </c>
      <c r="D14585" s="1" t="s">
        <v>3915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5943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7" t="n">
        <v>46249</v>
      </c>
      <c r="C14586" s="1" t="n">
        <v>11</v>
      </c>
      <c r="D14586" s="1" t="s">
        <v>3915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3951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7" t="n">
        <v>46249</v>
      </c>
      <c r="C14587" s="1" t="n">
        <v>11</v>
      </c>
      <c r="D14587" s="1" t="s">
        <v>3915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6545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7" t="n">
        <v>46249</v>
      </c>
      <c r="C14588" s="1" t="n">
        <v>11</v>
      </c>
      <c r="D14588" s="1" t="s">
        <v>3915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6547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7" t="n">
        <v>46249</v>
      </c>
      <c r="C14589" s="1" t="n">
        <v>11</v>
      </c>
      <c r="D14589" s="1" t="s">
        <v>3915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4220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7" t="n">
        <v>46249</v>
      </c>
      <c r="C14590" s="1" t="n">
        <v>11</v>
      </c>
      <c r="D14590" s="1" t="s">
        <v>3915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4221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7" t="n">
        <v>46249</v>
      </c>
      <c r="C14591" s="1" t="n">
        <v>11</v>
      </c>
      <c r="D14591" s="1" t="s">
        <v>3915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4222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7" t="n">
        <v>46249</v>
      </c>
      <c r="C14592" s="1" t="n">
        <v>11</v>
      </c>
      <c r="D14592" s="1" t="s">
        <v>3915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8320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7" t="n">
        <v>46249</v>
      </c>
      <c r="C14593" s="1" t="n">
        <v>11</v>
      </c>
      <c r="D14593" s="1" t="s">
        <v>3915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8321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7" t="n">
        <v>46249</v>
      </c>
      <c r="C14594" s="1" t="n">
        <v>11</v>
      </c>
      <c r="D14594" s="1" t="s">
        <v>3915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8322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7" t="n">
        <v>46249</v>
      </c>
      <c r="C14595" s="1" t="n">
        <v>11</v>
      </c>
      <c r="D14595" s="1" t="s">
        <v>3915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8323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7" t="n">
        <v>46249</v>
      </c>
      <c r="C14596" s="1" t="n">
        <v>11</v>
      </c>
      <c r="D14596" s="1" t="s">
        <v>3915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6757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7" t="n">
        <v>46249</v>
      </c>
      <c r="C14597" s="1" t="n">
        <v>11</v>
      </c>
      <c r="D14597" s="1" t="s">
        <v>3915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4304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7" t="n">
        <v>46249</v>
      </c>
      <c r="C14598" s="1" t="n">
        <v>11</v>
      </c>
      <c r="D14598" s="1" t="s">
        <v>3915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4305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7" t="n">
        <v>46249</v>
      </c>
      <c r="C14599" s="1" t="n">
        <v>11</v>
      </c>
      <c r="D14599" s="1" t="s">
        <v>3915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4306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7" t="n">
        <v>46249</v>
      </c>
      <c r="C14600" s="1" t="n">
        <v>11</v>
      </c>
      <c r="D14600" s="1" t="s">
        <v>3915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4307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7" t="n">
        <v>46249</v>
      </c>
      <c r="C14601" s="1" t="n">
        <v>11</v>
      </c>
      <c r="D14601" s="1" t="s">
        <v>3915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4308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7" t="n">
        <v>46249</v>
      </c>
      <c r="C14602" s="1" t="n">
        <v>11</v>
      </c>
      <c r="D14602" s="1" t="s">
        <v>3915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4791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7" t="n">
        <v>46249</v>
      </c>
      <c r="C14603" s="1" t="n">
        <v>11</v>
      </c>
      <c r="D14603" s="1" t="s">
        <v>3915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4313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7" t="n">
        <v>46249</v>
      </c>
      <c r="C14604" s="1" t="n">
        <v>11</v>
      </c>
      <c r="D14604" s="1" t="s">
        <v>3915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4314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7" t="n">
        <v>46249</v>
      </c>
      <c r="C14605" s="1" t="n">
        <v>11</v>
      </c>
      <c r="D14605" s="1" t="s">
        <v>3915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4315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7" t="n">
        <v>46249</v>
      </c>
      <c r="C14606" s="1" t="n">
        <v>11</v>
      </c>
      <c r="D14606" s="1" t="s">
        <v>3915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4316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7" t="n">
        <v>46249</v>
      </c>
      <c r="C14607" s="1" t="n">
        <v>11</v>
      </c>
      <c r="D14607" s="1" t="s">
        <v>3915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6758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7" t="n">
        <v>46249</v>
      </c>
      <c r="C14608" s="1" t="n">
        <v>11</v>
      </c>
      <c r="D14608" s="1" t="s">
        <v>3915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4317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7" t="n">
        <v>46249</v>
      </c>
      <c r="C14609" s="1" t="n">
        <v>11</v>
      </c>
      <c r="D14609" s="1" t="s">
        <v>3915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4318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7" t="n">
        <v>46249</v>
      </c>
      <c r="C14610" s="1" t="n">
        <v>11</v>
      </c>
      <c r="D14610" s="1" t="s">
        <v>3915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4320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7" t="n">
        <v>46249</v>
      </c>
      <c r="C14611" s="1" t="n">
        <v>11</v>
      </c>
      <c r="D14611" s="1" t="s">
        <v>3915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4625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7" t="n">
        <v>46249</v>
      </c>
      <c r="C14612" s="1" t="n">
        <v>11</v>
      </c>
      <c r="D14612" s="1" t="s">
        <v>3915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4321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7" t="n">
        <v>46249</v>
      </c>
      <c r="C14613" s="1" t="n">
        <v>11</v>
      </c>
      <c r="D14613" s="1" t="s">
        <v>3915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4792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7" t="n">
        <v>46249</v>
      </c>
      <c r="C14614" s="1" t="n">
        <v>11</v>
      </c>
      <c r="D14614" s="1" t="s">
        <v>3915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4793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7" t="n">
        <v>46249</v>
      </c>
      <c r="C14615" s="1" t="n">
        <v>11</v>
      </c>
      <c r="D14615" s="1" t="s">
        <v>3915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4322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7" t="n">
        <v>46249</v>
      </c>
      <c r="C14616" s="1" t="n">
        <v>11</v>
      </c>
      <c r="D14616" s="1" t="s">
        <v>3915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4323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7" t="n">
        <v>46249</v>
      </c>
      <c r="C14617" s="1" t="n">
        <v>11</v>
      </c>
      <c r="D14617" s="1" t="s">
        <v>3915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4324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7" t="n">
        <v>46249</v>
      </c>
      <c r="C14618" s="1" t="n">
        <v>11</v>
      </c>
      <c r="D14618" s="1" t="s">
        <v>3915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4222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7" t="n">
        <v>46249</v>
      </c>
      <c r="C14619" s="1" t="n">
        <v>11</v>
      </c>
      <c r="D14619" s="1" t="s">
        <v>3915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4476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7" t="n">
        <v>46249</v>
      </c>
      <c r="C14620" s="1" t="n">
        <v>11</v>
      </c>
      <c r="D14620" s="1" t="s">
        <v>3915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4226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7" t="n">
        <v>46249</v>
      </c>
      <c r="C14621" s="1" t="n">
        <v>11</v>
      </c>
      <c r="D14621" s="1" t="s">
        <v>3915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4230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7" t="n">
        <v>46249</v>
      </c>
      <c r="C14622" s="1" t="n">
        <v>11</v>
      </c>
      <c r="D14622" s="1" t="s">
        <v>3915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3888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7" t="n">
        <v>46249</v>
      </c>
      <c r="C14623" s="1" t="n">
        <v>11</v>
      </c>
      <c r="D14623" s="1" t="s">
        <v>3915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3889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7" t="n">
        <v>46249</v>
      </c>
      <c r="C14624" s="1" t="n">
        <v>11</v>
      </c>
      <c r="D14624" s="1" t="s">
        <v>3915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7199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7" t="n">
        <v>46249</v>
      </c>
      <c r="C14625" s="1" t="n">
        <v>11</v>
      </c>
      <c r="D14625" s="1" t="s">
        <v>3915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5009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7" t="n">
        <v>46249</v>
      </c>
      <c r="C14626" s="1" t="n">
        <v>11</v>
      </c>
      <c r="D14626" s="1" t="s">
        <v>3915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8324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7" t="n">
        <v>46249</v>
      </c>
      <c r="C14627" s="1" t="n">
        <v>11</v>
      </c>
      <c r="D14627" s="1" t="s">
        <v>3915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8325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7" t="n">
        <v>46249</v>
      </c>
      <c r="C14628" s="1" t="n">
        <v>11</v>
      </c>
      <c r="D14628" s="1" t="s">
        <v>3915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4919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7" t="n">
        <v>46249</v>
      </c>
      <c r="C14629" s="1" t="n">
        <v>11</v>
      </c>
      <c r="D14629" s="1" t="s">
        <v>3915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5233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7" t="n">
        <v>46249</v>
      </c>
      <c r="C14630" s="1" t="n">
        <v>11</v>
      </c>
      <c r="D14630" s="1" t="s">
        <v>3915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5257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7" t="n">
        <v>46249</v>
      </c>
      <c r="C14631" s="1" t="n">
        <v>11</v>
      </c>
      <c r="D14631" s="1" t="s">
        <v>3915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6777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7" t="n">
        <v>46249</v>
      </c>
      <c r="C14632" s="1" t="n">
        <v>11</v>
      </c>
      <c r="D14632" s="1" t="s">
        <v>3915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5002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7" t="n">
        <v>46249</v>
      </c>
      <c r="C14633" s="1" t="n">
        <v>11</v>
      </c>
      <c r="D14633" s="1" t="s">
        <v>3915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6728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7" t="n">
        <v>46249</v>
      </c>
      <c r="C14634" s="1" t="n">
        <v>11</v>
      </c>
      <c r="D14634" s="1" t="s">
        <v>3915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8326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7" t="n">
        <v>46249</v>
      </c>
      <c r="C14635" s="1" t="n">
        <v>11</v>
      </c>
      <c r="D14635" s="1" t="s">
        <v>3915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8327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7" t="n">
        <v>46249</v>
      </c>
      <c r="C14636" s="1" t="n">
        <v>11</v>
      </c>
      <c r="D14636" s="1" t="s">
        <v>3915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8328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7" t="n">
        <v>46249</v>
      </c>
      <c r="C14637" s="1" t="n">
        <v>11</v>
      </c>
      <c r="D14637" s="1" t="s">
        <v>3915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8329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7" t="n">
        <v>46249</v>
      </c>
      <c r="C14638" s="1" t="n">
        <v>11</v>
      </c>
      <c r="D14638" s="1" t="s">
        <v>3915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4996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7" t="n">
        <v>46249</v>
      </c>
      <c r="C14639" s="1" t="n">
        <v>11</v>
      </c>
      <c r="D14639" s="1" t="s">
        <v>3915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4817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7" t="n">
        <v>46249</v>
      </c>
      <c r="C14640" s="1" t="n">
        <v>11</v>
      </c>
      <c r="D14640" s="1" t="s">
        <v>3915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4234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7" t="n">
        <v>46249</v>
      </c>
      <c r="C14641" s="1" t="n">
        <v>11</v>
      </c>
      <c r="D14641" s="1" t="s">
        <v>3915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4235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7" t="n">
        <v>46249</v>
      </c>
      <c r="C14642" s="1" t="n">
        <v>11</v>
      </c>
      <c r="D14642" s="1" t="s">
        <v>3915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4236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7" t="n">
        <v>46249</v>
      </c>
      <c r="C14643" s="1" t="n">
        <v>11</v>
      </c>
      <c r="D14643" s="1" t="s">
        <v>3915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4237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7" t="n">
        <v>46249</v>
      </c>
      <c r="C14644" s="1" t="n">
        <v>11</v>
      </c>
      <c r="D14644" s="1" t="s">
        <v>3915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4238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7" t="n">
        <v>46249</v>
      </c>
      <c r="C14645" s="1" t="n">
        <v>11</v>
      </c>
      <c r="D14645" s="1" t="s">
        <v>3915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4239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7" t="n">
        <v>46249</v>
      </c>
      <c r="C14646" s="1" t="n">
        <v>11</v>
      </c>
      <c r="D14646" s="1" t="s">
        <v>3915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5005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7" t="n">
        <v>46249</v>
      </c>
      <c r="C14647" s="1" t="n">
        <v>11</v>
      </c>
      <c r="D14647" s="1" t="s">
        <v>3915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5006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7" t="n">
        <v>46249</v>
      </c>
      <c r="C14648" s="1" t="n">
        <v>11</v>
      </c>
      <c r="D14648" s="1" t="s">
        <v>3915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5009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7" t="n">
        <v>46249</v>
      </c>
      <c r="C14649" s="1" t="n">
        <v>11</v>
      </c>
      <c r="D14649" s="1" t="s">
        <v>3915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5009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7" t="n">
        <v>46249</v>
      </c>
      <c r="C14650" s="1" t="n">
        <v>11</v>
      </c>
      <c r="D14650" s="1" t="s">
        <v>3915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5010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7" t="n">
        <v>46249</v>
      </c>
      <c r="C14651" s="1" t="n">
        <v>11</v>
      </c>
      <c r="D14651" s="1" t="s">
        <v>3915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4621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7" t="n">
        <v>46249</v>
      </c>
      <c r="C14652" s="1" t="n">
        <v>11</v>
      </c>
      <c r="D14652" s="1" t="s">
        <v>3915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5013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7" t="n">
        <v>46249</v>
      </c>
      <c r="C14653" s="1" t="n">
        <v>11</v>
      </c>
      <c r="D14653" s="1" t="s">
        <v>3915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5017</v>
      </c>
      <c r="N14653" s="1" t="n">
        <v>12</v>
      </c>
      <c r="O14653" s="1" t="n">
        <v>176.64</v>
      </c>
    </row>
    <row r="14654" customFormat="false" ht="15" hidden="false" customHeight="true" outlineLevel="0" collapsed="false">
      <c r="A14654" s="1" t="n">
        <v>1</v>
      </c>
      <c r="B14654" s="17" t="n">
        <v>46249</v>
      </c>
      <c r="C14654" s="1" t="n">
        <v>11</v>
      </c>
      <c r="D14654" s="1" t="s">
        <v>3915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5017</v>
      </c>
      <c r="N14654" s="1" t="n">
        <v>12</v>
      </c>
      <c r="O14654" s="1" t="n">
        <v>173.58</v>
      </c>
    </row>
    <row r="14655" customFormat="false" ht="15" hidden="false" customHeight="true" outlineLevel="0" collapsed="false">
      <c r="A14655" s="1" t="n">
        <v>1</v>
      </c>
      <c r="B14655" s="17" t="n">
        <v>46249</v>
      </c>
      <c r="C14655" s="1" t="n">
        <v>11</v>
      </c>
      <c r="D14655" s="1" t="s">
        <v>3915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5022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7" t="n">
        <v>46249</v>
      </c>
      <c r="C14656" s="1" t="n">
        <v>11</v>
      </c>
      <c r="D14656" s="1" t="s">
        <v>3915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5023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7" t="n">
        <v>46249</v>
      </c>
      <c r="C14657" s="1" t="n">
        <v>11</v>
      </c>
      <c r="D14657" s="1" t="s">
        <v>3915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5024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7" t="n">
        <v>46249</v>
      </c>
      <c r="C14658" s="1" t="n">
        <v>11</v>
      </c>
      <c r="D14658" s="1" t="s">
        <v>3915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5031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7" t="n">
        <v>46249</v>
      </c>
      <c r="C14659" s="1" t="n">
        <v>11</v>
      </c>
      <c r="D14659" s="1" t="s">
        <v>3915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6148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7" t="n">
        <v>46249</v>
      </c>
      <c r="C14660" s="1" t="n">
        <v>11</v>
      </c>
      <c r="D14660" s="1" t="s">
        <v>3915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6775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7" t="n">
        <v>46249</v>
      </c>
      <c r="C14661" s="1" t="n">
        <v>11</v>
      </c>
      <c r="D14661" s="1" t="s">
        <v>3915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5032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7" t="n">
        <v>46249</v>
      </c>
      <c r="C14662" s="1" t="n">
        <v>11</v>
      </c>
      <c r="D14662" s="1" t="s">
        <v>3915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5033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7" t="n">
        <v>46249</v>
      </c>
      <c r="C14663" s="1" t="n">
        <v>11</v>
      </c>
      <c r="D14663" s="1" t="s">
        <v>3915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5034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7" t="n">
        <v>46249</v>
      </c>
      <c r="C14664" s="1" t="n">
        <v>11</v>
      </c>
      <c r="D14664" s="1" t="s">
        <v>3915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5035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7" t="n">
        <v>46249</v>
      </c>
      <c r="C14665" s="1" t="n">
        <v>11</v>
      </c>
      <c r="D14665" s="1" t="s">
        <v>3915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5768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7" t="n">
        <v>46249</v>
      </c>
      <c r="C14666" s="1" t="n">
        <v>11</v>
      </c>
      <c r="D14666" s="1" t="s">
        <v>3915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5036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7" t="n">
        <v>46249</v>
      </c>
      <c r="C14667" s="1" t="n">
        <v>11</v>
      </c>
      <c r="D14667" s="1" t="s">
        <v>3915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5040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7" t="n">
        <v>46249</v>
      </c>
      <c r="C14668" s="1" t="n">
        <v>11</v>
      </c>
      <c r="D14668" s="1" t="s">
        <v>3915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5597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7" t="n">
        <v>46249</v>
      </c>
      <c r="C14669" s="1" t="n">
        <v>11</v>
      </c>
      <c r="D14669" s="1" t="s">
        <v>3915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6538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7" t="n">
        <v>46249</v>
      </c>
      <c r="C14670" s="1" t="n">
        <v>11</v>
      </c>
      <c r="D14670" s="1" t="s">
        <v>3915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8330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7" t="n">
        <v>46249</v>
      </c>
      <c r="C14671" s="1" t="n">
        <v>22</v>
      </c>
      <c r="D14671" s="1" t="s">
        <v>3920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3922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7" t="n">
        <v>46249</v>
      </c>
      <c r="C14672" s="1" t="n">
        <v>22</v>
      </c>
      <c r="D14672" s="1" t="s">
        <v>3920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3940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7" t="n">
        <v>46249</v>
      </c>
      <c r="C14673" s="1" t="n">
        <v>22</v>
      </c>
      <c r="D14673" s="1" t="s">
        <v>3920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3941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7" t="n">
        <v>46249</v>
      </c>
      <c r="C14674" s="1" t="n">
        <v>22</v>
      </c>
      <c r="D14674" s="1" t="s">
        <v>3920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3921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7" t="n">
        <v>46249</v>
      </c>
      <c r="C14675" s="1" t="n">
        <v>22</v>
      </c>
      <c r="D14675" s="1" t="s">
        <v>3920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4208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7" t="n">
        <v>46249</v>
      </c>
      <c r="C14676" s="1" t="n">
        <v>22</v>
      </c>
      <c r="D14676" s="1" t="s">
        <v>3920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3942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7" t="n">
        <v>46249</v>
      </c>
      <c r="C14677" s="1" t="n">
        <v>22</v>
      </c>
      <c r="D14677" s="1" t="s">
        <v>3920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3943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7" t="n">
        <v>46249</v>
      </c>
      <c r="C14678" s="1" t="n">
        <v>22</v>
      </c>
      <c r="D14678" s="1" t="s">
        <v>3920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3922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7" t="n">
        <v>46249</v>
      </c>
      <c r="C14679" s="1" t="n">
        <v>22</v>
      </c>
      <c r="D14679" s="1" t="s">
        <v>3920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3938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7" t="n">
        <v>46249</v>
      </c>
      <c r="C14680" s="1" t="n">
        <v>22</v>
      </c>
      <c r="D14680" s="1" t="s">
        <v>3920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3940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7" t="n">
        <v>46249</v>
      </c>
      <c r="C14681" s="1" t="n">
        <v>22</v>
      </c>
      <c r="D14681" s="1" t="s">
        <v>3920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3921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7" t="n">
        <v>46249</v>
      </c>
      <c r="C14682" s="1" t="n">
        <v>22</v>
      </c>
      <c r="D14682" s="1" t="s">
        <v>3920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3923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7" t="n">
        <v>46249</v>
      </c>
      <c r="C14683" s="1" t="n">
        <v>22</v>
      </c>
      <c r="D14683" s="1" t="s">
        <v>3920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3924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7" t="n">
        <v>46249</v>
      </c>
      <c r="C14684" s="1" t="n">
        <v>22</v>
      </c>
      <c r="D14684" s="1" t="s">
        <v>3920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3925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7" t="n">
        <v>46249</v>
      </c>
      <c r="C14685" s="1" t="n">
        <v>22</v>
      </c>
      <c r="D14685" s="1" t="s">
        <v>3920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3926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7" t="n">
        <v>46249</v>
      </c>
      <c r="C14686" s="1" t="n">
        <v>22</v>
      </c>
      <c r="D14686" s="1" t="s">
        <v>3920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3927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7" t="n">
        <v>46249</v>
      </c>
      <c r="C14687" s="1" t="n">
        <v>22</v>
      </c>
      <c r="D14687" s="1" t="s">
        <v>3920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3928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7" t="n">
        <v>46249</v>
      </c>
      <c r="C14688" s="1" t="n">
        <v>22</v>
      </c>
      <c r="D14688" s="1" t="s">
        <v>3920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3929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7" t="n">
        <v>46249</v>
      </c>
      <c r="C14689" s="1" t="n">
        <v>22</v>
      </c>
      <c r="D14689" s="1" t="s">
        <v>3920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3930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7" t="n">
        <v>46249</v>
      </c>
      <c r="C14690" s="1" t="n">
        <v>22</v>
      </c>
      <c r="D14690" s="1" t="s">
        <v>3920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3931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7" t="n">
        <v>46249</v>
      </c>
      <c r="C14691" s="1" t="n">
        <v>22</v>
      </c>
      <c r="D14691" s="1" t="s">
        <v>3920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3932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7" t="n">
        <v>46249</v>
      </c>
      <c r="C14692" s="1" t="n">
        <v>22</v>
      </c>
      <c r="D14692" s="1" t="s">
        <v>3920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3933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7" t="n">
        <v>46249</v>
      </c>
      <c r="C14693" s="1" t="n">
        <v>22</v>
      </c>
      <c r="D14693" s="1" t="s">
        <v>3920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3934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7" t="n">
        <v>46249</v>
      </c>
      <c r="C14694" s="1" t="n">
        <v>22</v>
      </c>
      <c r="D14694" s="1" t="s">
        <v>3920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3936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7" t="n">
        <v>46249</v>
      </c>
      <c r="C14695" s="1" t="n">
        <v>22</v>
      </c>
      <c r="D14695" s="1" t="s">
        <v>3920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3937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7" t="n">
        <v>46249</v>
      </c>
      <c r="C14696" s="1" t="n">
        <v>22</v>
      </c>
      <c r="D14696" s="1" t="s">
        <v>3920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3938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7" t="n">
        <v>46249</v>
      </c>
      <c r="C14697" s="1" t="n">
        <v>22</v>
      </c>
      <c r="D14697" s="1" t="s">
        <v>3920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3939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7" t="n">
        <v>46249</v>
      </c>
      <c r="C14698" s="1" t="n">
        <v>22</v>
      </c>
      <c r="D14698" s="1" t="s">
        <v>3920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3940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7" t="n">
        <v>46249</v>
      </c>
      <c r="C14699" s="1" t="n">
        <v>100</v>
      </c>
      <c r="D14699" s="1" t="s">
        <v>3947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3922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7" t="n">
        <v>46249</v>
      </c>
      <c r="C14700" s="1" t="n">
        <v>100</v>
      </c>
      <c r="D14700" s="1" t="s">
        <v>3947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3940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7" t="n">
        <v>46249</v>
      </c>
      <c r="C14701" s="1" t="n">
        <v>100</v>
      </c>
      <c r="D14701" s="1" t="s">
        <v>3947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3941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7" t="n">
        <v>46249</v>
      </c>
      <c r="C14702" s="1" t="n">
        <v>100</v>
      </c>
      <c r="D14702" s="1" t="s">
        <v>3947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3921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7" t="n">
        <v>46249</v>
      </c>
      <c r="C14703" s="1" t="n">
        <v>100</v>
      </c>
      <c r="D14703" s="1" t="s">
        <v>3947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4208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7" t="n">
        <v>46249</v>
      </c>
      <c r="C14704" s="1" t="n">
        <v>100</v>
      </c>
      <c r="D14704" s="1" t="s">
        <v>3947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3942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7" t="n">
        <v>46249</v>
      </c>
      <c r="C14705" s="1" t="n">
        <v>100</v>
      </c>
      <c r="D14705" s="1" t="s">
        <v>3947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3943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7" t="n">
        <v>46249</v>
      </c>
      <c r="C14706" s="1" t="n">
        <v>100</v>
      </c>
      <c r="D14706" s="1" t="s">
        <v>3947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3922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7" t="n">
        <v>46249</v>
      </c>
      <c r="C14707" s="1" t="n">
        <v>100</v>
      </c>
      <c r="D14707" s="1" t="s">
        <v>3947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3938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7" t="n">
        <v>46249</v>
      </c>
      <c r="C14708" s="1" t="n">
        <v>100</v>
      </c>
      <c r="D14708" s="1" t="s">
        <v>3947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3940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7" t="n">
        <v>46249</v>
      </c>
      <c r="C14709" s="1" t="n">
        <v>100</v>
      </c>
      <c r="D14709" s="1" t="s">
        <v>3947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3921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7" t="n">
        <v>46249</v>
      </c>
      <c r="C14710" s="1" t="n">
        <v>100</v>
      </c>
      <c r="D14710" s="1" t="s">
        <v>3947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3923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7" t="n">
        <v>46249</v>
      </c>
      <c r="C14711" s="1" t="n">
        <v>100</v>
      </c>
      <c r="D14711" s="1" t="s">
        <v>3947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3924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7" t="n">
        <v>46249</v>
      </c>
      <c r="C14712" s="1" t="n">
        <v>100</v>
      </c>
      <c r="D14712" s="1" t="s">
        <v>3947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3925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7" t="n">
        <v>46249</v>
      </c>
      <c r="C14713" s="1" t="n">
        <v>100</v>
      </c>
      <c r="D14713" s="1" t="s">
        <v>3947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3926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7" t="n">
        <v>46249</v>
      </c>
      <c r="C14714" s="1" t="n">
        <v>100</v>
      </c>
      <c r="D14714" s="1" t="s">
        <v>3947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3927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7" t="n">
        <v>46249</v>
      </c>
      <c r="C14715" s="1" t="n">
        <v>100</v>
      </c>
      <c r="D14715" s="1" t="s">
        <v>3947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3928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7" t="n">
        <v>46249</v>
      </c>
      <c r="C14716" s="1" t="n">
        <v>100</v>
      </c>
      <c r="D14716" s="1" t="s">
        <v>3947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3929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7" t="n">
        <v>46249</v>
      </c>
      <c r="C14717" s="1" t="n">
        <v>100</v>
      </c>
      <c r="D14717" s="1" t="s">
        <v>3947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3930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7" t="n">
        <v>46249</v>
      </c>
      <c r="C14718" s="1" t="n">
        <v>100</v>
      </c>
      <c r="D14718" s="1" t="s">
        <v>3947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3931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7" t="n">
        <v>46249</v>
      </c>
      <c r="C14719" s="1" t="n">
        <v>100</v>
      </c>
      <c r="D14719" s="1" t="s">
        <v>3947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3932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7" t="n">
        <v>46249</v>
      </c>
      <c r="C14720" s="1" t="n">
        <v>100</v>
      </c>
      <c r="D14720" s="1" t="s">
        <v>3947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3933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7" t="n">
        <v>46249</v>
      </c>
      <c r="C14721" s="1" t="n">
        <v>100</v>
      </c>
      <c r="D14721" s="1" t="s">
        <v>3947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3934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7" t="n">
        <v>46249</v>
      </c>
      <c r="C14722" s="1" t="n">
        <v>100</v>
      </c>
      <c r="D14722" s="1" t="s">
        <v>3947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3936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7" t="n">
        <v>46249</v>
      </c>
      <c r="C14723" s="1" t="n">
        <v>100</v>
      </c>
      <c r="D14723" s="1" t="s">
        <v>3947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3937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7" t="n">
        <v>46249</v>
      </c>
      <c r="C14724" s="1" t="n">
        <v>100</v>
      </c>
      <c r="D14724" s="1" t="s">
        <v>3947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3938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7" t="n">
        <v>46249</v>
      </c>
      <c r="C14725" s="1" t="n">
        <v>100</v>
      </c>
      <c r="D14725" s="1" t="s">
        <v>3947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3939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7" t="n">
        <v>46249</v>
      </c>
      <c r="C14726" s="1" t="n">
        <v>100</v>
      </c>
      <c r="D14726" s="1" t="s">
        <v>3947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3940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7" t="n">
        <v>46251</v>
      </c>
      <c r="C14727" s="1" t="n">
        <v>1</v>
      </c>
      <c r="D14727" s="1" t="s">
        <v>3851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3886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7" t="n">
        <v>46251</v>
      </c>
      <c r="C14728" s="1" t="n">
        <v>1</v>
      </c>
      <c r="D14728" s="1" t="s">
        <v>3851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3852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7" t="n">
        <v>46251</v>
      </c>
      <c r="C14729" s="1" t="n">
        <v>1</v>
      </c>
      <c r="D14729" s="1" t="s">
        <v>3851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3853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7" t="n">
        <v>46251</v>
      </c>
      <c r="C14730" s="1" t="n">
        <v>1</v>
      </c>
      <c r="D14730" s="1" t="s">
        <v>3851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3854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7" t="n">
        <v>46251</v>
      </c>
      <c r="C14731" s="1" t="n">
        <v>6</v>
      </c>
      <c r="D14731" s="1" t="s">
        <v>3914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4271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7" t="n">
        <v>46251</v>
      </c>
      <c r="C14732" s="1" t="n">
        <v>6</v>
      </c>
      <c r="D14732" s="1" t="s">
        <v>3914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7828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7" t="n">
        <v>46251</v>
      </c>
      <c r="C14733" s="1" t="n">
        <v>6</v>
      </c>
      <c r="D14733" s="1" t="s">
        <v>3914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7" t="n">
        <v>46251</v>
      </c>
      <c r="C14734" s="1" t="n">
        <v>11</v>
      </c>
      <c r="D14734" s="1" t="s">
        <v>3915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3950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7" t="n">
        <v>46251</v>
      </c>
      <c r="C14735" s="1" t="n">
        <v>11</v>
      </c>
      <c r="D14735" s="1" t="s">
        <v>3915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4420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7" t="n">
        <v>46251</v>
      </c>
      <c r="C14736" s="1" t="n">
        <v>11</v>
      </c>
      <c r="D14736" s="1" t="s">
        <v>3915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4219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7" t="n">
        <v>46251</v>
      </c>
      <c r="C14737" s="1" t="n">
        <v>11</v>
      </c>
      <c r="D14737" s="1" t="s">
        <v>3915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3952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7" t="n">
        <v>46251</v>
      </c>
      <c r="C14738" s="1" t="n">
        <v>11</v>
      </c>
      <c r="D14738" s="1" t="s">
        <v>3915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3953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7" t="n">
        <v>46251</v>
      </c>
      <c r="C14739" s="1" t="n">
        <v>11</v>
      </c>
      <c r="D14739" s="1" t="s">
        <v>3915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4274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7" t="n">
        <v>46251</v>
      </c>
      <c r="C14740" s="1" t="n">
        <v>11</v>
      </c>
      <c r="D14740" s="1" t="s">
        <v>3915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3954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7" t="n">
        <v>46251</v>
      </c>
      <c r="C14741" s="1" t="n">
        <v>11</v>
      </c>
      <c r="D14741" s="1" t="s">
        <v>3915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3955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7" t="n">
        <v>46251</v>
      </c>
      <c r="C14742" s="1" t="n">
        <v>11</v>
      </c>
      <c r="D14742" s="1" t="s">
        <v>3915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8331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7" t="n">
        <v>46251</v>
      </c>
      <c r="C14743" s="1" t="n">
        <v>11</v>
      </c>
      <c r="D14743" s="1" t="s">
        <v>3915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3855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7" t="n">
        <v>46251</v>
      </c>
      <c r="C14744" s="1" t="n">
        <v>11</v>
      </c>
      <c r="D14744" s="1" t="s">
        <v>3915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8332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7" t="n">
        <v>46251</v>
      </c>
      <c r="C14745" s="1" t="n">
        <v>11</v>
      </c>
      <c r="D14745" s="1" t="s">
        <v>3915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8333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7" t="n">
        <v>46251</v>
      </c>
      <c r="C14746" s="1" t="n">
        <v>11</v>
      </c>
      <c r="D14746" s="1" t="s">
        <v>3915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8334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7" t="n">
        <v>46251</v>
      </c>
      <c r="C14747" s="1" t="n">
        <v>11</v>
      </c>
      <c r="D14747" s="1" t="s">
        <v>3915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8335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7" t="n">
        <v>46251</v>
      </c>
      <c r="C14748" s="1" t="n">
        <v>11</v>
      </c>
      <c r="D14748" s="1" t="s">
        <v>3915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8336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7" t="n">
        <v>46251</v>
      </c>
      <c r="C14749" s="1" t="n">
        <v>11</v>
      </c>
      <c r="D14749" s="1" t="s">
        <v>3915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8337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7" t="n">
        <v>46251</v>
      </c>
      <c r="C14750" s="1" t="n">
        <v>11</v>
      </c>
      <c r="D14750" s="1" t="s">
        <v>3915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8338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7" t="n">
        <v>46251</v>
      </c>
      <c r="C14751" s="1" t="n">
        <v>11</v>
      </c>
      <c r="D14751" s="1" t="s">
        <v>3915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8339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7" t="n">
        <v>46251</v>
      </c>
      <c r="C14752" s="1" t="n">
        <v>11</v>
      </c>
      <c r="D14752" s="1" t="s">
        <v>3915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8340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7" t="n">
        <v>46251</v>
      </c>
      <c r="C14753" s="1" t="n">
        <v>11</v>
      </c>
      <c r="D14753" s="1" t="s">
        <v>3915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8341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7" t="n">
        <v>46251</v>
      </c>
      <c r="C14754" s="1" t="n">
        <v>11</v>
      </c>
      <c r="D14754" s="1" t="s">
        <v>3915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8342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7" t="n">
        <v>46251</v>
      </c>
      <c r="C14755" s="1" t="n">
        <v>11</v>
      </c>
      <c r="D14755" s="1" t="s">
        <v>3915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8343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7" t="n">
        <v>46251</v>
      </c>
      <c r="C14756" s="1" t="n">
        <v>11</v>
      </c>
      <c r="D14756" s="1" t="s">
        <v>3915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8344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7" t="n">
        <v>46251</v>
      </c>
      <c r="C14757" s="1" t="n">
        <v>11</v>
      </c>
      <c r="D14757" s="1" t="s">
        <v>3915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8345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7" t="n">
        <v>46251</v>
      </c>
      <c r="C14758" s="1" t="n">
        <v>11</v>
      </c>
      <c r="D14758" s="1" t="s">
        <v>3915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8346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7" t="n">
        <v>46251</v>
      </c>
      <c r="C14759" s="1" t="n">
        <v>11</v>
      </c>
      <c r="D14759" s="1" t="s">
        <v>3915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8347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7" t="n">
        <v>46251</v>
      </c>
      <c r="C14760" s="1" t="n">
        <v>11</v>
      </c>
      <c r="D14760" s="1" t="s">
        <v>3915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8348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7" t="n">
        <v>46251</v>
      </c>
      <c r="C14761" s="1" t="n">
        <v>11</v>
      </c>
      <c r="D14761" s="1" t="s">
        <v>3915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8349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7" t="n">
        <v>46251</v>
      </c>
      <c r="C14762" s="1" t="n">
        <v>11</v>
      </c>
      <c r="D14762" s="1" t="s">
        <v>3915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8350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7" t="n">
        <v>46251</v>
      </c>
      <c r="C14763" s="1" t="n">
        <v>11</v>
      </c>
      <c r="D14763" s="1" t="s">
        <v>3915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8351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7" t="n">
        <v>46251</v>
      </c>
      <c r="C14764" s="1" t="n">
        <v>11</v>
      </c>
      <c r="D14764" s="1" t="s">
        <v>3915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8352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7" t="n">
        <v>46251</v>
      </c>
      <c r="C14765" s="1" t="n">
        <v>11</v>
      </c>
      <c r="D14765" s="1" t="s">
        <v>3915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8353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7" t="n">
        <v>46251</v>
      </c>
      <c r="C14766" s="1" t="n">
        <v>11</v>
      </c>
      <c r="D14766" s="1" t="s">
        <v>3915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8354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7" t="n">
        <v>46251</v>
      </c>
      <c r="C14767" s="1" t="n">
        <v>11</v>
      </c>
      <c r="D14767" s="1" t="s">
        <v>3915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8355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7" t="n">
        <v>46251</v>
      </c>
      <c r="C14768" s="1" t="n">
        <v>11</v>
      </c>
      <c r="D14768" s="1" t="s">
        <v>3915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8356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7" t="n">
        <v>46251</v>
      </c>
      <c r="C14769" s="1" t="n">
        <v>11</v>
      </c>
      <c r="D14769" s="1" t="s">
        <v>3915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8357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7" t="n">
        <v>46251</v>
      </c>
      <c r="C14770" s="1" t="n">
        <v>11</v>
      </c>
      <c r="D14770" s="1" t="s">
        <v>3915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8358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7" t="n">
        <v>46251</v>
      </c>
      <c r="C14771" s="1" t="n">
        <v>11</v>
      </c>
      <c r="D14771" s="1" t="s">
        <v>3915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8359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7" t="n">
        <v>46251</v>
      </c>
      <c r="C14772" s="1" t="n">
        <v>11</v>
      </c>
      <c r="D14772" s="1" t="s">
        <v>3915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6193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7" t="n">
        <v>46251</v>
      </c>
      <c r="C14773" s="1" t="n">
        <v>11</v>
      </c>
      <c r="D14773" s="1" t="s">
        <v>3915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3990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7" t="n">
        <v>46251</v>
      </c>
      <c r="C14774" s="1" t="n">
        <v>11</v>
      </c>
      <c r="D14774" s="1" t="s">
        <v>3915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3991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7" t="n">
        <v>46251</v>
      </c>
      <c r="C14775" s="1" t="n">
        <v>11</v>
      </c>
      <c r="D14775" s="1" t="s">
        <v>3915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3992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7" t="n">
        <v>46251</v>
      </c>
      <c r="C14776" s="1" t="n">
        <v>11</v>
      </c>
      <c r="D14776" s="1" t="s">
        <v>3915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4467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7" t="n">
        <v>46251</v>
      </c>
      <c r="C14777" s="1" t="n">
        <v>11</v>
      </c>
      <c r="D14777" s="1" t="s">
        <v>3915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3994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7" t="n">
        <v>46251</v>
      </c>
      <c r="C14778" s="1" t="n">
        <v>11</v>
      </c>
      <c r="D14778" s="1" t="s">
        <v>3915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3888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7" t="n">
        <v>46251</v>
      </c>
      <c r="C14779" s="1" t="n">
        <v>11</v>
      </c>
      <c r="D14779" s="1" t="s">
        <v>3915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3888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7" t="n">
        <v>46251</v>
      </c>
      <c r="C14780" s="1" t="n">
        <v>11</v>
      </c>
      <c r="D14780" s="1" t="s">
        <v>3915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3888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7" t="n">
        <v>46251</v>
      </c>
      <c r="C14781" s="1" t="n">
        <v>11</v>
      </c>
      <c r="D14781" s="1" t="s">
        <v>3915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3889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7" t="n">
        <v>46251</v>
      </c>
      <c r="C14782" s="1" t="n">
        <v>11</v>
      </c>
      <c r="D14782" s="1" t="s">
        <v>3915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6117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7" t="n">
        <v>46251</v>
      </c>
      <c r="C14783" s="1" t="n">
        <v>11</v>
      </c>
      <c r="D14783" s="1" t="s">
        <v>3915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4835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7" t="n">
        <v>46251</v>
      </c>
      <c r="C14784" s="1" t="n">
        <v>11</v>
      </c>
      <c r="D14784" s="1" t="s">
        <v>3915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4836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7" t="n">
        <v>46251</v>
      </c>
      <c r="C14785" s="1" t="n">
        <v>11</v>
      </c>
      <c r="D14785" s="1" t="s">
        <v>3915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4437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7" t="n">
        <v>46251</v>
      </c>
      <c r="C14786" s="1" t="n">
        <v>11</v>
      </c>
      <c r="D14786" s="1" t="s">
        <v>3915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4438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7" t="n">
        <v>46251</v>
      </c>
      <c r="C14787" s="1" t="n">
        <v>11</v>
      </c>
      <c r="D14787" s="1" t="s">
        <v>3915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4439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7" t="n">
        <v>46251</v>
      </c>
      <c r="C14788" s="1" t="n">
        <v>11</v>
      </c>
      <c r="D14788" s="1" t="s">
        <v>3915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4440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7" t="n">
        <v>46251</v>
      </c>
      <c r="C14789" s="1" t="n">
        <v>11</v>
      </c>
      <c r="D14789" s="1" t="s">
        <v>3915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4441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7" t="n">
        <v>46251</v>
      </c>
      <c r="C14790" s="1" t="n">
        <v>11</v>
      </c>
      <c r="D14790" s="1" t="s">
        <v>3915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4838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7" t="n">
        <v>46251</v>
      </c>
      <c r="C14791" s="1" t="n">
        <v>11</v>
      </c>
      <c r="D14791" s="1" t="s">
        <v>3915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5592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7" t="n">
        <v>46251</v>
      </c>
      <c r="C14792" s="1" t="n">
        <v>11</v>
      </c>
      <c r="D14792" s="1" t="s">
        <v>3915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4839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7" t="n">
        <v>46251</v>
      </c>
      <c r="C14793" s="1" t="n">
        <v>11</v>
      </c>
      <c r="D14793" s="1" t="s">
        <v>3915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4849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7" t="n">
        <v>46251</v>
      </c>
      <c r="C14794" s="1" t="n">
        <v>11</v>
      </c>
      <c r="D14794" s="1" t="s">
        <v>3915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4443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7" t="n">
        <v>46251</v>
      </c>
      <c r="C14795" s="1" t="n">
        <v>11</v>
      </c>
      <c r="D14795" s="1" t="s">
        <v>3915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4444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7" t="n">
        <v>46251</v>
      </c>
      <c r="C14796" s="1" t="n">
        <v>11</v>
      </c>
      <c r="D14796" s="1" t="s">
        <v>3915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4446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7" t="n">
        <v>46251</v>
      </c>
      <c r="C14797" s="1" t="n">
        <v>11</v>
      </c>
      <c r="D14797" s="1" t="s">
        <v>3915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4447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7" t="n">
        <v>46251</v>
      </c>
      <c r="C14798" s="1" t="n">
        <v>11</v>
      </c>
      <c r="D14798" s="1" t="s">
        <v>3915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5594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7" t="n">
        <v>46251</v>
      </c>
      <c r="C14799" s="1" t="n">
        <v>11</v>
      </c>
      <c r="D14799" s="1" t="s">
        <v>3915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4453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7" t="n">
        <v>46251</v>
      </c>
      <c r="C14800" s="1" t="n">
        <v>11</v>
      </c>
      <c r="D14800" s="1" t="s">
        <v>3915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6959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7" t="n">
        <v>46251</v>
      </c>
      <c r="C14801" s="1" t="n">
        <v>11</v>
      </c>
      <c r="D14801" s="1" t="s">
        <v>3915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8360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7" t="n">
        <v>46251</v>
      </c>
      <c r="C14802" s="1" t="n">
        <v>11</v>
      </c>
      <c r="D14802" s="1" t="s">
        <v>3915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6093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7" t="n">
        <v>46251</v>
      </c>
      <c r="C14803" s="1" t="n">
        <v>11</v>
      </c>
      <c r="D14803" s="1" t="s">
        <v>3915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5584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7" t="n">
        <v>46251</v>
      </c>
      <c r="C14804" s="1" t="n">
        <v>11</v>
      </c>
      <c r="D14804" s="1" t="s">
        <v>3915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8361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7" t="n">
        <v>46251</v>
      </c>
      <c r="C14805" s="1" t="n">
        <v>11</v>
      </c>
      <c r="D14805" s="1" t="s">
        <v>3915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8362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7" t="n">
        <v>46251</v>
      </c>
      <c r="C14806" s="1" t="n">
        <v>11</v>
      </c>
      <c r="D14806" s="1" t="s">
        <v>3915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8363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7" t="n">
        <v>46251</v>
      </c>
      <c r="C14807" s="1" t="n">
        <v>11</v>
      </c>
      <c r="D14807" s="1" t="s">
        <v>3915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8364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7" t="n">
        <v>46251</v>
      </c>
      <c r="C14808" s="1" t="n">
        <v>11</v>
      </c>
      <c r="D14808" s="1" t="s">
        <v>3915</v>
      </c>
      <c r="E14808" s="1" t="n">
        <v>1636</v>
      </c>
      <c r="F14808" s="1" t="s">
        <v>91</v>
      </c>
      <c r="I14808" s="1" t="n">
        <v>3237031</v>
      </c>
      <c r="J14808" s="1" t="n">
        <v>54680</v>
      </c>
      <c r="K14808" s="1" t="n">
        <v>7891331018146</v>
      </c>
      <c r="L14808" s="1" t="s">
        <v>4926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7" t="n">
        <v>46251</v>
      </c>
      <c r="C14809" s="1" t="n">
        <v>11</v>
      </c>
      <c r="D14809" s="1" t="s">
        <v>3915</v>
      </c>
      <c r="E14809" s="1" t="n">
        <v>1636</v>
      </c>
      <c r="F14809" s="1" t="s">
        <v>91</v>
      </c>
      <c r="I14809" s="1" t="n">
        <v>3237031</v>
      </c>
      <c r="J14809" s="1" t="n">
        <v>55508</v>
      </c>
      <c r="K14809" s="1" t="n">
        <v>7891331018054</v>
      </c>
      <c r="L14809" s="1" t="s">
        <v>4927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7" t="n">
        <v>46251</v>
      </c>
      <c r="C14810" s="1" t="n">
        <v>11</v>
      </c>
      <c r="D14810" s="1" t="s">
        <v>3915</v>
      </c>
      <c r="E14810" s="1" t="n">
        <v>1636</v>
      </c>
      <c r="F14810" s="1" t="s">
        <v>91</v>
      </c>
      <c r="I14810" s="1" t="n">
        <v>3237031</v>
      </c>
      <c r="J14810" s="1" t="n">
        <v>55509</v>
      </c>
      <c r="K14810" s="1" t="n">
        <v>7891331018122</v>
      </c>
      <c r="L14810" s="1" t="s">
        <v>4928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7" t="n">
        <v>46251</v>
      </c>
      <c r="C14811" s="1" t="n">
        <v>11</v>
      </c>
      <c r="D14811" s="1" t="s">
        <v>3915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8365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7" t="n">
        <v>46251</v>
      </c>
      <c r="C14812" s="1" t="n">
        <v>11</v>
      </c>
      <c r="D14812" s="1" t="s">
        <v>3915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5719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7" t="n">
        <v>46251</v>
      </c>
      <c r="C14813" s="1" t="n">
        <v>11</v>
      </c>
      <c r="D14813" s="1" t="s">
        <v>3915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8366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7" t="n">
        <v>46251</v>
      </c>
      <c r="C14814" s="1" t="n">
        <v>11</v>
      </c>
      <c r="D14814" s="1" t="s">
        <v>3915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6964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7" t="n">
        <v>46251</v>
      </c>
      <c r="C14815" s="1" t="n">
        <v>11</v>
      </c>
      <c r="D14815" s="1" t="s">
        <v>3915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6965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7" t="n">
        <v>46251</v>
      </c>
      <c r="C14816" s="1" t="n">
        <v>11</v>
      </c>
      <c r="D14816" s="1" t="s">
        <v>3915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8367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7" t="n">
        <v>46251</v>
      </c>
      <c r="C14817" s="1" t="n">
        <v>11</v>
      </c>
      <c r="D14817" s="1" t="s">
        <v>3915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8368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7" t="n">
        <v>46251</v>
      </c>
      <c r="C14818" s="1" t="n">
        <v>11</v>
      </c>
      <c r="D14818" s="1" t="s">
        <v>3915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8369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7" t="n">
        <v>46251</v>
      </c>
      <c r="C14819" s="1" t="n">
        <v>11</v>
      </c>
      <c r="D14819" s="1" t="s">
        <v>3915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8370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7" t="n">
        <v>46251</v>
      </c>
      <c r="C14820" s="1" t="n">
        <v>11</v>
      </c>
      <c r="D14820" s="1" t="s">
        <v>3915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8371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7" t="n">
        <v>46251</v>
      </c>
      <c r="C14821" s="1" t="n">
        <v>11</v>
      </c>
      <c r="D14821" s="1" t="s">
        <v>3915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8371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7" t="n">
        <v>46251</v>
      </c>
      <c r="C14822" s="1" t="n">
        <v>11</v>
      </c>
      <c r="D14822" s="1" t="s">
        <v>3915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6074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7" t="n">
        <v>46251</v>
      </c>
      <c r="C14823" s="1" t="n">
        <v>11</v>
      </c>
      <c r="D14823" s="1" t="s">
        <v>3915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8372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7" t="n">
        <v>46251</v>
      </c>
      <c r="C14824" s="1" t="n">
        <v>11</v>
      </c>
      <c r="D14824" s="1" t="s">
        <v>3915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8373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7" t="n">
        <v>46251</v>
      </c>
      <c r="C14825" s="1" t="n">
        <v>11</v>
      </c>
      <c r="D14825" s="1" t="s">
        <v>3915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8374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7" t="n">
        <v>46251</v>
      </c>
      <c r="C14826" s="1" t="n">
        <v>11</v>
      </c>
      <c r="D14826" s="1" t="s">
        <v>3915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8375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7" t="n">
        <v>46251</v>
      </c>
      <c r="C14827" s="1" t="n">
        <v>11</v>
      </c>
      <c r="D14827" s="1" t="s">
        <v>3915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8376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7" t="n">
        <v>46251</v>
      </c>
      <c r="C14828" s="1" t="n">
        <v>11</v>
      </c>
      <c r="D14828" s="1" t="s">
        <v>3915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8377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7" t="n">
        <v>46251</v>
      </c>
      <c r="C14829" s="1" t="n">
        <v>11</v>
      </c>
      <c r="D14829" s="1" t="s">
        <v>3915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8378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7" t="n">
        <v>46251</v>
      </c>
      <c r="C14830" s="1" t="n">
        <v>11</v>
      </c>
      <c r="D14830" s="1" t="s">
        <v>3915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8379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7" t="n">
        <v>46251</v>
      </c>
      <c r="C14831" s="1" t="n">
        <v>11</v>
      </c>
      <c r="D14831" s="1" t="s">
        <v>3915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8380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7" t="n">
        <v>46251</v>
      </c>
      <c r="C14832" s="1" t="n">
        <v>11</v>
      </c>
      <c r="D14832" s="1" t="s">
        <v>3915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8381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7" t="n">
        <v>46251</v>
      </c>
      <c r="C14833" s="1" t="n">
        <v>11</v>
      </c>
      <c r="D14833" s="1" t="s">
        <v>3915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8382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7" t="n">
        <v>46251</v>
      </c>
      <c r="C14834" s="1" t="n">
        <v>11</v>
      </c>
      <c r="D14834" s="1" t="s">
        <v>3915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8383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7" t="n">
        <v>46251</v>
      </c>
      <c r="C14835" s="1" t="n">
        <v>11</v>
      </c>
      <c r="D14835" s="1" t="s">
        <v>3915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8384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7" t="n">
        <v>46251</v>
      </c>
      <c r="C14836" s="1" t="n">
        <v>11</v>
      </c>
      <c r="D14836" s="1" t="s">
        <v>3915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8385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7" t="n">
        <v>46251</v>
      </c>
      <c r="C14837" s="1" t="n">
        <v>11</v>
      </c>
      <c r="D14837" s="1" t="s">
        <v>3915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8386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7" t="n">
        <v>46251</v>
      </c>
      <c r="C14838" s="1" t="n">
        <v>11</v>
      </c>
      <c r="D14838" s="1" t="s">
        <v>3915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8387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7" t="n">
        <v>46251</v>
      </c>
      <c r="C14839" s="1" t="n">
        <v>11</v>
      </c>
      <c r="D14839" s="1" t="s">
        <v>3915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8388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7" t="n">
        <v>46251</v>
      </c>
      <c r="C14840" s="1" t="n">
        <v>11</v>
      </c>
      <c r="D14840" s="1" t="s">
        <v>3915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8389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7" t="n">
        <v>46251</v>
      </c>
      <c r="C14841" s="1" t="n">
        <v>11</v>
      </c>
      <c r="D14841" s="1" t="s">
        <v>3915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8390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7" t="n">
        <v>46251</v>
      </c>
      <c r="C14842" s="1" t="n">
        <v>11</v>
      </c>
      <c r="D14842" s="1" t="s">
        <v>3915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8391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7" t="n">
        <v>46251</v>
      </c>
      <c r="C14843" s="1" t="n">
        <v>11</v>
      </c>
      <c r="D14843" s="1" t="s">
        <v>3915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8392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7" t="n">
        <v>46251</v>
      </c>
      <c r="C14844" s="1" t="n">
        <v>11</v>
      </c>
      <c r="D14844" s="1" t="s">
        <v>3915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8392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7" t="n">
        <v>46251</v>
      </c>
      <c r="C14845" s="1" t="n">
        <v>11</v>
      </c>
      <c r="D14845" s="1" t="s">
        <v>3915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8392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7" t="n">
        <v>46251</v>
      </c>
      <c r="C14846" s="1" t="n">
        <v>22</v>
      </c>
      <c r="D14846" s="1" t="s">
        <v>3920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6162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7" t="n">
        <v>46251</v>
      </c>
      <c r="C14847" s="1" t="n">
        <v>22</v>
      </c>
      <c r="D14847" s="1" t="s">
        <v>3920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6163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7" t="n">
        <v>46251</v>
      </c>
      <c r="C14848" s="1" t="n">
        <v>22</v>
      </c>
      <c r="D14848" s="1" t="s">
        <v>3920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5007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7" t="n">
        <v>46251</v>
      </c>
      <c r="C14849" s="1" t="n">
        <v>22</v>
      </c>
      <c r="D14849" s="1" t="s">
        <v>3920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6164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7" t="n">
        <v>46251</v>
      </c>
      <c r="C14850" s="1" t="n">
        <v>22</v>
      </c>
      <c r="D14850" s="1" t="s">
        <v>3920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3921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7" t="n">
        <v>46251</v>
      </c>
      <c r="C14851" s="1" t="n">
        <v>22</v>
      </c>
      <c r="D14851" s="1" t="s">
        <v>3920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3923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7" t="n">
        <v>46251</v>
      </c>
      <c r="C14852" s="1" t="n">
        <v>22</v>
      </c>
      <c r="D14852" s="1" t="s">
        <v>3920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3924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7" t="n">
        <v>46251</v>
      </c>
      <c r="C14853" s="1" t="n">
        <v>22</v>
      </c>
      <c r="D14853" s="1" t="s">
        <v>3920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3925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7" t="n">
        <v>46251</v>
      </c>
      <c r="C14854" s="1" t="n">
        <v>22</v>
      </c>
      <c r="D14854" s="1" t="s">
        <v>3920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3926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7" t="n">
        <v>46251</v>
      </c>
      <c r="C14855" s="1" t="n">
        <v>22</v>
      </c>
      <c r="D14855" s="1" t="s">
        <v>3920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3927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7" t="n">
        <v>46251</v>
      </c>
      <c r="C14856" s="1" t="n">
        <v>22</v>
      </c>
      <c r="D14856" s="1" t="s">
        <v>3920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3928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7" t="n">
        <v>46251</v>
      </c>
      <c r="C14857" s="1" t="n">
        <v>22</v>
      </c>
      <c r="D14857" s="1" t="s">
        <v>3920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3929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7" t="n">
        <v>46251</v>
      </c>
      <c r="C14858" s="1" t="n">
        <v>22</v>
      </c>
      <c r="D14858" s="1" t="s">
        <v>3920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3930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7" t="n">
        <v>46251</v>
      </c>
      <c r="C14859" s="1" t="n">
        <v>22</v>
      </c>
      <c r="D14859" s="1" t="s">
        <v>3920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3931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7" t="n">
        <v>46251</v>
      </c>
      <c r="C14860" s="1" t="n">
        <v>22</v>
      </c>
      <c r="D14860" s="1" t="s">
        <v>3920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3932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7" t="n">
        <v>46251</v>
      </c>
      <c r="C14861" s="1" t="n">
        <v>22</v>
      </c>
      <c r="D14861" s="1" t="s">
        <v>3920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3933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7" t="n">
        <v>46251</v>
      </c>
      <c r="C14862" s="1" t="n">
        <v>22</v>
      </c>
      <c r="D14862" s="1" t="s">
        <v>3920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3934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7" t="n">
        <v>46251</v>
      </c>
      <c r="C14863" s="1" t="n">
        <v>22</v>
      </c>
      <c r="D14863" s="1" t="s">
        <v>3920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3936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7" t="n">
        <v>46251</v>
      </c>
      <c r="C14864" s="1" t="n">
        <v>22</v>
      </c>
      <c r="D14864" s="1" t="s">
        <v>3920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3937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7" t="n">
        <v>46251</v>
      </c>
      <c r="C14865" s="1" t="n">
        <v>22</v>
      </c>
      <c r="D14865" s="1" t="s">
        <v>3920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3938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7" t="n">
        <v>46251</v>
      </c>
      <c r="C14866" s="1" t="n">
        <v>22</v>
      </c>
      <c r="D14866" s="1" t="s">
        <v>3920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3939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7" t="n">
        <v>46251</v>
      </c>
      <c r="C14867" s="1" t="n">
        <v>22</v>
      </c>
      <c r="D14867" s="1" t="s">
        <v>3920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3940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7" t="n">
        <v>46251</v>
      </c>
      <c r="C14868" s="1" t="n">
        <v>22</v>
      </c>
      <c r="D14868" s="1" t="s">
        <v>3920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3921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7" t="n">
        <v>46251</v>
      </c>
      <c r="C14869" s="1" t="n">
        <v>22</v>
      </c>
      <c r="D14869" s="1" t="s">
        <v>3920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4208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7" t="n">
        <v>46251</v>
      </c>
      <c r="C14870" s="1" t="n">
        <v>22</v>
      </c>
      <c r="D14870" s="1" t="s">
        <v>3920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3942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7" t="n">
        <v>46251</v>
      </c>
      <c r="C14871" s="1" t="n">
        <v>22</v>
      </c>
      <c r="D14871" s="1" t="s">
        <v>3920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3943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7" t="n">
        <v>46251</v>
      </c>
      <c r="C14872" s="1" t="n">
        <v>22</v>
      </c>
      <c r="D14872" s="1" t="s">
        <v>3920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3922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7" t="n">
        <v>46251</v>
      </c>
      <c r="C14873" s="1" t="n">
        <v>22</v>
      </c>
      <c r="D14873" s="1" t="s">
        <v>3920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3923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7" t="n">
        <v>46251</v>
      </c>
      <c r="C14874" s="1" t="n">
        <v>22</v>
      </c>
      <c r="D14874" s="1" t="s">
        <v>3920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3940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7" t="n">
        <v>46251</v>
      </c>
      <c r="C14875" s="1" t="n">
        <v>39</v>
      </c>
      <c r="D14875" s="1" t="s">
        <v>3945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6544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7" t="n">
        <v>46251</v>
      </c>
      <c r="C14876" s="1" t="n">
        <v>39</v>
      </c>
      <c r="D14876" s="1" t="s">
        <v>3945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8393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7" t="n">
        <v>46251</v>
      </c>
      <c r="C14877" s="1" t="n">
        <v>47</v>
      </c>
      <c r="D14877" s="1" t="s">
        <v>8254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8092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7" t="n">
        <v>46251</v>
      </c>
      <c r="C14878" s="1" t="n">
        <v>47</v>
      </c>
      <c r="D14878" s="1" t="s">
        <v>8254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8093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7" t="n">
        <v>46251</v>
      </c>
      <c r="C14879" s="1" t="n">
        <v>100</v>
      </c>
      <c r="D14879" s="1" t="s">
        <v>3947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6162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7" t="n">
        <v>46251</v>
      </c>
      <c r="C14880" s="1" t="n">
        <v>100</v>
      </c>
      <c r="D14880" s="1" t="s">
        <v>3947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6163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7" t="n">
        <v>46251</v>
      </c>
      <c r="C14881" s="1" t="n">
        <v>100</v>
      </c>
      <c r="D14881" s="1" t="s">
        <v>3947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5007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7" t="n">
        <v>46251</v>
      </c>
      <c r="C14882" s="1" t="n">
        <v>100</v>
      </c>
      <c r="D14882" s="1" t="s">
        <v>3947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6164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7" t="n">
        <v>46251</v>
      </c>
      <c r="C14883" s="1" t="n">
        <v>100</v>
      </c>
      <c r="D14883" s="1" t="s">
        <v>3947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3921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7" t="n">
        <v>46251</v>
      </c>
      <c r="C14884" s="1" t="n">
        <v>100</v>
      </c>
      <c r="D14884" s="1" t="s">
        <v>3947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3923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7" t="n">
        <v>46251</v>
      </c>
      <c r="C14885" s="1" t="n">
        <v>100</v>
      </c>
      <c r="D14885" s="1" t="s">
        <v>3947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3924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7" t="n">
        <v>46251</v>
      </c>
      <c r="C14886" s="1" t="n">
        <v>100</v>
      </c>
      <c r="D14886" s="1" t="s">
        <v>3947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3925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7" t="n">
        <v>46251</v>
      </c>
      <c r="C14887" s="1" t="n">
        <v>100</v>
      </c>
      <c r="D14887" s="1" t="s">
        <v>3947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3926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7" t="n">
        <v>46251</v>
      </c>
      <c r="C14888" s="1" t="n">
        <v>100</v>
      </c>
      <c r="D14888" s="1" t="s">
        <v>3947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3927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7" t="n">
        <v>46251</v>
      </c>
      <c r="C14889" s="1" t="n">
        <v>100</v>
      </c>
      <c r="D14889" s="1" t="s">
        <v>3947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3928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7" t="n">
        <v>46251</v>
      </c>
      <c r="C14890" s="1" t="n">
        <v>100</v>
      </c>
      <c r="D14890" s="1" t="s">
        <v>3947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3929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7" t="n">
        <v>46251</v>
      </c>
      <c r="C14891" s="1" t="n">
        <v>100</v>
      </c>
      <c r="D14891" s="1" t="s">
        <v>3947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3930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7" t="n">
        <v>46251</v>
      </c>
      <c r="C14892" s="1" t="n">
        <v>100</v>
      </c>
      <c r="D14892" s="1" t="s">
        <v>3947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3931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7" t="n">
        <v>46251</v>
      </c>
      <c r="C14893" s="1" t="n">
        <v>100</v>
      </c>
      <c r="D14893" s="1" t="s">
        <v>3947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3932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7" t="n">
        <v>46251</v>
      </c>
      <c r="C14894" s="1" t="n">
        <v>100</v>
      </c>
      <c r="D14894" s="1" t="s">
        <v>3947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3933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7" t="n">
        <v>46251</v>
      </c>
      <c r="C14895" s="1" t="n">
        <v>100</v>
      </c>
      <c r="D14895" s="1" t="s">
        <v>3947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3936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7" t="n">
        <v>46251</v>
      </c>
      <c r="C14896" s="1" t="n">
        <v>100</v>
      </c>
      <c r="D14896" s="1" t="s">
        <v>3947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3937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7" t="n">
        <v>46251</v>
      </c>
      <c r="C14897" s="1" t="n">
        <v>100</v>
      </c>
      <c r="D14897" s="1" t="s">
        <v>3947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3938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7" t="n">
        <v>46251</v>
      </c>
      <c r="C14898" s="1" t="n">
        <v>100</v>
      </c>
      <c r="D14898" s="1" t="s">
        <v>3947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3939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7" t="n">
        <v>46251</v>
      </c>
      <c r="C14899" s="1" t="n">
        <v>100</v>
      </c>
      <c r="D14899" s="1" t="s">
        <v>3947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3940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7" t="n">
        <v>46251</v>
      </c>
      <c r="C14900" s="1" t="n">
        <v>100</v>
      </c>
      <c r="D14900" s="1" t="s">
        <v>3947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3921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7" t="n">
        <v>46251</v>
      </c>
      <c r="C14901" s="1" t="n">
        <v>100</v>
      </c>
      <c r="D14901" s="1" t="s">
        <v>3947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3923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7" t="n">
        <v>46251</v>
      </c>
      <c r="C14902" s="1" t="n">
        <v>100</v>
      </c>
      <c r="D14902" s="1" t="s">
        <v>3947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3924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7" t="n">
        <v>46251</v>
      </c>
      <c r="C14903" s="1" t="n">
        <v>100</v>
      </c>
      <c r="D14903" s="1" t="s">
        <v>3947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3925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7" t="n">
        <v>46251</v>
      </c>
      <c r="C14904" s="1" t="n">
        <v>100</v>
      </c>
      <c r="D14904" s="1" t="s">
        <v>3947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3926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7" t="n">
        <v>46251</v>
      </c>
      <c r="C14905" s="1" t="n">
        <v>100</v>
      </c>
      <c r="D14905" s="1" t="s">
        <v>3947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3927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7" t="n">
        <v>46251</v>
      </c>
      <c r="C14906" s="1" t="n">
        <v>100</v>
      </c>
      <c r="D14906" s="1" t="s">
        <v>3947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3928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7" t="n">
        <v>46251</v>
      </c>
      <c r="C14907" s="1" t="n">
        <v>100</v>
      </c>
      <c r="D14907" s="1" t="s">
        <v>3947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3929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7" t="n">
        <v>46251</v>
      </c>
      <c r="C14908" s="1" t="n">
        <v>100</v>
      </c>
      <c r="D14908" s="1" t="s">
        <v>3947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3930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7" t="n">
        <v>46251</v>
      </c>
      <c r="C14909" s="1" t="n">
        <v>100</v>
      </c>
      <c r="D14909" s="1" t="s">
        <v>3947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3931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7" t="n">
        <v>46251</v>
      </c>
      <c r="C14910" s="1" t="n">
        <v>100</v>
      </c>
      <c r="D14910" s="1" t="s">
        <v>3947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3932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7" t="n">
        <v>46251</v>
      </c>
      <c r="C14911" s="1" t="n">
        <v>100</v>
      </c>
      <c r="D14911" s="1" t="s">
        <v>3947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3933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7" t="n">
        <v>46251</v>
      </c>
      <c r="C14912" s="1" t="n">
        <v>100</v>
      </c>
      <c r="D14912" s="1" t="s">
        <v>3947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3936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7" t="n">
        <v>46251</v>
      </c>
      <c r="C14913" s="1" t="n">
        <v>100</v>
      </c>
      <c r="D14913" s="1" t="s">
        <v>3947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3937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7" t="n">
        <v>46251</v>
      </c>
      <c r="C14914" s="1" t="n">
        <v>100</v>
      </c>
      <c r="D14914" s="1" t="s">
        <v>3947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3938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7" t="n">
        <v>46251</v>
      </c>
      <c r="C14915" s="1" t="n">
        <v>100</v>
      </c>
      <c r="D14915" s="1" t="s">
        <v>3947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3939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7" t="n">
        <v>46251</v>
      </c>
      <c r="C14916" s="1" t="n">
        <v>100</v>
      </c>
      <c r="D14916" s="1" t="s">
        <v>3947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3940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7" t="n">
        <v>46251</v>
      </c>
      <c r="C14917" s="1" t="n">
        <v>100</v>
      </c>
      <c r="D14917" s="1" t="s">
        <v>3947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3921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7" t="n">
        <v>46251</v>
      </c>
      <c r="C14918" s="1" t="n">
        <v>100</v>
      </c>
      <c r="D14918" s="1" t="s">
        <v>3947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3923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7" t="n">
        <v>46251</v>
      </c>
      <c r="C14919" s="1" t="n">
        <v>100</v>
      </c>
      <c r="D14919" s="1" t="s">
        <v>3947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3924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7" t="n">
        <v>46251</v>
      </c>
      <c r="C14920" s="1" t="n">
        <v>100</v>
      </c>
      <c r="D14920" s="1" t="s">
        <v>3947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3925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7" t="n">
        <v>46251</v>
      </c>
      <c r="C14921" s="1" t="n">
        <v>100</v>
      </c>
      <c r="D14921" s="1" t="s">
        <v>3947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3926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7" t="n">
        <v>46251</v>
      </c>
      <c r="C14922" s="1" t="n">
        <v>100</v>
      </c>
      <c r="D14922" s="1" t="s">
        <v>3947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3927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7" t="n">
        <v>46251</v>
      </c>
      <c r="C14923" s="1" t="n">
        <v>100</v>
      </c>
      <c r="D14923" s="1" t="s">
        <v>3947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3928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7" t="n">
        <v>46251</v>
      </c>
      <c r="C14924" s="1" t="n">
        <v>100</v>
      </c>
      <c r="D14924" s="1" t="s">
        <v>3947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3929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7" t="n">
        <v>46251</v>
      </c>
      <c r="C14925" s="1" t="n">
        <v>100</v>
      </c>
      <c r="D14925" s="1" t="s">
        <v>3947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3930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7" t="n">
        <v>46251</v>
      </c>
      <c r="C14926" s="1" t="n">
        <v>100</v>
      </c>
      <c r="D14926" s="1" t="s">
        <v>3947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3931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7" t="n">
        <v>46251</v>
      </c>
      <c r="C14927" s="1" t="n">
        <v>100</v>
      </c>
      <c r="D14927" s="1" t="s">
        <v>3947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3932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7" t="n">
        <v>46251</v>
      </c>
      <c r="C14928" s="1" t="n">
        <v>100</v>
      </c>
      <c r="D14928" s="1" t="s">
        <v>3947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3933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7" t="n">
        <v>46251</v>
      </c>
      <c r="C14929" s="1" t="n">
        <v>100</v>
      </c>
      <c r="D14929" s="1" t="s">
        <v>3947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3934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7" t="n">
        <v>46251</v>
      </c>
      <c r="C14930" s="1" t="n">
        <v>100</v>
      </c>
      <c r="D14930" s="1" t="s">
        <v>3947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3936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7" t="n">
        <v>46251</v>
      </c>
      <c r="C14931" s="1" t="n">
        <v>100</v>
      </c>
      <c r="D14931" s="1" t="s">
        <v>3947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3937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7" t="n">
        <v>46251</v>
      </c>
      <c r="C14932" s="1" t="n">
        <v>100</v>
      </c>
      <c r="D14932" s="1" t="s">
        <v>3947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3938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7" t="n">
        <v>46251</v>
      </c>
      <c r="C14933" s="1" t="n">
        <v>100</v>
      </c>
      <c r="D14933" s="1" t="s">
        <v>3947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3939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7" t="n">
        <v>46251</v>
      </c>
      <c r="C14934" s="1" t="n">
        <v>100</v>
      </c>
      <c r="D14934" s="1" t="s">
        <v>3947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3940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7" t="n">
        <v>46251</v>
      </c>
      <c r="C14935" s="1" t="n">
        <v>100</v>
      </c>
      <c r="D14935" s="1" t="s">
        <v>3947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3921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7" t="n">
        <v>46251</v>
      </c>
      <c r="C14936" s="1" t="n">
        <v>100</v>
      </c>
      <c r="D14936" s="1" t="s">
        <v>3947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4208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7" t="n">
        <v>46251</v>
      </c>
      <c r="C14937" s="1" t="n">
        <v>100</v>
      </c>
      <c r="D14937" s="1" t="s">
        <v>3947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3942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7" t="n">
        <v>46251</v>
      </c>
      <c r="C14938" s="1" t="n">
        <v>100</v>
      </c>
      <c r="D14938" s="1" t="s">
        <v>3947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3943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7" t="n">
        <v>46251</v>
      </c>
      <c r="C14939" s="1" t="n">
        <v>100</v>
      </c>
      <c r="D14939" s="1" t="s">
        <v>3947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3922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7" t="n">
        <v>46251</v>
      </c>
      <c r="C14940" s="1" t="n">
        <v>100</v>
      </c>
      <c r="D14940" s="1" t="s">
        <v>3947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3923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7" t="n">
        <v>46251</v>
      </c>
      <c r="C14941" s="1" t="n">
        <v>100</v>
      </c>
      <c r="D14941" s="1" t="s">
        <v>3947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3940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7" t="n">
        <v>46252</v>
      </c>
      <c r="C14942" s="1" t="n">
        <v>1</v>
      </c>
      <c r="D14942" s="1" t="s">
        <v>3851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4224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7" t="n">
        <v>46252</v>
      </c>
      <c r="C14943" s="1" t="n">
        <v>1</v>
      </c>
      <c r="D14943" s="1" t="s">
        <v>3851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4225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7" t="n">
        <v>46252</v>
      </c>
      <c r="C14944" s="1" t="n">
        <v>1</v>
      </c>
      <c r="D14944" s="1" t="s">
        <v>3851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4112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7" t="n">
        <v>46252</v>
      </c>
      <c r="C14945" s="1" t="n">
        <v>1</v>
      </c>
      <c r="D14945" s="1" t="s">
        <v>3851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4113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7" t="n">
        <v>46252</v>
      </c>
      <c r="C14946" s="1" t="n">
        <v>1</v>
      </c>
      <c r="D14946" s="1" t="s">
        <v>3851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4894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7" t="n">
        <v>46252</v>
      </c>
      <c r="C14947" s="1" t="n">
        <v>1</v>
      </c>
      <c r="D14947" s="1" t="s">
        <v>3851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3894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7" t="n">
        <v>46252</v>
      </c>
      <c r="C14948" s="1" t="n">
        <v>6</v>
      </c>
      <c r="D14948" s="1" t="s">
        <v>3914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4174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7" t="n">
        <v>46252</v>
      </c>
      <c r="C14949" s="1" t="n">
        <v>6</v>
      </c>
      <c r="D14949" s="1" t="s">
        <v>3914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4181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7" t="n">
        <v>46252</v>
      </c>
      <c r="C14950" s="1" t="n">
        <v>6</v>
      </c>
      <c r="D14950" s="1" t="s">
        <v>3914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4175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7" t="n">
        <v>46252</v>
      </c>
      <c r="C14951" s="1" t="n">
        <v>6</v>
      </c>
      <c r="D14951" s="1" t="s">
        <v>3914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4193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7" t="n">
        <v>46252</v>
      </c>
      <c r="C14952" s="1" t="n">
        <v>6</v>
      </c>
      <c r="D14952" s="1" t="s">
        <v>3914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4176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7" t="n">
        <v>46252</v>
      </c>
      <c r="C14953" s="1" t="n">
        <v>6</v>
      </c>
      <c r="D14953" s="1" t="s">
        <v>3914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4177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7" t="n">
        <v>46252</v>
      </c>
      <c r="C14954" s="1" t="n">
        <v>6</v>
      </c>
      <c r="D14954" s="1" t="s">
        <v>3914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4199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7" t="n">
        <v>46252</v>
      </c>
      <c r="C14955" s="1" t="n">
        <v>6</v>
      </c>
      <c r="D14955" s="1" t="s">
        <v>3914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4178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7" t="n">
        <v>46252</v>
      </c>
      <c r="C14956" s="1" t="n">
        <v>6</v>
      </c>
      <c r="D14956" s="1" t="s">
        <v>3914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6719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7" t="n">
        <v>46252</v>
      </c>
      <c r="C14957" s="1" t="n">
        <v>6</v>
      </c>
      <c r="D14957" s="1" t="s">
        <v>3914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4179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7" t="n">
        <v>46252</v>
      </c>
      <c r="C14958" s="1" t="n">
        <v>6</v>
      </c>
      <c r="D14958" s="1" t="s">
        <v>3914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4180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7" t="n">
        <v>46252</v>
      </c>
      <c r="C14959" s="1" t="n">
        <v>6</v>
      </c>
      <c r="D14959" s="1" t="s">
        <v>3914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4269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7" t="n">
        <v>46252</v>
      </c>
      <c r="C14960" s="1" t="n">
        <v>6</v>
      </c>
      <c r="D14960" s="1" t="s">
        <v>3914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4182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7" t="n">
        <v>46252</v>
      </c>
      <c r="C14961" s="1" t="n">
        <v>6</v>
      </c>
      <c r="D14961" s="1" t="s">
        <v>3914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4460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7" t="n">
        <v>46252</v>
      </c>
      <c r="C14962" s="1" t="n">
        <v>6</v>
      </c>
      <c r="D14962" s="1" t="s">
        <v>3914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4183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7" t="n">
        <v>46252</v>
      </c>
      <c r="C14963" s="1" t="n">
        <v>6</v>
      </c>
      <c r="D14963" s="1" t="s">
        <v>3914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4184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7" t="n">
        <v>46252</v>
      </c>
      <c r="C14964" s="1" t="n">
        <v>6</v>
      </c>
      <c r="D14964" s="1" t="s">
        <v>3914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4185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7" t="n">
        <v>46252</v>
      </c>
      <c r="C14965" s="1" t="n">
        <v>6</v>
      </c>
      <c r="D14965" s="1" t="s">
        <v>3914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4186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7" t="n">
        <v>46252</v>
      </c>
      <c r="C14966" s="1" t="n">
        <v>6</v>
      </c>
      <c r="D14966" s="1" t="s">
        <v>3914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5610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7" t="n">
        <v>46252</v>
      </c>
      <c r="C14967" s="1" t="n">
        <v>6</v>
      </c>
      <c r="D14967" s="1" t="s">
        <v>3914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4187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7" t="n">
        <v>46252</v>
      </c>
      <c r="C14968" s="1" t="n">
        <v>6</v>
      </c>
      <c r="D14968" s="1" t="s">
        <v>3914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4188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7" t="n">
        <v>46252</v>
      </c>
      <c r="C14969" s="1" t="n">
        <v>6</v>
      </c>
      <c r="D14969" s="1" t="s">
        <v>3914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4190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7" t="n">
        <v>46252</v>
      </c>
      <c r="C14970" s="1" t="n">
        <v>6</v>
      </c>
      <c r="D14970" s="1" t="s">
        <v>3914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4191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7" t="n">
        <v>46252</v>
      </c>
      <c r="C14971" s="1" t="n">
        <v>6</v>
      </c>
      <c r="D14971" s="1" t="s">
        <v>3914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4192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7" t="n">
        <v>46252</v>
      </c>
      <c r="C14972" s="1" t="n">
        <v>6</v>
      </c>
      <c r="D14972" s="1" t="s">
        <v>3914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4266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7" t="n">
        <v>46252</v>
      </c>
      <c r="C14973" s="1" t="n">
        <v>6</v>
      </c>
      <c r="D14973" s="1" t="s">
        <v>3914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4195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7" t="n">
        <v>46252</v>
      </c>
      <c r="C14974" s="1" t="n">
        <v>6</v>
      </c>
      <c r="D14974" s="1" t="s">
        <v>3914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4196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7" t="n">
        <v>46252</v>
      </c>
      <c r="C14975" s="1" t="n">
        <v>6</v>
      </c>
      <c r="D14975" s="1" t="s">
        <v>3914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4197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7" t="n">
        <v>46252</v>
      </c>
      <c r="C14976" s="1" t="n">
        <v>6</v>
      </c>
      <c r="D14976" s="1" t="s">
        <v>3914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4267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7" t="n">
        <v>46252</v>
      </c>
      <c r="C14977" s="1" t="n">
        <v>6</v>
      </c>
      <c r="D14977" s="1" t="s">
        <v>3914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4198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7" t="n">
        <v>46252</v>
      </c>
      <c r="C14978" s="1" t="n">
        <v>6</v>
      </c>
      <c r="D14978" s="1" t="s">
        <v>3914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7" t="n">
        <v>46252</v>
      </c>
      <c r="C14979" s="1" t="n">
        <v>11</v>
      </c>
      <c r="D14979" s="1" t="s">
        <v>3915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4217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7" t="n">
        <v>46252</v>
      </c>
      <c r="C14980" s="1" t="n">
        <v>11</v>
      </c>
      <c r="D14980" s="1" t="s">
        <v>3915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4218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7" t="n">
        <v>46252</v>
      </c>
      <c r="C14981" s="1" t="n">
        <v>11</v>
      </c>
      <c r="D14981" s="1" t="s">
        <v>3915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6545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7" t="n">
        <v>46252</v>
      </c>
      <c r="C14982" s="1" t="n">
        <v>11</v>
      </c>
      <c r="D14982" s="1" t="s">
        <v>3915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6547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7" t="n">
        <v>46252</v>
      </c>
      <c r="C14983" s="1" t="n">
        <v>11</v>
      </c>
      <c r="D14983" s="1" t="s">
        <v>3915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4278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7" t="n">
        <v>46252</v>
      </c>
      <c r="C14984" s="1" t="n">
        <v>11</v>
      </c>
      <c r="D14984" s="1" t="s">
        <v>3915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3958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7" t="n">
        <v>46252</v>
      </c>
      <c r="C14985" s="1" t="n">
        <v>11</v>
      </c>
      <c r="D14985" s="1" t="s">
        <v>3915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3959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7" t="n">
        <v>46252</v>
      </c>
      <c r="C14986" s="1" t="n">
        <v>11</v>
      </c>
      <c r="D14986" s="1" t="s">
        <v>3915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3960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7" t="n">
        <v>46252</v>
      </c>
      <c r="C14987" s="1" t="n">
        <v>11</v>
      </c>
      <c r="D14987" s="1" t="s">
        <v>3915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3961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7" t="n">
        <v>46252</v>
      </c>
      <c r="C14988" s="1" t="n">
        <v>11</v>
      </c>
      <c r="D14988" s="1" t="s">
        <v>3915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4098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7" t="n">
        <v>46252</v>
      </c>
      <c r="C14989" s="1" t="n">
        <v>11</v>
      </c>
      <c r="D14989" s="1" t="s">
        <v>3915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4773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7" t="n">
        <v>46252</v>
      </c>
      <c r="C14990" s="1" t="n">
        <v>11</v>
      </c>
      <c r="D14990" s="1" t="s">
        <v>3915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8394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7" t="n">
        <v>46252</v>
      </c>
      <c r="C14991" s="1" t="n">
        <v>11</v>
      </c>
      <c r="D14991" s="1" t="s">
        <v>3915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4407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7" t="n">
        <v>46252</v>
      </c>
      <c r="C14992" s="1" t="n">
        <v>11</v>
      </c>
      <c r="D14992" s="1" t="s">
        <v>3915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4102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7" t="n">
        <v>46252</v>
      </c>
      <c r="C14993" s="1" t="n">
        <v>11</v>
      </c>
      <c r="D14993" s="1" t="s">
        <v>3915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4104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7" t="n">
        <v>46252</v>
      </c>
      <c r="C14994" s="1" t="n">
        <v>11</v>
      </c>
      <c r="D14994" s="1" t="s">
        <v>3915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4105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7" t="n">
        <v>46252</v>
      </c>
      <c r="C14995" s="1" t="n">
        <v>11</v>
      </c>
      <c r="D14995" s="1" t="s">
        <v>3915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4107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7" t="n">
        <v>46252</v>
      </c>
      <c r="C14996" s="1" t="n">
        <v>11</v>
      </c>
      <c r="D14996" s="1" t="s">
        <v>3915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4412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7" t="n">
        <v>46252</v>
      </c>
      <c r="C14997" s="1" t="n">
        <v>11</v>
      </c>
      <c r="D14997" s="1" t="s">
        <v>3915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4108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7" t="n">
        <v>46252</v>
      </c>
      <c r="C14998" s="1" t="n">
        <v>11</v>
      </c>
      <c r="D14998" s="1" t="s">
        <v>3915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4109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7" t="n">
        <v>46252</v>
      </c>
      <c r="C14999" s="1" t="n">
        <v>11</v>
      </c>
      <c r="D14999" s="1" t="s">
        <v>3915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6195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7" t="n">
        <v>46252</v>
      </c>
      <c r="C15000" s="1" t="n">
        <v>11</v>
      </c>
      <c r="D15000" s="1" t="s">
        <v>3915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6196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7" t="n">
        <v>46252</v>
      </c>
      <c r="C15001" s="1" t="n">
        <v>11</v>
      </c>
      <c r="D15001" s="1" t="s">
        <v>3915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6462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7" t="n">
        <v>46252</v>
      </c>
      <c r="C15002" s="1" t="n">
        <v>11</v>
      </c>
      <c r="D15002" s="1" t="s">
        <v>3915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4110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7" t="n">
        <v>46252</v>
      </c>
      <c r="C15003" s="1" t="n">
        <v>11</v>
      </c>
      <c r="D15003" s="1" t="s">
        <v>3915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4414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7" t="n">
        <v>46252</v>
      </c>
      <c r="C15004" s="1" t="n">
        <v>11</v>
      </c>
      <c r="D15004" s="1" t="s">
        <v>3915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8124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7" t="n">
        <v>46252</v>
      </c>
      <c r="C15005" s="1" t="n">
        <v>11</v>
      </c>
      <c r="D15005" s="1" t="s">
        <v>3915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4003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7" t="n">
        <v>46252</v>
      </c>
      <c r="C15006" s="1" t="n">
        <v>11</v>
      </c>
      <c r="D15006" s="1" t="s">
        <v>3915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4425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7" t="n">
        <v>46252</v>
      </c>
      <c r="C15007" s="1" t="n">
        <v>11</v>
      </c>
      <c r="D15007" s="1" t="s">
        <v>3915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6641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7" t="n">
        <v>46252</v>
      </c>
      <c r="C15008" s="1" t="n">
        <v>11</v>
      </c>
      <c r="D15008" s="1" t="s">
        <v>3915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8395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7" t="n">
        <v>46252</v>
      </c>
      <c r="C15009" s="1" t="n">
        <v>11</v>
      </c>
      <c r="D15009" s="1" t="s">
        <v>3915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8396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7" t="n">
        <v>46252</v>
      </c>
      <c r="C15010" s="1" t="n">
        <v>11</v>
      </c>
      <c r="D15010" s="1" t="s">
        <v>3915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5226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7" t="n">
        <v>46252</v>
      </c>
      <c r="C15011" s="1" t="n">
        <v>11</v>
      </c>
      <c r="D15011" s="1" t="s">
        <v>3915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8397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7" t="n">
        <v>46252</v>
      </c>
      <c r="C15012" s="1" t="n">
        <v>11</v>
      </c>
      <c r="D15012" s="1" t="s">
        <v>3915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3888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7" t="n">
        <v>46252</v>
      </c>
      <c r="C15013" s="1" t="n">
        <v>11</v>
      </c>
      <c r="D15013" s="1" t="s">
        <v>3915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3889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7" t="n">
        <v>46252</v>
      </c>
      <c r="C15014" s="1" t="n">
        <v>11</v>
      </c>
      <c r="D15014" s="1" t="s">
        <v>3915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7293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7" t="n">
        <v>46252</v>
      </c>
      <c r="C15015" s="1" t="n">
        <v>11</v>
      </c>
      <c r="D15015" s="1" t="s">
        <v>3915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4959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7" t="n">
        <v>46252</v>
      </c>
      <c r="C15016" s="1" t="n">
        <v>11</v>
      </c>
      <c r="D15016" s="1" t="s">
        <v>3915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4961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7" t="n">
        <v>46252</v>
      </c>
      <c r="C15017" s="1" t="n">
        <v>11</v>
      </c>
      <c r="D15017" s="1" t="s">
        <v>3915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4962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7" t="n">
        <v>46252</v>
      </c>
      <c r="C15018" s="1" t="n">
        <v>11</v>
      </c>
      <c r="D15018" s="1" t="s">
        <v>3915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4963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7" t="n">
        <v>46252</v>
      </c>
      <c r="C15019" s="1" t="n">
        <v>11</v>
      </c>
      <c r="D15019" s="1" t="s">
        <v>3915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4964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7" t="n">
        <v>46252</v>
      </c>
      <c r="C15020" s="1" t="n">
        <v>11</v>
      </c>
      <c r="D15020" s="1" t="s">
        <v>3915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4967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7" t="n">
        <v>46252</v>
      </c>
      <c r="C15021" s="1" t="n">
        <v>11</v>
      </c>
      <c r="D15021" s="1" t="s">
        <v>3915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4970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7" t="n">
        <v>46252</v>
      </c>
      <c r="C15022" s="1" t="n">
        <v>11</v>
      </c>
      <c r="D15022" s="1" t="s">
        <v>3915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4975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7" t="n">
        <v>46252</v>
      </c>
      <c r="C15023" s="1" t="n">
        <v>11</v>
      </c>
      <c r="D15023" s="1" t="s">
        <v>3915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4976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7" t="n">
        <v>46252</v>
      </c>
      <c r="C15024" s="1" t="n">
        <v>11</v>
      </c>
      <c r="D15024" s="1" t="s">
        <v>3915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4979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7" t="n">
        <v>46252</v>
      </c>
      <c r="C15025" s="1" t="n">
        <v>11</v>
      </c>
      <c r="D15025" s="1" t="s">
        <v>3915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4981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7" t="n">
        <v>46252</v>
      </c>
      <c r="C15026" s="1" t="n">
        <v>11</v>
      </c>
      <c r="D15026" s="1" t="s">
        <v>3915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4982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7" t="n">
        <v>46252</v>
      </c>
      <c r="C15027" s="1" t="n">
        <v>11</v>
      </c>
      <c r="D15027" s="1" t="s">
        <v>3915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8398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7" t="n">
        <v>46252</v>
      </c>
      <c r="C15028" s="1" t="n">
        <v>11</v>
      </c>
      <c r="D15028" s="1" t="s">
        <v>3915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4984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7" t="n">
        <v>46252</v>
      </c>
      <c r="C15029" s="1" t="n">
        <v>11</v>
      </c>
      <c r="D15029" s="1" t="s">
        <v>3915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8399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7" t="n">
        <v>46252</v>
      </c>
      <c r="C15030" s="1" t="n">
        <v>11</v>
      </c>
      <c r="D15030" s="1" t="s">
        <v>3915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8400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7" t="n">
        <v>46252</v>
      </c>
      <c r="C15031" s="1" t="n">
        <v>11</v>
      </c>
      <c r="D15031" s="1" t="s">
        <v>3915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4986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7" t="n">
        <v>46252</v>
      </c>
      <c r="C15032" s="1" t="n">
        <v>11</v>
      </c>
      <c r="D15032" s="1" t="s">
        <v>3915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4988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7" t="n">
        <v>46252</v>
      </c>
      <c r="C15033" s="1" t="n">
        <v>11</v>
      </c>
      <c r="D15033" s="1" t="s">
        <v>3915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6388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7" t="n">
        <v>46252</v>
      </c>
      <c r="C15034" s="1" t="n">
        <v>11</v>
      </c>
      <c r="D15034" s="1" t="s">
        <v>3915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8401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7" t="n">
        <v>46252</v>
      </c>
      <c r="C15035" s="1" t="n">
        <v>11</v>
      </c>
      <c r="D15035" s="1" t="s">
        <v>3915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3888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7" t="n">
        <v>46252</v>
      </c>
      <c r="C15036" s="1" t="n">
        <v>11</v>
      </c>
      <c r="D15036" s="1" t="s">
        <v>3915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3889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7" t="n">
        <v>46252</v>
      </c>
      <c r="C15037" s="1" t="n">
        <v>11</v>
      </c>
      <c r="D15037" s="1" t="s">
        <v>3915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4528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7" t="n">
        <v>46252</v>
      </c>
      <c r="C15038" s="1" t="n">
        <v>11</v>
      </c>
      <c r="D15038" s="1" t="s">
        <v>3915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5477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7" t="n">
        <v>46252</v>
      </c>
      <c r="C15039" s="1" t="n">
        <v>11</v>
      </c>
      <c r="D15039" s="1" t="s">
        <v>3915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4529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7" t="n">
        <v>46252</v>
      </c>
      <c r="C15040" s="1" t="n">
        <v>11</v>
      </c>
      <c r="D15040" s="1" t="s">
        <v>3915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4530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7" t="n">
        <v>46252</v>
      </c>
      <c r="C15041" s="1" t="n">
        <v>11</v>
      </c>
      <c r="D15041" s="1" t="s">
        <v>3915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4531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7" t="n">
        <v>46252</v>
      </c>
      <c r="C15042" s="1" t="n">
        <v>11</v>
      </c>
      <c r="D15042" s="1" t="s">
        <v>3915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4532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7" t="n">
        <v>46252</v>
      </c>
      <c r="C15043" s="1" t="n">
        <v>11</v>
      </c>
      <c r="D15043" s="1" t="s">
        <v>3915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4533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7" t="n">
        <v>46252</v>
      </c>
      <c r="C15044" s="1" t="n">
        <v>11</v>
      </c>
      <c r="D15044" s="1" t="s">
        <v>3915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4534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7" t="n">
        <v>46252</v>
      </c>
      <c r="C15045" s="1" t="n">
        <v>11</v>
      </c>
      <c r="D15045" s="1" t="s">
        <v>3915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4535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7" t="n">
        <v>46252</v>
      </c>
      <c r="C15046" s="1" t="n">
        <v>11</v>
      </c>
      <c r="D15046" s="1" t="s">
        <v>3915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4536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7" t="n">
        <v>46252</v>
      </c>
      <c r="C15047" s="1" t="n">
        <v>11</v>
      </c>
      <c r="D15047" s="1" t="s">
        <v>3915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4537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7" t="n">
        <v>46252</v>
      </c>
      <c r="C15048" s="1" t="n">
        <v>11</v>
      </c>
      <c r="D15048" s="1" t="s">
        <v>3915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4538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7" t="n">
        <v>46252</v>
      </c>
      <c r="C15049" s="1" t="n">
        <v>11</v>
      </c>
      <c r="D15049" s="1" t="s">
        <v>3915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4539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7" t="n">
        <v>46252</v>
      </c>
      <c r="C15050" s="1" t="n">
        <v>11</v>
      </c>
      <c r="D15050" s="1" t="s">
        <v>3915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5840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7" t="n">
        <v>46252</v>
      </c>
      <c r="C15051" s="1" t="n">
        <v>11</v>
      </c>
      <c r="D15051" s="1" t="s">
        <v>3915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6739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7" t="n">
        <v>46252</v>
      </c>
      <c r="C15052" s="1" t="n">
        <v>11</v>
      </c>
      <c r="D15052" s="1" t="s">
        <v>3915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8402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7" t="n">
        <v>46252</v>
      </c>
      <c r="C15053" s="1" t="n">
        <v>11</v>
      </c>
      <c r="D15053" s="1" t="s">
        <v>3915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7435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7" t="n">
        <v>46252</v>
      </c>
      <c r="C15054" s="1" t="n">
        <v>11</v>
      </c>
      <c r="D15054" s="1" t="s">
        <v>3915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5894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7" t="n">
        <v>46252</v>
      </c>
      <c r="C15055" s="1" t="n">
        <v>11</v>
      </c>
      <c r="D15055" s="1" t="s">
        <v>3915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8403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7" t="n">
        <v>46252</v>
      </c>
      <c r="C15056" s="1" t="n">
        <v>11</v>
      </c>
      <c r="D15056" s="1" t="s">
        <v>3915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7439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7" t="n">
        <v>46252</v>
      </c>
      <c r="C15057" s="1" t="n">
        <v>11</v>
      </c>
      <c r="D15057" s="1" t="s">
        <v>3915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8404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7" t="n">
        <v>46252</v>
      </c>
      <c r="C15058" s="1" t="n">
        <v>11</v>
      </c>
      <c r="D15058" s="1" t="s">
        <v>3915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8405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7" t="n">
        <v>46252</v>
      </c>
      <c r="C15059" s="1" t="n">
        <v>11</v>
      </c>
      <c r="D15059" s="1" t="s">
        <v>3915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8406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7" t="n">
        <v>46252</v>
      </c>
      <c r="C15060" s="1" t="n">
        <v>11</v>
      </c>
      <c r="D15060" s="1" t="s">
        <v>3915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6003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7" t="n">
        <v>46252</v>
      </c>
      <c r="C15061" s="1" t="n">
        <v>11</v>
      </c>
      <c r="D15061" s="1" t="s">
        <v>3915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6004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7" t="n">
        <v>46252</v>
      </c>
      <c r="C15062" s="1" t="n">
        <v>11</v>
      </c>
      <c r="D15062" s="1" t="s">
        <v>3915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8407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7" t="n">
        <v>46252</v>
      </c>
      <c r="C15063" s="1" t="n">
        <v>11</v>
      </c>
      <c r="D15063" s="1" t="s">
        <v>3915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8408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7" t="n">
        <v>46252</v>
      </c>
      <c r="C15064" s="1" t="n">
        <v>11</v>
      </c>
      <c r="D15064" s="1" t="s">
        <v>3915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5895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7" t="n">
        <v>46252</v>
      </c>
      <c r="C15065" s="1" t="n">
        <v>11</v>
      </c>
      <c r="D15065" s="1" t="s">
        <v>3915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7440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7" t="n">
        <v>46252</v>
      </c>
      <c r="C15066" s="1" t="n">
        <v>11</v>
      </c>
      <c r="D15066" s="1" t="s">
        <v>3915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5896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7" t="n">
        <v>46252</v>
      </c>
      <c r="C15067" s="1" t="n">
        <v>11</v>
      </c>
      <c r="D15067" s="1" t="s">
        <v>3915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5899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7" t="n">
        <v>46252</v>
      </c>
      <c r="C15068" s="1" t="n">
        <v>11</v>
      </c>
      <c r="D15068" s="1" t="s">
        <v>3915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8409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7" t="n">
        <v>46252</v>
      </c>
      <c r="C15069" s="1" t="n">
        <v>11</v>
      </c>
      <c r="D15069" s="1" t="s">
        <v>3915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7444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7" t="n">
        <v>46252</v>
      </c>
      <c r="C15070" s="1" t="n">
        <v>11</v>
      </c>
      <c r="D15070" s="1" t="s">
        <v>3915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6005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7" t="n">
        <v>46252</v>
      </c>
      <c r="C15071" s="1" t="n">
        <v>11</v>
      </c>
      <c r="D15071" s="1" t="s">
        <v>3915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5903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7" t="n">
        <v>46252</v>
      </c>
      <c r="C15072" s="1" t="n">
        <v>11</v>
      </c>
      <c r="D15072" s="1" t="s">
        <v>3915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7446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7" t="n">
        <v>46252</v>
      </c>
      <c r="C15073" s="1" t="n">
        <v>11</v>
      </c>
      <c r="D15073" s="1" t="s">
        <v>3915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7447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7" t="n">
        <v>46252</v>
      </c>
      <c r="C15074" s="1" t="n">
        <v>11</v>
      </c>
      <c r="D15074" s="1" t="s">
        <v>3915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8410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7" t="n">
        <v>46252</v>
      </c>
      <c r="C15075" s="1" t="n">
        <v>11</v>
      </c>
      <c r="D15075" s="1" t="s">
        <v>3915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7448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7" t="n">
        <v>46252</v>
      </c>
      <c r="C15076" s="1" t="n">
        <v>11</v>
      </c>
      <c r="D15076" s="1" t="s">
        <v>3915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7449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7" t="n">
        <v>46252</v>
      </c>
      <c r="C15077" s="1" t="n">
        <v>11</v>
      </c>
      <c r="D15077" s="1" t="s">
        <v>3915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6006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7" t="n">
        <v>46252</v>
      </c>
      <c r="C15078" s="1" t="n">
        <v>11</v>
      </c>
      <c r="D15078" s="1" t="s">
        <v>3915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8411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7" t="n">
        <v>46252</v>
      </c>
      <c r="C15079" s="1" t="n">
        <v>11</v>
      </c>
      <c r="D15079" s="1" t="s">
        <v>3915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8412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7" t="n">
        <v>46252</v>
      </c>
      <c r="C15080" s="1" t="n">
        <v>11</v>
      </c>
      <c r="D15080" s="1" t="s">
        <v>3915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8413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7" t="n">
        <v>46252</v>
      </c>
      <c r="C15081" s="1" t="n">
        <v>11</v>
      </c>
      <c r="D15081" s="1" t="s">
        <v>3915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5905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7" t="n">
        <v>46252</v>
      </c>
      <c r="C15082" s="1" t="n">
        <v>11</v>
      </c>
      <c r="D15082" s="1" t="s">
        <v>3915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7453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7" t="n">
        <v>46252</v>
      </c>
      <c r="C15083" s="1" t="n">
        <v>11</v>
      </c>
      <c r="D15083" s="1" t="s">
        <v>3915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6008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7" t="n">
        <v>46252</v>
      </c>
      <c r="C15084" s="1" t="n">
        <v>11</v>
      </c>
      <c r="D15084" s="1" t="s">
        <v>3915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8414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7" t="n">
        <v>46252</v>
      </c>
      <c r="C15085" s="1" t="n">
        <v>11</v>
      </c>
      <c r="D15085" s="1" t="s">
        <v>3915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6009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7" t="n">
        <v>46252</v>
      </c>
      <c r="C15086" s="1" t="n">
        <v>11</v>
      </c>
      <c r="D15086" s="1" t="s">
        <v>3915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6010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7" t="n">
        <v>46252</v>
      </c>
      <c r="C15087" s="1" t="n">
        <v>11</v>
      </c>
      <c r="D15087" s="1" t="s">
        <v>3915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6012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7" t="n">
        <v>46252</v>
      </c>
      <c r="C15088" s="1" t="n">
        <v>11</v>
      </c>
      <c r="D15088" s="1" t="s">
        <v>3915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6013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7" t="n">
        <v>46252</v>
      </c>
      <c r="C15089" s="1" t="n">
        <v>11</v>
      </c>
      <c r="D15089" s="1" t="s">
        <v>3915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6014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7" t="n">
        <v>46252</v>
      </c>
      <c r="C15090" s="1" t="n">
        <v>11</v>
      </c>
      <c r="D15090" s="1" t="s">
        <v>3915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6016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7" t="n">
        <v>46252</v>
      </c>
      <c r="C15091" s="1" t="n">
        <v>11</v>
      </c>
      <c r="D15091" s="1" t="s">
        <v>3915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6017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7" t="n">
        <v>46252</v>
      </c>
      <c r="C15092" s="1" t="n">
        <v>11</v>
      </c>
      <c r="D15092" s="1" t="s">
        <v>3915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8415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7" t="n">
        <v>46252</v>
      </c>
      <c r="C15093" s="1" t="n">
        <v>11</v>
      </c>
      <c r="D15093" s="1" t="s">
        <v>3915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7455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7" t="n">
        <v>46252</v>
      </c>
      <c r="C15094" s="1" t="n">
        <v>11</v>
      </c>
      <c r="D15094" s="1" t="s">
        <v>3915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6019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7" t="n">
        <v>46252</v>
      </c>
      <c r="C15095" s="1" t="n">
        <v>11</v>
      </c>
      <c r="D15095" s="1" t="s">
        <v>3915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6020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7" t="n">
        <v>46252</v>
      </c>
      <c r="C15096" s="1" t="n">
        <v>11</v>
      </c>
      <c r="D15096" s="1" t="s">
        <v>3915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7456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7" t="n">
        <v>46252</v>
      </c>
      <c r="C15097" s="1" t="n">
        <v>11</v>
      </c>
      <c r="D15097" s="1" t="s">
        <v>3915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6022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7" t="n">
        <v>46252</v>
      </c>
      <c r="C15098" s="1" t="n">
        <v>11</v>
      </c>
      <c r="D15098" s="1" t="s">
        <v>3915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6023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7" t="n">
        <v>46252</v>
      </c>
      <c r="C15099" s="1" t="n">
        <v>11</v>
      </c>
      <c r="D15099" s="1" t="s">
        <v>3915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8416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7" t="n">
        <v>46252</v>
      </c>
      <c r="C15100" s="1" t="n">
        <v>11</v>
      </c>
      <c r="D15100" s="1" t="s">
        <v>3915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6026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7" t="n">
        <v>46252</v>
      </c>
      <c r="C15101" s="1" t="n">
        <v>11</v>
      </c>
      <c r="D15101" s="1" t="s">
        <v>3915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6027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7" t="n">
        <v>46252</v>
      </c>
      <c r="C15102" s="1" t="n">
        <v>11</v>
      </c>
      <c r="D15102" s="1" t="s">
        <v>3915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7457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7" t="n">
        <v>46252</v>
      </c>
      <c r="C15103" s="1" t="n">
        <v>11</v>
      </c>
      <c r="D15103" s="1" t="s">
        <v>3915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5917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7" t="n">
        <v>46252</v>
      </c>
      <c r="C15104" s="1" t="n">
        <v>11</v>
      </c>
      <c r="D15104" s="1" t="s">
        <v>3915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7458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7" t="n">
        <v>46252</v>
      </c>
      <c r="C15105" s="1" t="n">
        <v>11</v>
      </c>
      <c r="D15105" s="1" t="s">
        <v>3915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7459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7" t="n">
        <v>46252</v>
      </c>
      <c r="C15106" s="1" t="n">
        <v>11</v>
      </c>
      <c r="D15106" s="1" t="s">
        <v>3915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6030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7" t="n">
        <v>46252</v>
      </c>
      <c r="C15107" s="1" t="n">
        <v>11</v>
      </c>
      <c r="D15107" s="1" t="s">
        <v>3915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8417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7" t="n">
        <v>46252</v>
      </c>
      <c r="C15108" s="1" t="n">
        <v>11</v>
      </c>
      <c r="D15108" s="1" t="s">
        <v>3915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8418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7" t="n">
        <v>46252</v>
      </c>
      <c r="C15109" s="1" t="n">
        <v>11</v>
      </c>
      <c r="D15109" s="1" t="s">
        <v>3915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8419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7" t="n">
        <v>46252</v>
      </c>
      <c r="C15110" s="1" t="n">
        <v>11</v>
      </c>
      <c r="D15110" s="1" t="s">
        <v>3915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8420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7" t="n">
        <v>46252</v>
      </c>
      <c r="C15111" s="1" t="n">
        <v>11</v>
      </c>
      <c r="D15111" s="1" t="s">
        <v>3915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6031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7" t="n">
        <v>46252</v>
      </c>
      <c r="C15112" s="1" t="n">
        <v>11</v>
      </c>
      <c r="D15112" s="1" t="s">
        <v>3915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6032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7" t="n">
        <v>46252</v>
      </c>
      <c r="C15113" s="1" t="n">
        <v>11</v>
      </c>
      <c r="D15113" s="1" t="s">
        <v>3915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6033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7" t="n">
        <v>46252</v>
      </c>
      <c r="C15114" s="1" t="n">
        <v>11</v>
      </c>
      <c r="D15114" s="1" t="s">
        <v>3915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8421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7" t="n">
        <v>46252</v>
      </c>
      <c r="C15115" s="1" t="n">
        <v>11</v>
      </c>
      <c r="D15115" s="1" t="s">
        <v>3915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6034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7" t="n">
        <v>46252</v>
      </c>
      <c r="C15116" s="1" t="n">
        <v>11</v>
      </c>
      <c r="D15116" s="1" t="s">
        <v>3915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6035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7" t="n">
        <v>46252</v>
      </c>
      <c r="C15117" s="1" t="n">
        <v>11</v>
      </c>
      <c r="D15117" s="1" t="s">
        <v>3915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6037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7" t="n">
        <v>46252</v>
      </c>
      <c r="C15118" s="1" t="n">
        <v>11</v>
      </c>
      <c r="D15118" s="1" t="s">
        <v>3915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6038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7" t="n">
        <v>46252</v>
      </c>
      <c r="C15119" s="1" t="n">
        <v>11</v>
      </c>
      <c r="D15119" s="1" t="s">
        <v>3915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7464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7" t="n">
        <v>46252</v>
      </c>
      <c r="C15120" s="1" t="n">
        <v>11</v>
      </c>
      <c r="D15120" s="1" t="s">
        <v>3915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7466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7" t="n">
        <v>46252</v>
      </c>
      <c r="C15121" s="1" t="n">
        <v>11</v>
      </c>
      <c r="D15121" s="1" t="s">
        <v>3915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8422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7" t="n">
        <v>46252</v>
      </c>
      <c r="C15122" s="1" t="n">
        <v>11</v>
      </c>
      <c r="D15122" s="1" t="s">
        <v>3915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6041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7" t="n">
        <v>46252</v>
      </c>
      <c r="C15123" s="1" t="n">
        <v>11</v>
      </c>
      <c r="D15123" s="1" t="s">
        <v>3915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7468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7" t="n">
        <v>46252</v>
      </c>
      <c r="C15124" s="1" t="n">
        <v>11</v>
      </c>
      <c r="D15124" s="1" t="s">
        <v>3915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8423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7" t="n">
        <v>46252</v>
      </c>
      <c r="C15125" s="1" t="n">
        <v>11</v>
      </c>
      <c r="D15125" s="1" t="s">
        <v>3915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8424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7" t="n">
        <v>46252</v>
      </c>
      <c r="C15126" s="1" t="n">
        <v>11</v>
      </c>
      <c r="D15126" s="1" t="s">
        <v>3915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8425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7" t="n">
        <v>46252</v>
      </c>
      <c r="C15127" s="1" t="n">
        <v>11</v>
      </c>
      <c r="D15127" s="1" t="s">
        <v>3915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6043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7" t="n">
        <v>46252</v>
      </c>
      <c r="C15128" s="1" t="n">
        <v>11</v>
      </c>
      <c r="D15128" s="1" t="s">
        <v>3915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8426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7" t="n">
        <v>46252</v>
      </c>
      <c r="C15129" s="1" t="n">
        <v>11</v>
      </c>
      <c r="D15129" s="1" t="s">
        <v>3915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8427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7" t="n">
        <v>46252</v>
      </c>
      <c r="C15130" s="1" t="n">
        <v>11</v>
      </c>
      <c r="D15130" s="1" t="s">
        <v>3915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7472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7" t="n">
        <v>46252</v>
      </c>
      <c r="C15131" s="1" t="n">
        <v>11</v>
      </c>
      <c r="D15131" s="1" t="s">
        <v>3915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8428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7" t="n">
        <v>46252</v>
      </c>
      <c r="C15132" s="1" t="n">
        <v>11</v>
      </c>
      <c r="D15132" s="1" t="s">
        <v>3915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8429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7" t="n">
        <v>46252</v>
      </c>
      <c r="C15133" s="1" t="n">
        <v>11</v>
      </c>
      <c r="D15133" s="1" t="s">
        <v>3915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6046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7" t="n">
        <v>46252</v>
      </c>
      <c r="C15134" s="1" t="n">
        <v>11</v>
      </c>
      <c r="D15134" s="1" t="s">
        <v>3915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6045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7" t="n">
        <v>46252</v>
      </c>
      <c r="C15135" s="1" t="n">
        <v>11</v>
      </c>
      <c r="D15135" s="1" t="s">
        <v>3915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6046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7" t="n">
        <v>46252</v>
      </c>
      <c r="C15136" s="1" t="n">
        <v>11</v>
      </c>
      <c r="D15136" s="1" t="s">
        <v>3915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6047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7" t="n">
        <v>46252</v>
      </c>
      <c r="C15137" s="1" t="n">
        <v>11</v>
      </c>
      <c r="D15137" s="1" t="s">
        <v>3915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8430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7" t="n">
        <v>46252</v>
      </c>
      <c r="C15138" s="1" t="n">
        <v>11</v>
      </c>
      <c r="D15138" s="1" t="s">
        <v>3915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5931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7" t="n">
        <v>46252</v>
      </c>
      <c r="C15139" s="1" t="n">
        <v>11</v>
      </c>
      <c r="D15139" s="1" t="s">
        <v>3915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8431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7" t="n">
        <v>46252</v>
      </c>
      <c r="C15140" s="1" t="n">
        <v>11</v>
      </c>
      <c r="D15140" s="1" t="s">
        <v>3915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6048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7" t="n">
        <v>46252</v>
      </c>
      <c r="C15141" s="1" t="n">
        <v>11</v>
      </c>
      <c r="D15141" s="1" t="s">
        <v>3915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6049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7" t="n">
        <v>46252</v>
      </c>
      <c r="C15142" s="1" t="n">
        <v>11</v>
      </c>
      <c r="D15142" s="1" t="s">
        <v>3915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8432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7" t="n">
        <v>46252</v>
      </c>
      <c r="C15143" s="1" t="n">
        <v>11</v>
      </c>
      <c r="D15143" s="1" t="s">
        <v>3915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6047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7" t="n">
        <v>46252</v>
      </c>
      <c r="C15144" s="1" t="n">
        <v>11</v>
      </c>
      <c r="D15144" s="1" t="s">
        <v>3915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8433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7" t="n">
        <v>46252</v>
      </c>
      <c r="C15145" s="1" t="n">
        <v>11</v>
      </c>
      <c r="D15145" s="1" t="s">
        <v>3915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8434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7" t="n">
        <v>46252</v>
      </c>
      <c r="C15146" s="1" t="n">
        <v>11</v>
      </c>
      <c r="D15146" s="1" t="s">
        <v>3915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8435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7" t="n">
        <v>46252</v>
      </c>
      <c r="C15147" s="1" t="n">
        <v>11</v>
      </c>
      <c r="D15147" s="1" t="s">
        <v>3915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6050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7" t="n">
        <v>46252</v>
      </c>
      <c r="C15148" s="1" t="n">
        <v>11</v>
      </c>
      <c r="D15148" s="1" t="s">
        <v>3915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5657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7" t="n">
        <v>46252</v>
      </c>
      <c r="C15149" s="1" t="n">
        <v>11</v>
      </c>
      <c r="D15149" s="1" t="s">
        <v>3915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8436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7" t="n">
        <v>46252</v>
      </c>
      <c r="C15150" s="1" t="n">
        <v>11</v>
      </c>
      <c r="D15150" s="1" t="s">
        <v>3915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8437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7" t="n">
        <v>46252</v>
      </c>
      <c r="C15151" s="1" t="n">
        <v>11</v>
      </c>
      <c r="D15151" s="1" t="s">
        <v>3915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8438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7" t="n">
        <v>46252</v>
      </c>
      <c r="C15152" s="1" t="n">
        <v>11</v>
      </c>
      <c r="D15152" s="1" t="s">
        <v>3915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7474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7" t="n">
        <v>46252</v>
      </c>
      <c r="C15153" s="1" t="n">
        <v>11</v>
      </c>
      <c r="D15153" s="1" t="s">
        <v>3915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8439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7" t="n">
        <v>46252</v>
      </c>
      <c r="C15154" s="1" t="n">
        <v>11</v>
      </c>
      <c r="D15154" s="1" t="s">
        <v>3915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6052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7" t="n">
        <v>46252</v>
      </c>
      <c r="C15155" s="1" t="n">
        <v>11</v>
      </c>
      <c r="D15155" s="1" t="s">
        <v>3915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8440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7" t="n">
        <v>46252</v>
      </c>
      <c r="C15156" s="1" t="n">
        <v>11</v>
      </c>
      <c r="D15156" s="1" t="s">
        <v>3915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6054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7" t="n">
        <v>46252</v>
      </c>
      <c r="C15157" s="1" t="n">
        <v>11</v>
      </c>
      <c r="D15157" s="1" t="s">
        <v>3915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8441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7" t="n">
        <v>46252</v>
      </c>
      <c r="C15158" s="1" t="n">
        <v>11</v>
      </c>
      <c r="D15158" s="1" t="s">
        <v>3915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6058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7" t="n">
        <v>46252</v>
      </c>
      <c r="C15159" s="1" t="n">
        <v>11</v>
      </c>
      <c r="D15159" s="1" t="s">
        <v>3915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8442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7" t="n">
        <v>46252</v>
      </c>
      <c r="C15160" s="1" t="n">
        <v>11</v>
      </c>
      <c r="D15160" s="1" t="s">
        <v>3915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6059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7" t="n">
        <v>46252</v>
      </c>
      <c r="C15161" s="1" t="n">
        <v>11</v>
      </c>
      <c r="D15161" s="1" t="s">
        <v>3915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6060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7" t="n">
        <v>46252</v>
      </c>
      <c r="C15162" s="1" t="n">
        <v>11</v>
      </c>
      <c r="D15162" s="1" t="s">
        <v>3915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8443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7" t="n">
        <v>46252</v>
      </c>
      <c r="C15163" s="1" t="n">
        <v>11</v>
      </c>
      <c r="D15163" s="1" t="s">
        <v>3915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8444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7" t="n">
        <v>46252</v>
      </c>
      <c r="C15164" s="1" t="n">
        <v>11</v>
      </c>
      <c r="D15164" s="1" t="s">
        <v>3915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8445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7" t="n">
        <v>46252</v>
      </c>
      <c r="C15165" s="1" t="n">
        <v>11</v>
      </c>
      <c r="D15165" s="1" t="s">
        <v>3915</v>
      </c>
      <c r="E15165" s="1" t="n">
        <v>1671</v>
      </c>
      <c r="F15165" s="1" t="s">
        <v>385</v>
      </c>
      <c r="I15165" s="1" t="n">
        <v>586417</v>
      </c>
      <c r="J15165" s="1" t="n">
        <v>81774</v>
      </c>
      <c r="K15165" s="1" t="n">
        <v>7896001282421</v>
      </c>
      <c r="L15165" s="1" t="s">
        <v>8446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7" t="n">
        <v>46252</v>
      </c>
      <c r="C15166" s="1" t="n">
        <v>11</v>
      </c>
      <c r="D15166" s="1" t="s">
        <v>3915</v>
      </c>
      <c r="E15166" s="1" t="n">
        <v>1671</v>
      </c>
      <c r="F15166" s="1" t="s">
        <v>385</v>
      </c>
      <c r="I15166" s="1" t="n">
        <v>586417</v>
      </c>
      <c r="J15166" s="1" t="n">
        <v>81775</v>
      </c>
      <c r="K15166" s="1" t="n">
        <v>7896001284043</v>
      </c>
      <c r="L15166" s="1" t="s">
        <v>7476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7" t="n">
        <v>46252</v>
      </c>
      <c r="C15167" s="1" t="n">
        <v>11</v>
      </c>
      <c r="D15167" s="1" t="s">
        <v>3915</v>
      </c>
      <c r="E15167" s="1" t="n">
        <v>1671</v>
      </c>
      <c r="F15167" s="1" t="s">
        <v>385</v>
      </c>
      <c r="I15167" s="1" t="n">
        <v>586417</v>
      </c>
      <c r="J15167" s="1" t="n">
        <v>81783</v>
      </c>
      <c r="K15167" s="1" t="n">
        <v>7891024068120</v>
      </c>
      <c r="L15167" s="1" t="s">
        <v>8447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7" t="n">
        <v>46252</v>
      </c>
      <c r="C15168" s="1" t="n">
        <v>11</v>
      </c>
      <c r="D15168" s="1" t="s">
        <v>3915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8448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7" t="n">
        <v>46252</v>
      </c>
      <c r="C15169" s="1" t="n">
        <v>11</v>
      </c>
      <c r="D15169" s="1" t="s">
        <v>3915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8449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7" t="n">
        <v>46252</v>
      </c>
      <c r="C15170" s="1" t="n">
        <v>11</v>
      </c>
      <c r="D15170" s="1" t="s">
        <v>3915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5861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7" t="n">
        <v>46252</v>
      </c>
      <c r="C15171" s="1" t="n">
        <v>11</v>
      </c>
      <c r="D15171" s="1" t="s">
        <v>3915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5862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7" t="n">
        <v>46252</v>
      </c>
      <c r="C15172" s="1" t="n">
        <v>11</v>
      </c>
      <c r="D15172" s="1" t="s">
        <v>3915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5863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7" t="n">
        <v>46252</v>
      </c>
      <c r="C15173" s="1" t="n">
        <v>11</v>
      </c>
      <c r="D15173" s="1" t="s">
        <v>3915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5863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7" t="n">
        <v>46252</v>
      </c>
      <c r="C15174" s="1" t="n">
        <v>11</v>
      </c>
      <c r="D15174" s="1" t="s">
        <v>3915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4541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7" t="n">
        <v>46252</v>
      </c>
      <c r="C15175" s="1" t="n">
        <v>11</v>
      </c>
      <c r="D15175" s="1" t="s">
        <v>3915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4542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7" t="n">
        <v>46252</v>
      </c>
      <c r="C15176" s="1" t="n">
        <v>11</v>
      </c>
      <c r="D15176" s="1" t="s">
        <v>3915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4544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7" t="n">
        <v>46252</v>
      </c>
      <c r="C15177" s="1" t="n">
        <v>11</v>
      </c>
      <c r="D15177" s="1" t="s">
        <v>3915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6142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7" t="n">
        <v>46252</v>
      </c>
      <c r="C15178" s="1" t="n">
        <v>11</v>
      </c>
      <c r="D15178" s="1" t="s">
        <v>3915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5603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7" t="n">
        <v>46252</v>
      </c>
      <c r="C15179" s="1" t="n">
        <v>11</v>
      </c>
      <c r="D15179" s="1" t="s">
        <v>3915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4574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7" t="n">
        <v>46252</v>
      </c>
      <c r="C15180" s="1" t="n">
        <v>11</v>
      </c>
      <c r="D15180" s="1" t="s">
        <v>3915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4546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7" t="n">
        <v>46252</v>
      </c>
      <c r="C15181" s="1" t="n">
        <v>11</v>
      </c>
      <c r="D15181" s="1" t="s">
        <v>3915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4547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7" t="n">
        <v>46252</v>
      </c>
      <c r="C15182" s="1" t="n">
        <v>11</v>
      </c>
      <c r="D15182" s="1" t="s">
        <v>3915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6521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7" t="n">
        <v>46252</v>
      </c>
      <c r="C15183" s="1" t="n">
        <v>11</v>
      </c>
      <c r="D15183" s="1" t="s">
        <v>3915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6522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7" t="n">
        <v>46252</v>
      </c>
      <c r="C15184" s="1" t="n">
        <v>11</v>
      </c>
      <c r="D15184" s="1" t="s">
        <v>3915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8450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7" t="n">
        <v>46252</v>
      </c>
      <c r="C15185" s="1" t="n">
        <v>11</v>
      </c>
      <c r="D15185" s="1" t="s">
        <v>3915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5235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7" t="n">
        <v>46252</v>
      </c>
      <c r="C15186" s="1" t="n">
        <v>11</v>
      </c>
      <c r="D15186" s="1" t="s">
        <v>3915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4548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7" t="n">
        <v>46252</v>
      </c>
      <c r="C15187" s="1" t="n">
        <v>11</v>
      </c>
      <c r="D15187" s="1" t="s">
        <v>3915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6372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7" t="n">
        <v>46252</v>
      </c>
      <c r="C15188" s="1" t="n">
        <v>11</v>
      </c>
      <c r="D15188" s="1" t="s">
        <v>3915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5847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7" t="n">
        <v>46252</v>
      </c>
      <c r="C15189" s="1" t="n">
        <v>11</v>
      </c>
      <c r="D15189" s="1" t="s">
        <v>3915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6525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7" t="n">
        <v>46252</v>
      </c>
      <c r="C15190" s="1" t="n">
        <v>11</v>
      </c>
      <c r="D15190" s="1" t="s">
        <v>3915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5849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7" t="n">
        <v>46252</v>
      </c>
      <c r="C15191" s="1" t="n">
        <v>11</v>
      </c>
      <c r="D15191" s="1" t="s">
        <v>3915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5850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7" t="n">
        <v>46252</v>
      </c>
      <c r="C15192" s="1" t="n">
        <v>11</v>
      </c>
      <c r="D15192" s="1" t="s">
        <v>3915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5668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7" t="n">
        <v>46252</v>
      </c>
      <c r="C15193" s="1" t="n">
        <v>11</v>
      </c>
      <c r="D15193" s="1" t="s">
        <v>3915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4848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7" t="n">
        <v>46252</v>
      </c>
      <c r="C15194" s="1" t="n">
        <v>11</v>
      </c>
      <c r="D15194" s="1" t="s">
        <v>3915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7538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7" t="n">
        <v>46252</v>
      </c>
      <c r="C15195" s="1" t="n">
        <v>11</v>
      </c>
      <c r="D15195" s="1" t="s">
        <v>3915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4558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7" t="n">
        <v>46252</v>
      </c>
      <c r="C15196" s="1" t="n">
        <v>11</v>
      </c>
      <c r="D15196" s="1" t="s">
        <v>3915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4559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7" t="n">
        <v>46252</v>
      </c>
      <c r="C15197" s="1" t="n">
        <v>11</v>
      </c>
      <c r="D15197" s="1" t="s">
        <v>3915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8090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7" t="n">
        <v>46252</v>
      </c>
      <c r="C15198" s="1" t="n">
        <v>11</v>
      </c>
      <c r="D15198" s="1" t="s">
        <v>3915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7539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7" t="n">
        <v>46252</v>
      </c>
      <c r="C15199" s="1" t="n">
        <v>11</v>
      </c>
      <c r="D15199" s="1" t="s">
        <v>3915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4853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7" t="n">
        <v>46252</v>
      </c>
      <c r="C15200" s="1" t="n">
        <v>11</v>
      </c>
      <c r="D15200" s="1" t="s">
        <v>3915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5851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7" t="n">
        <v>46252</v>
      </c>
      <c r="C15201" s="1" t="n">
        <v>11</v>
      </c>
      <c r="D15201" s="1" t="s">
        <v>3915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5852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7" t="n">
        <v>46252</v>
      </c>
      <c r="C15202" s="1" t="n">
        <v>11</v>
      </c>
      <c r="D15202" s="1" t="s">
        <v>3915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5853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7" t="n">
        <v>46252</v>
      </c>
      <c r="C15203" s="1" t="n">
        <v>11</v>
      </c>
      <c r="D15203" s="1" t="s">
        <v>3915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5855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7" t="n">
        <v>46252</v>
      </c>
      <c r="C15204" s="1" t="n">
        <v>11</v>
      </c>
      <c r="D15204" s="1" t="s">
        <v>3915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4567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7" t="n">
        <v>46252</v>
      </c>
      <c r="C15205" s="1" t="n">
        <v>11</v>
      </c>
      <c r="D15205" s="1" t="s">
        <v>3915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6366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7" t="n">
        <v>46252</v>
      </c>
      <c r="C15206" s="1" t="n">
        <v>11</v>
      </c>
      <c r="D15206" s="1" t="s">
        <v>3915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6367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7" t="n">
        <v>46252</v>
      </c>
      <c r="C15207" s="1" t="n">
        <v>11</v>
      </c>
      <c r="D15207" s="1" t="s">
        <v>3915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6952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7" t="n">
        <v>46252</v>
      </c>
      <c r="C15208" s="1" t="n">
        <v>11</v>
      </c>
      <c r="D15208" s="1" t="s">
        <v>3915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8451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7" t="n">
        <v>46252</v>
      </c>
      <c r="C15209" s="1" t="n">
        <v>11</v>
      </c>
      <c r="D15209" s="1" t="s">
        <v>3915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6789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7" t="n">
        <v>46252</v>
      </c>
      <c r="C15210" s="1" t="n">
        <v>11</v>
      </c>
      <c r="D15210" s="1" t="s">
        <v>3915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8452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7" t="n">
        <v>46252</v>
      </c>
      <c r="C15211" s="1" t="n">
        <v>11</v>
      </c>
      <c r="D15211" s="1" t="s">
        <v>3915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8453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7" t="n">
        <v>46252</v>
      </c>
      <c r="C15212" s="1" t="n">
        <v>11</v>
      </c>
      <c r="D15212" s="1" t="s">
        <v>3915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4583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7" t="n">
        <v>46252</v>
      </c>
      <c r="C15213" s="1" t="n">
        <v>11</v>
      </c>
      <c r="D15213" s="1" t="s">
        <v>3915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4575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7" t="n">
        <v>46252</v>
      </c>
      <c r="C15214" s="1" t="n">
        <v>11</v>
      </c>
      <c r="D15214" s="1" t="s">
        <v>3915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4582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7" t="n">
        <v>46252</v>
      </c>
      <c r="C15215" s="1" t="n">
        <v>11</v>
      </c>
      <c r="D15215" s="1" t="s">
        <v>3915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5873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7" t="n">
        <v>46252</v>
      </c>
      <c r="C15216" s="1" t="n">
        <v>11</v>
      </c>
      <c r="D15216" s="1" t="s">
        <v>3915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4593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7" t="n">
        <v>46252</v>
      </c>
      <c r="C15217" s="1" t="n">
        <v>11</v>
      </c>
      <c r="D15217" s="1" t="s">
        <v>3915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5608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7" t="n">
        <v>46252</v>
      </c>
      <c r="C15218" s="1" t="n">
        <v>11</v>
      </c>
      <c r="D15218" s="1" t="s">
        <v>3915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4599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7" t="n">
        <v>46252</v>
      </c>
      <c r="C15219" s="1" t="n">
        <v>11</v>
      </c>
      <c r="D15219" s="1" t="s">
        <v>3915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8454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7" t="n">
        <v>46252</v>
      </c>
      <c r="C15220" s="1" t="n">
        <v>11</v>
      </c>
      <c r="D15220" s="1" t="s">
        <v>3915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7566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7" t="n">
        <v>46252</v>
      </c>
      <c r="C15221" s="1" t="n">
        <v>11</v>
      </c>
      <c r="D15221" s="1" t="s">
        <v>3915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4572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7" t="n">
        <v>46252</v>
      </c>
      <c r="C15222" s="1" t="n">
        <v>11</v>
      </c>
      <c r="D15222" s="1" t="s">
        <v>3915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5600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7" t="n">
        <v>46252</v>
      </c>
      <c r="C15223" s="1" t="n">
        <v>11</v>
      </c>
      <c r="D15223" s="1" t="s">
        <v>3915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4597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7" t="n">
        <v>46252</v>
      </c>
      <c r="C15224" s="1" t="n">
        <v>11</v>
      </c>
      <c r="D15224" s="1" t="s">
        <v>3915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5601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7" t="n">
        <v>46252</v>
      </c>
      <c r="C15225" s="1" t="n">
        <v>11</v>
      </c>
      <c r="D15225" s="1" t="s">
        <v>3915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4573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7" t="n">
        <v>46252</v>
      </c>
      <c r="C15226" s="1" t="n">
        <v>11</v>
      </c>
      <c r="D15226" s="1" t="s">
        <v>3915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4576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7" t="n">
        <v>46252</v>
      </c>
      <c r="C15227" s="1" t="n">
        <v>11</v>
      </c>
      <c r="D15227" s="1" t="s">
        <v>3915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4577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7" t="n">
        <v>46252</v>
      </c>
      <c r="C15228" s="1" t="n">
        <v>11</v>
      </c>
      <c r="D15228" s="1" t="s">
        <v>3915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6822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7" t="n">
        <v>46252</v>
      </c>
      <c r="C15229" s="1" t="n">
        <v>11</v>
      </c>
      <c r="D15229" s="1" t="s">
        <v>3915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4578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7" t="n">
        <v>46252</v>
      </c>
      <c r="C15230" s="1" t="n">
        <v>11</v>
      </c>
      <c r="D15230" s="1" t="s">
        <v>3915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5605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7" t="n">
        <v>46252</v>
      </c>
      <c r="C15231" s="1" t="n">
        <v>11</v>
      </c>
      <c r="D15231" s="1" t="s">
        <v>3915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4580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7" t="n">
        <v>46252</v>
      </c>
      <c r="C15232" s="1" t="n">
        <v>11</v>
      </c>
      <c r="D15232" s="1" t="s">
        <v>3915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4588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7" t="n">
        <v>46252</v>
      </c>
      <c r="C15233" s="1" t="n">
        <v>11</v>
      </c>
      <c r="D15233" s="1" t="s">
        <v>3915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4593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7" t="n">
        <v>46252</v>
      </c>
      <c r="C15234" s="1" t="n">
        <v>11</v>
      </c>
      <c r="D15234" s="1" t="s">
        <v>3915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8455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7" t="n">
        <v>46252</v>
      </c>
      <c r="C15235" s="1" t="n">
        <v>11</v>
      </c>
      <c r="D15235" s="1" t="s">
        <v>3915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4591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7" t="n">
        <v>46252</v>
      </c>
      <c r="C15236" s="1" t="n">
        <v>11</v>
      </c>
      <c r="D15236" s="1" t="s">
        <v>3915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4592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7" t="n">
        <v>46252</v>
      </c>
      <c r="C15237" s="1" t="n">
        <v>11</v>
      </c>
      <c r="D15237" s="1" t="s">
        <v>3915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8456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7" t="n">
        <v>46252</v>
      </c>
      <c r="C15238" s="1" t="n">
        <v>11</v>
      </c>
      <c r="D15238" s="1" t="s">
        <v>3915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4596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7" t="n">
        <v>46252</v>
      </c>
      <c r="C15239" s="1" t="n">
        <v>11</v>
      </c>
      <c r="D15239" s="1" t="s">
        <v>3915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4597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7" t="n">
        <v>46252</v>
      </c>
      <c r="C15240" s="1" t="n">
        <v>11</v>
      </c>
      <c r="D15240" s="1" t="s">
        <v>3915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5609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7" t="n">
        <v>46252</v>
      </c>
      <c r="C15241" s="1" t="n">
        <v>11</v>
      </c>
      <c r="D15241" s="1" t="s">
        <v>3915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4600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7" t="n">
        <v>46252</v>
      </c>
      <c r="C15242" s="1" t="n">
        <v>11</v>
      </c>
      <c r="D15242" s="1" t="s">
        <v>3915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4601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7" t="n">
        <v>46252</v>
      </c>
      <c r="C15243" s="1" t="n">
        <v>11</v>
      </c>
      <c r="D15243" s="1" t="s">
        <v>3915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7564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7" t="n">
        <v>46252</v>
      </c>
      <c r="C15244" s="1" t="n">
        <v>22</v>
      </c>
      <c r="D15244" s="1" t="s">
        <v>3920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3921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7" t="n">
        <v>46252</v>
      </c>
      <c r="C15245" s="1" t="n">
        <v>22</v>
      </c>
      <c r="D15245" s="1" t="s">
        <v>3920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3923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7" t="n">
        <v>46252</v>
      </c>
      <c r="C15246" s="1" t="n">
        <v>22</v>
      </c>
      <c r="D15246" s="1" t="s">
        <v>3920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3924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7" t="n">
        <v>46252</v>
      </c>
      <c r="C15247" s="1" t="n">
        <v>22</v>
      </c>
      <c r="D15247" s="1" t="s">
        <v>3920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3925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7" t="n">
        <v>46252</v>
      </c>
      <c r="C15248" s="1" t="n">
        <v>22</v>
      </c>
      <c r="D15248" s="1" t="s">
        <v>3920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3926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7" t="n">
        <v>46252</v>
      </c>
      <c r="C15249" s="1" t="n">
        <v>22</v>
      </c>
      <c r="D15249" s="1" t="s">
        <v>3920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3927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7" t="n">
        <v>46252</v>
      </c>
      <c r="C15250" s="1" t="n">
        <v>22</v>
      </c>
      <c r="D15250" s="1" t="s">
        <v>3920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3928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7" t="n">
        <v>46252</v>
      </c>
      <c r="C15251" s="1" t="n">
        <v>22</v>
      </c>
      <c r="D15251" s="1" t="s">
        <v>3920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3929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7" t="n">
        <v>46252</v>
      </c>
      <c r="C15252" s="1" t="n">
        <v>22</v>
      </c>
      <c r="D15252" s="1" t="s">
        <v>3920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3930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7" t="n">
        <v>46252</v>
      </c>
      <c r="C15253" s="1" t="n">
        <v>22</v>
      </c>
      <c r="D15253" s="1" t="s">
        <v>3920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3931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7" t="n">
        <v>46252</v>
      </c>
      <c r="C15254" s="1" t="n">
        <v>22</v>
      </c>
      <c r="D15254" s="1" t="s">
        <v>3920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3932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7" t="n">
        <v>46252</v>
      </c>
      <c r="C15255" s="1" t="n">
        <v>22</v>
      </c>
      <c r="D15255" s="1" t="s">
        <v>3920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3933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7" t="n">
        <v>46252</v>
      </c>
      <c r="C15256" s="1" t="n">
        <v>22</v>
      </c>
      <c r="D15256" s="1" t="s">
        <v>3920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3934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7" t="n">
        <v>46252</v>
      </c>
      <c r="C15257" s="1" t="n">
        <v>22</v>
      </c>
      <c r="D15257" s="1" t="s">
        <v>3920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3936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7" t="n">
        <v>46252</v>
      </c>
      <c r="C15258" s="1" t="n">
        <v>22</v>
      </c>
      <c r="D15258" s="1" t="s">
        <v>3920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3937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7" t="n">
        <v>46252</v>
      </c>
      <c r="C15259" s="1" t="n">
        <v>22</v>
      </c>
      <c r="D15259" s="1" t="s">
        <v>3920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3938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7" t="n">
        <v>46252</v>
      </c>
      <c r="C15260" s="1" t="n">
        <v>22</v>
      </c>
      <c r="D15260" s="1" t="s">
        <v>3920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3939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7" t="n">
        <v>46252</v>
      </c>
      <c r="C15261" s="1" t="n">
        <v>22</v>
      </c>
      <c r="D15261" s="1" t="s">
        <v>3920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3940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7" t="n">
        <v>46252</v>
      </c>
      <c r="C15262" s="1" t="n">
        <v>22</v>
      </c>
      <c r="D15262" s="1" t="s">
        <v>3920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3921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7" t="n">
        <v>46252</v>
      </c>
      <c r="C15263" s="1" t="n">
        <v>22</v>
      </c>
      <c r="D15263" s="1" t="s">
        <v>3920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4208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7" t="n">
        <v>46252</v>
      </c>
      <c r="C15264" s="1" t="n">
        <v>22</v>
      </c>
      <c r="D15264" s="1" t="s">
        <v>3920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3942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7" t="n">
        <v>46252</v>
      </c>
      <c r="C15265" s="1" t="n">
        <v>22</v>
      </c>
      <c r="D15265" s="1" t="s">
        <v>3920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3943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7" t="n">
        <v>46252</v>
      </c>
      <c r="C15266" s="1" t="n">
        <v>22</v>
      </c>
      <c r="D15266" s="1" t="s">
        <v>3920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3922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7" t="n">
        <v>46252</v>
      </c>
      <c r="C15267" s="1" t="n">
        <v>22</v>
      </c>
      <c r="D15267" s="1" t="s">
        <v>3920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3938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7" t="n">
        <v>46252</v>
      </c>
      <c r="C15268" s="1" t="n">
        <v>22</v>
      </c>
      <c r="D15268" s="1" t="s">
        <v>3920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3940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7" t="n">
        <v>46252</v>
      </c>
      <c r="C15269" s="1" t="n">
        <v>22</v>
      </c>
      <c r="D15269" s="1" t="s">
        <v>3920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3921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7" t="n">
        <v>46252</v>
      </c>
      <c r="C15270" s="1" t="n">
        <v>22</v>
      </c>
      <c r="D15270" s="1" t="s">
        <v>3920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4208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7" t="n">
        <v>46252</v>
      </c>
      <c r="C15271" s="1" t="n">
        <v>22</v>
      </c>
      <c r="D15271" s="1" t="s">
        <v>3920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3942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7" t="n">
        <v>46252</v>
      </c>
      <c r="C15272" s="1" t="n">
        <v>22</v>
      </c>
      <c r="D15272" s="1" t="s">
        <v>3920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3943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7" t="n">
        <v>46252</v>
      </c>
      <c r="C15273" s="1" t="n">
        <v>22</v>
      </c>
      <c r="D15273" s="1" t="s">
        <v>3920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3922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7" t="n">
        <v>46252</v>
      </c>
      <c r="C15274" s="1" t="n">
        <v>22</v>
      </c>
      <c r="D15274" s="1" t="s">
        <v>3920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3938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7" t="n">
        <v>46252</v>
      </c>
      <c r="C15275" s="1" t="n">
        <v>22</v>
      </c>
      <c r="D15275" s="1" t="s">
        <v>3920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3940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7" t="n">
        <v>46252</v>
      </c>
      <c r="C15276" s="1" t="n">
        <v>22</v>
      </c>
      <c r="D15276" s="1" t="s">
        <v>3920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3921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7" t="n">
        <v>46252</v>
      </c>
      <c r="C15277" s="1" t="n">
        <v>22</v>
      </c>
      <c r="D15277" s="1" t="s">
        <v>3920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3923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7" t="n">
        <v>46252</v>
      </c>
      <c r="C15278" s="1" t="n">
        <v>22</v>
      </c>
      <c r="D15278" s="1" t="s">
        <v>3920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3924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7" t="n">
        <v>46252</v>
      </c>
      <c r="C15279" s="1" t="n">
        <v>22</v>
      </c>
      <c r="D15279" s="1" t="s">
        <v>3920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3925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7" t="n">
        <v>46252</v>
      </c>
      <c r="C15280" s="1" t="n">
        <v>22</v>
      </c>
      <c r="D15280" s="1" t="s">
        <v>3920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3926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7" t="n">
        <v>46252</v>
      </c>
      <c r="C15281" s="1" t="n">
        <v>22</v>
      </c>
      <c r="D15281" s="1" t="s">
        <v>3920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3927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7" t="n">
        <v>46252</v>
      </c>
      <c r="C15282" s="1" t="n">
        <v>22</v>
      </c>
      <c r="D15282" s="1" t="s">
        <v>3920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3928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7" t="n">
        <v>46252</v>
      </c>
      <c r="C15283" s="1" t="n">
        <v>22</v>
      </c>
      <c r="D15283" s="1" t="s">
        <v>3920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3929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7" t="n">
        <v>46252</v>
      </c>
      <c r="C15284" s="1" t="n">
        <v>22</v>
      </c>
      <c r="D15284" s="1" t="s">
        <v>3920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3930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7" t="n">
        <v>46252</v>
      </c>
      <c r="C15285" s="1" t="n">
        <v>22</v>
      </c>
      <c r="D15285" s="1" t="s">
        <v>3920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3931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7" t="n">
        <v>46252</v>
      </c>
      <c r="C15286" s="1" t="n">
        <v>22</v>
      </c>
      <c r="D15286" s="1" t="s">
        <v>3920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3932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7" t="n">
        <v>46252</v>
      </c>
      <c r="C15287" s="1" t="n">
        <v>22</v>
      </c>
      <c r="D15287" s="1" t="s">
        <v>3920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3933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7" t="n">
        <v>46252</v>
      </c>
      <c r="C15288" s="1" t="n">
        <v>22</v>
      </c>
      <c r="D15288" s="1" t="s">
        <v>3920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3936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7" t="n">
        <v>46252</v>
      </c>
      <c r="C15289" s="1" t="n">
        <v>22</v>
      </c>
      <c r="D15289" s="1" t="s">
        <v>3920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3937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7" t="n">
        <v>46252</v>
      </c>
      <c r="C15290" s="1" t="n">
        <v>22</v>
      </c>
      <c r="D15290" s="1" t="s">
        <v>3920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3938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7" t="n">
        <v>46252</v>
      </c>
      <c r="C15291" s="1" t="n">
        <v>22</v>
      </c>
      <c r="D15291" s="1" t="s">
        <v>3920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3939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7" t="n">
        <v>46252</v>
      </c>
      <c r="C15292" s="1" t="n">
        <v>22</v>
      </c>
      <c r="D15292" s="1" t="s">
        <v>3920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3940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7" t="n">
        <v>46252</v>
      </c>
      <c r="C15293" s="1" t="n">
        <v>100</v>
      </c>
      <c r="D15293" s="1" t="s">
        <v>3947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3921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7" t="n">
        <v>46252</v>
      </c>
      <c r="C15294" s="1" t="n">
        <v>100</v>
      </c>
      <c r="D15294" s="1" t="s">
        <v>3947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3923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7" t="n">
        <v>46252</v>
      </c>
      <c r="C15295" s="1" t="n">
        <v>100</v>
      </c>
      <c r="D15295" s="1" t="s">
        <v>3947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3924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7" t="n">
        <v>46252</v>
      </c>
      <c r="C15296" s="1" t="n">
        <v>100</v>
      </c>
      <c r="D15296" s="1" t="s">
        <v>3947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3925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7" t="n">
        <v>46252</v>
      </c>
      <c r="C15297" s="1" t="n">
        <v>100</v>
      </c>
      <c r="D15297" s="1" t="s">
        <v>3947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3926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7" t="n">
        <v>46252</v>
      </c>
      <c r="C15298" s="1" t="n">
        <v>100</v>
      </c>
      <c r="D15298" s="1" t="s">
        <v>3947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3927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7" t="n">
        <v>46252</v>
      </c>
      <c r="C15299" s="1" t="n">
        <v>100</v>
      </c>
      <c r="D15299" s="1" t="s">
        <v>3947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3928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7" t="n">
        <v>46252</v>
      </c>
      <c r="C15300" s="1" t="n">
        <v>100</v>
      </c>
      <c r="D15300" s="1" t="s">
        <v>3947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3929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7" t="n">
        <v>46252</v>
      </c>
      <c r="C15301" s="1" t="n">
        <v>100</v>
      </c>
      <c r="D15301" s="1" t="s">
        <v>3947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3930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7" t="n">
        <v>46252</v>
      </c>
      <c r="C15302" s="1" t="n">
        <v>100</v>
      </c>
      <c r="D15302" s="1" t="s">
        <v>3947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3931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7" t="n">
        <v>46252</v>
      </c>
      <c r="C15303" s="1" t="n">
        <v>100</v>
      </c>
      <c r="D15303" s="1" t="s">
        <v>3947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3932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7" t="n">
        <v>46252</v>
      </c>
      <c r="C15304" s="1" t="n">
        <v>100</v>
      </c>
      <c r="D15304" s="1" t="s">
        <v>3947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3933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7" t="n">
        <v>46252</v>
      </c>
      <c r="C15305" s="1" t="n">
        <v>100</v>
      </c>
      <c r="D15305" s="1" t="s">
        <v>3947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3934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7" t="n">
        <v>46252</v>
      </c>
      <c r="C15306" s="1" t="n">
        <v>100</v>
      </c>
      <c r="D15306" s="1" t="s">
        <v>3947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3936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7" t="n">
        <v>46252</v>
      </c>
      <c r="C15307" s="1" t="n">
        <v>100</v>
      </c>
      <c r="D15307" s="1" t="s">
        <v>3947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3937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7" t="n">
        <v>46252</v>
      </c>
      <c r="C15308" s="1" t="n">
        <v>100</v>
      </c>
      <c r="D15308" s="1" t="s">
        <v>3947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3938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7" t="n">
        <v>46252</v>
      </c>
      <c r="C15309" s="1" t="n">
        <v>100</v>
      </c>
      <c r="D15309" s="1" t="s">
        <v>3947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3939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7" t="n">
        <v>46252</v>
      </c>
      <c r="C15310" s="1" t="n">
        <v>100</v>
      </c>
      <c r="D15310" s="1" t="s">
        <v>3947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3940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7" t="n">
        <v>46252</v>
      </c>
      <c r="C15311" s="1" t="n">
        <v>100</v>
      </c>
      <c r="D15311" s="1" t="s">
        <v>3947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3921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7" t="n">
        <v>46252</v>
      </c>
      <c r="C15312" s="1" t="n">
        <v>100</v>
      </c>
      <c r="D15312" s="1" t="s">
        <v>3947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4208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7" t="n">
        <v>46252</v>
      </c>
      <c r="C15313" s="1" t="n">
        <v>100</v>
      </c>
      <c r="D15313" s="1" t="s">
        <v>3947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3942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7" t="n">
        <v>46252</v>
      </c>
      <c r="C15314" s="1" t="n">
        <v>100</v>
      </c>
      <c r="D15314" s="1" t="s">
        <v>3947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3943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7" t="n">
        <v>46252</v>
      </c>
      <c r="C15315" s="1" t="n">
        <v>100</v>
      </c>
      <c r="D15315" s="1" t="s">
        <v>3947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3922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7" t="n">
        <v>46252</v>
      </c>
      <c r="C15316" s="1" t="n">
        <v>100</v>
      </c>
      <c r="D15316" s="1" t="s">
        <v>3947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3938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7" t="n">
        <v>46252</v>
      </c>
      <c r="C15317" s="1" t="n">
        <v>100</v>
      </c>
      <c r="D15317" s="1" t="s">
        <v>3947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3940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7" t="n">
        <v>46252</v>
      </c>
      <c r="C15318" s="1" t="n">
        <v>100</v>
      </c>
      <c r="D15318" s="1" t="s">
        <v>3947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3921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7" t="n">
        <v>46252</v>
      </c>
      <c r="C15319" s="1" t="n">
        <v>100</v>
      </c>
      <c r="D15319" s="1" t="s">
        <v>3947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4208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7" t="n">
        <v>46252</v>
      </c>
      <c r="C15320" s="1" t="n">
        <v>100</v>
      </c>
      <c r="D15320" s="1" t="s">
        <v>3947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3942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7" t="n">
        <v>46252</v>
      </c>
      <c r="C15321" s="1" t="n">
        <v>100</v>
      </c>
      <c r="D15321" s="1" t="s">
        <v>3947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3943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7" t="n">
        <v>46252</v>
      </c>
      <c r="C15322" s="1" t="n">
        <v>100</v>
      </c>
      <c r="D15322" s="1" t="s">
        <v>3947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3922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7" t="n">
        <v>46252</v>
      </c>
      <c r="C15323" s="1" t="n">
        <v>100</v>
      </c>
      <c r="D15323" s="1" t="s">
        <v>3947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3938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7" t="n">
        <v>46252</v>
      </c>
      <c r="C15324" s="1" t="n">
        <v>100</v>
      </c>
      <c r="D15324" s="1" t="s">
        <v>3947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3940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7" t="n">
        <v>46252</v>
      </c>
      <c r="C15325" s="1" t="n">
        <v>100</v>
      </c>
      <c r="D15325" s="1" t="s">
        <v>3947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3921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7" t="n">
        <v>46252</v>
      </c>
      <c r="C15326" s="1" t="n">
        <v>100</v>
      </c>
      <c r="D15326" s="1" t="s">
        <v>3947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3923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7" t="n">
        <v>46252</v>
      </c>
      <c r="C15327" s="1" t="n">
        <v>100</v>
      </c>
      <c r="D15327" s="1" t="s">
        <v>3947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3924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7" t="n">
        <v>46252</v>
      </c>
      <c r="C15328" s="1" t="n">
        <v>100</v>
      </c>
      <c r="D15328" s="1" t="s">
        <v>3947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3925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7" t="n">
        <v>46252</v>
      </c>
      <c r="C15329" s="1" t="n">
        <v>100</v>
      </c>
      <c r="D15329" s="1" t="s">
        <v>3947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3926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7" t="n">
        <v>46252</v>
      </c>
      <c r="C15330" s="1" t="n">
        <v>100</v>
      </c>
      <c r="D15330" s="1" t="s">
        <v>3947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3927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7" t="n">
        <v>46252</v>
      </c>
      <c r="C15331" s="1" t="n">
        <v>100</v>
      </c>
      <c r="D15331" s="1" t="s">
        <v>3947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3928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7" t="n">
        <v>46252</v>
      </c>
      <c r="C15332" s="1" t="n">
        <v>100</v>
      </c>
      <c r="D15332" s="1" t="s">
        <v>3947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3929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7" t="n">
        <v>46252</v>
      </c>
      <c r="C15333" s="1" t="n">
        <v>100</v>
      </c>
      <c r="D15333" s="1" t="s">
        <v>3947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3930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7" t="n">
        <v>46252</v>
      </c>
      <c r="C15334" s="1" t="n">
        <v>100</v>
      </c>
      <c r="D15334" s="1" t="s">
        <v>3947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3931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7" t="n">
        <v>46252</v>
      </c>
      <c r="C15335" s="1" t="n">
        <v>100</v>
      </c>
      <c r="D15335" s="1" t="s">
        <v>3947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3932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7" t="n">
        <v>46252</v>
      </c>
      <c r="C15336" s="1" t="n">
        <v>100</v>
      </c>
      <c r="D15336" s="1" t="s">
        <v>3947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3933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7" t="n">
        <v>46252</v>
      </c>
      <c r="C15337" s="1" t="n">
        <v>100</v>
      </c>
      <c r="D15337" s="1" t="s">
        <v>3947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3936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7" t="n">
        <v>46252</v>
      </c>
      <c r="C15338" s="1" t="n">
        <v>100</v>
      </c>
      <c r="D15338" s="1" t="s">
        <v>3947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3937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7" t="n">
        <v>46252</v>
      </c>
      <c r="C15339" s="1" t="n">
        <v>100</v>
      </c>
      <c r="D15339" s="1" t="s">
        <v>3947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3938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7" t="n">
        <v>46252</v>
      </c>
      <c r="C15340" s="1" t="n">
        <v>100</v>
      </c>
      <c r="D15340" s="1" t="s">
        <v>3947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3939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7" t="n">
        <v>46252</v>
      </c>
      <c r="C15341" s="1" t="n">
        <v>100</v>
      </c>
      <c r="D15341" s="1" t="s">
        <v>3947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3940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7" t="n">
        <v>46252</v>
      </c>
      <c r="C15342" s="1" t="n">
        <v>171</v>
      </c>
      <c r="D15342" s="1" t="s">
        <v>3948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6366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7" t="n">
        <v>46253</v>
      </c>
      <c r="C15343" s="1" t="n">
        <v>1</v>
      </c>
      <c r="D15343" s="1" t="s">
        <v>3851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8457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7" t="n">
        <v>46253</v>
      </c>
      <c r="C15344" s="1" t="n">
        <v>1</v>
      </c>
      <c r="D15344" s="1" t="s">
        <v>3851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3852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7" t="n">
        <v>46253</v>
      </c>
      <c r="C15345" s="1" t="n">
        <v>1</v>
      </c>
      <c r="D15345" s="1" t="s">
        <v>3851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3853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7" t="n">
        <v>46253</v>
      </c>
      <c r="C15346" s="1" t="n">
        <v>1</v>
      </c>
      <c r="D15346" s="1" t="s">
        <v>3851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3854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7" t="n">
        <v>46253</v>
      </c>
      <c r="C15347" s="1" t="n">
        <v>1</v>
      </c>
      <c r="D15347" s="1" t="s">
        <v>3851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4894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7" t="n">
        <v>46253</v>
      </c>
      <c r="C15348" s="1" t="n">
        <v>1</v>
      </c>
      <c r="D15348" s="1" t="s">
        <v>3851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3894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7" t="n">
        <v>46253</v>
      </c>
      <c r="C15349" s="1" t="n">
        <v>6</v>
      </c>
      <c r="D15349" s="1" t="s">
        <v>3914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4192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7" t="n">
        <v>46253</v>
      </c>
      <c r="C15350" s="1" t="n">
        <v>6</v>
      </c>
      <c r="D15350" s="1" t="s">
        <v>3914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8458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7" t="n">
        <v>46253</v>
      </c>
      <c r="C15351" s="1" t="n">
        <v>6</v>
      </c>
      <c r="D15351" s="1" t="s">
        <v>3914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7" t="n">
        <v>46253</v>
      </c>
      <c r="C15352" s="1" t="n">
        <v>11</v>
      </c>
      <c r="D15352" s="1" t="s">
        <v>3915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3951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7" t="n">
        <v>46253</v>
      </c>
      <c r="C15353" s="1" t="n">
        <v>11</v>
      </c>
      <c r="D15353" s="1" t="s">
        <v>3915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6546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7" t="n">
        <v>46253</v>
      </c>
      <c r="C15354" s="1" t="n">
        <v>11</v>
      </c>
      <c r="D15354" s="1" t="s">
        <v>3915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8358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7" t="n">
        <v>46253</v>
      </c>
      <c r="C15355" s="1" t="n">
        <v>11</v>
      </c>
      <c r="D15355" s="1" t="s">
        <v>3915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8359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7" t="n">
        <v>46253</v>
      </c>
      <c r="C15356" s="1" t="n">
        <v>11</v>
      </c>
      <c r="D15356" s="1" t="s">
        <v>3915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5508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7" t="n">
        <v>46253</v>
      </c>
      <c r="C15357" s="1" t="n">
        <v>11</v>
      </c>
      <c r="D15357" s="1" t="s">
        <v>3915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5509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7" t="n">
        <v>46253</v>
      </c>
      <c r="C15358" s="1" t="n">
        <v>11</v>
      </c>
      <c r="D15358" s="1" t="s">
        <v>3915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8459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7" t="n">
        <v>46253</v>
      </c>
      <c r="C15359" s="1" t="n">
        <v>11</v>
      </c>
      <c r="D15359" s="1" t="s">
        <v>3915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5513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7" t="n">
        <v>46253</v>
      </c>
      <c r="C15360" s="1" t="n">
        <v>11</v>
      </c>
      <c r="D15360" s="1" t="s">
        <v>3915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5517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7" t="n">
        <v>46253</v>
      </c>
      <c r="C15361" s="1" t="n">
        <v>11</v>
      </c>
      <c r="D15361" s="1" t="s">
        <v>3915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5536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7" t="n">
        <v>46253</v>
      </c>
      <c r="C15362" s="1" t="n">
        <v>11</v>
      </c>
      <c r="D15362" s="1" t="s">
        <v>3915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5537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7" t="n">
        <v>46253</v>
      </c>
      <c r="C15363" s="1" t="n">
        <v>11</v>
      </c>
      <c r="D15363" s="1" t="s">
        <v>3915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5519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7" t="n">
        <v>46253</v>
      </c>
      <c r="C15364" s="1" t="n">
        <v>11</v>
      </c>
      <c r="D15364" s="1" t="s">
        <v>3915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5520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7" t="n">
        <v>46253</v>
      </c>
      <c r="C15365" s="1" t="n">
        <v>11</v>
      </c>
      <c r="D15365" s="1" t="s">
        <v>3915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5521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7" t="n">
        <v>46253</v>
      </c>
      <c r="C15366" s="1" t="n">
        <v>11</v>
      </c>
      <c r="D15366" s="1" t="s">
        <v>3915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8460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7" t="n">
        <v>46253</v>
      </c>
      <c r="C15367" s="1" t="n">
        <v>11</v>
      </c>
      <c r="D15367" s="1" t="s">
        <v>3915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5522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7" t="n">
        <v>46253</v>
      </c>
      <c r="C15368" s="1" t="n">
        <v>11</v>
      </c>
      <c r="D15368" s="1" t="s">
        <v>3915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5526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7" t="n">
        <v>46253</v>
      </c>
      <c r="C15369" s="1" t="n">
        <v>11</v>
      </c>
      <c r="D15369" s="1" t="s">
        <v>3915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5527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7" t="n">
        <v>46253</v>
      </c>
      <c r="C15370" s="1" t="n">
        <v>11</v>
      </c>
      <c r="D15370" s="1" t="s">
        <v>3915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5528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7" t="n">
        <v>46253</v>
      </c>
      <c r="C15371" s="1" t="n">
        <v>11</v>
      </c>
      <c r="D15371" s="1" t="s">
        <v>3915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8461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7" t="n">
        <v>46253</v>
      </c>
      <c r="C15372" s="1" t="n">
        <v>11</v>
      </c>
      <c r="D15372" s="1" t="s">
        <v>3915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5538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7" t="n">
        <v>46253</v>
      </c>
      <c r="C15373" s="1" t="n">
        <v>11</v>
      </c>
      <c r="D15373" s="1" t="s">
        <v>3915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5547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7" t="n">
        <v>46253</v>
      </c>
      <c r="C15374" s="1" t="n">
        <v>11</v>
      </c>
      <c r="D15374" s="1" t="s">
        <v>3915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8462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7" t="n">
        <v>46253</v>
      </c>
      <c r="C15375" s="1" t="n">
        <v>11</v>
      </c>
      <c r="D15375" s="1" t="s">
        <v>3915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8463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7" t="n">
        <v>46253</v>
      </c>
      <c r="C15376" s="1" t="n">
        <v>11</v>
      </c>
      <c r="D15376" s="1" t="s">
        <v>3915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3888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7" t="n">
        <v>46253</v>
      </c>
      <c r="C15377" s="1" t="n">
        <v>11</v>
      </c>
      <c r="D15377" s="1" t="s">
        <v>3915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3889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7" t="n">
        <v>46253</v>
      </c>
      <c r="C15378" s="1" t="n">
        <v>11</v>
      </c>
      <c r="D15378" s="1" t="s">
        <v>3915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8464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7" t="n">
        <v>46253</v>
      </c>
      <c r="C15379" s="1" t="n">
        <v>11</v>
      </c>
      <c r="D15379" s="1" t="s">
        <v>3915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4796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7" t="n">
        <v>46253</v>
      </c>
      <c r="C15380" s="1" t="n">
        <v>11</v>
      </c>
      <c r="D15380" s="1" t="s">
        <v>3915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4117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7" t="n">
        <v>46253</v>
      </c>
      <c r="C15381" s="1" t="n">
        <v>11</v>
      </c>
      <c r="D15381" s="1" t="s">
        <v>3915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8465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7" t="n">
        <v>46253</v>
      </c>
      <c r="C15382" s="1" t="n">
        <v>11</v>
      </c>
      <c r="D15382" s="1" t="s">
        <v>3915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5632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7" t="n">
        <v>46253</v>
      </c>
      <c r="C15383" s="1" t="n">
        <v>11</v>
      </c>
      <c r="D15383" s="1" t="s">
        <v>3915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8466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7" t="n">
        <v>46253</v>
      </c>
      <c r="C15384" s="1" t="n">
        <v>11</v>
      </c>
      <c r="D15384" s="1" t="s">
        <v>3915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6829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7" t="n">
        <v>46253</v>
      </c>
      <c r="C15385" s="1" t="n">
        <v>11</v>
      </c>
      <c r="D15385" s="1" t="s">
        <v>3915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8467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7" t="n">
        <v>46253</v>
      </c>
      <c r="C15386" s="1" t="n">
        <v>11</v>
      </c>
      <c r="D15386" s="1" t="s">
        <v>3915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8468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7" t="n">
        <v>46253</v>
      </c>
      <c r="C15387" s="1" t="n">
        <v>11</v>
      </c>
      <c r="D15387" s="1" t="s">
        <v>3915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8469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7" t="n">
        <v>46253</v>
      </c>
      <c r="C15388" s="1" t="n">
        <v>11</v>
      </c>
      <c r="D15388" s="1" t="s">
        <v>3915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8470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7" t="n">
        <v>46253</v>
      </c>
      <c r="C15389" s="1" t="n">
        <v>11</v>
      </c>
      <c r="D15389" s="1" t="s">
        <v>3915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8471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7" t="n">
        <v>46253</v>
      </c>
      <c r="C15390" s="1" t="n">
        <v>11</v>
      </c>
      <c r="D15390" s="1" t="s">
        <v>3915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8472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7" t="n">
        <v>46253</v>
      </c>
      <c r="C15391" s="1" t="n">
        <v>11</v>
      </c>
      <c r="D15391" s="1" t="s">
        <v>3915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6642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7" t="n">
        <v>46253</v>
      </c>
      <c r="C15392" s="1" t="n">
        <v>11</v>
      </c>
      <c r="D15392" s="1" t="s">
        <v>3915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6830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7" t="n">
        <v>46253</v>
      </c>
      <c r="C15393" s="1" t="n">
        <v>11</v>
      </c>
      <c r="D15393" s="1" t="s">
        <v>3915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8473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7" t="n">
        <v>46253</v>
      </c>
      <c r="C15394" s="1" t="n">
        <v>11</v>
      </c>
      <c r="D15394" s="1" t="s">
        <v>3915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8474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7" t="n">
        <v>46253</v>
      </c>
      <c r="C15395" s="1" t="n">
        <v>11</v>
      </c>
      <c r="D15395" s="1" t="s">
        <v>3915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8475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7" t="n">
        <v>46253</v>
      </c>
      <c r="C15396" s="1" t="n">
        <v>11</v>
      </c>
      <c r="D15396" s="1" t="s">
        <v>3915</v>
      </c>
      <c r="E15396" s="1" t="n">
        <v>1687</v>
      </c>
      <c r="F15396" s="1" t="s">
        <v>3309</v>
      </c>
      <c r="I15396" s="1" t="n">
        <v>248020</v>
      </c>
      <c r="J15396" s="1" t="n">
        <v>108634</v>
      </c>
      <c r="K15396" s="1" t="n">
        <v>7898224823405</v>
      </c>
      <c r="L15396" s="1" t="s">
        <v>8476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7" t="n">
        <v>46253</v>
      </c>
      <c r="C15397" s="1" t="n">
        <v>11</v>
      </c>
      <c r="D15397" s="1" t="s">
        <v>3915</v>
      </c>
      <c r="E15397" s="1" t="n">
        <v>1687</v>
      </c>
      <c r="F15397" s="1" t="s">
        <v>3309</v>
      </c>
      <c r="I15397" s="1" t="n">
        <v>248020</v>
      </c>
      <c r="J15397" s="1" t="n">
        <v>28266</v>
      </c>
      <c r="K15397" s="1" t="n">
        <v>7898224824273</v>
      </c>
      <c r="L15397" s="1" t="s">
        <v>8477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7" t="n">
        <v>46253</v>
      </c>
      <c r="C15398" s="1" t="n">
        <v>11</v>
      </c>
      <c r="D15398" s="1" t="s">
        <v>3915</v>
      </c>
      <c r="E15398" s="1" t="n">
        <v>1687</v>
      </c>
      <c r="F15398" s="1" t="s">
        <v>3309</v>
      </c>
      <c r="I15398" s="1" t="n">
        <v>248020</v>
      </c>
      <c r="J15398" s="1" t="n">
        <v>28268</v>
      </c>
      <c r="K15398" s="1" t="n">
        <v>7898224826529</v>
      </c>
      <c r="L15398" s="1" t="s">
        <v>8478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7" t="n">
        <v>46253</v>
      </c>
      <c r="C15399" s="1" t="n">
        <v>11</v>
      </c>
      <c r="D15399" s="1" t="s">
        <v>3915</v>
      </c>
      <c r="E15399" s="1" t="n">
        <v>1687</v>
      </c>
      <c r="F15399" s="1" t="s">
        <v>3309</v>
      </c>
      <c r="I15399" s="1" t="n">
        <v>248020</v>
      </c>
      <c r="J15399" s="1" t="n">
        <v>31235</v>
      </c>
      <c r="K15399" s="1" t="n">
        <v>7898224823221</v>
      </c>
      <c r="L15399" s="1" t="s">
        <v>8479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7" t="n">
        <v>46253</v>
      </c>
      <c r="C15400" s="1" t="n">
        <v>11</v>
      </c>
      <c r="D15400" s="1" t="s">
        <v>3915</v>
      </c>
      <c r="E15400" s="1" t="n">
        <v>1687</v>
      </c>
      <c r="F15400" s="1" t="s">
        <v>3309</v>
      </c>
      <c r="I15400" s="1" t="n">
        <v>248020</v>
      </c>
      <c r="J15400" s="1" t="n">
        <v>31900</v>
      </c>
      <c r="K15400" s="1" t="n">
        <v>7898224822019</v>
      </c>
      <c r="L15400" s="1" t="s">
        <v>8480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7" t="n">
        <v>46253</v>
      </c>
      <c r="C15401" s="1" t="n">
        <v>11</v>
      </c>
      <c r="D15401" s="1" t="s">
        <v>3915</v>
      </c>
      <c r="E15401" s="1" t="n">
        <v>1687</v>
      </c>
      <c r="F15401" s="1" t="s">
        <v>3309</v>
      </c>
      <c r="I15401" s="1" t="n">
        <v>248020</v>
      </c>
      <c r="J15401" s="1" t="n">
        <v>35394</v>
      </c>
      <c r="K15401" s="1" t="n">
        <v>7898224825317</v>
      </c>
      <c r="L15401" s="1" t="s">
        <v>8481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7" t="n">
        <v>46253</v>
      </c>
      <c r="C15402" s="1" t="n">
        <v>11</v>
      </c>
      <c r="D15402" s="1" t="s">
        <v>3915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8482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7" t="n">
        <v>46253</v>
      </c>
      <c r="C15403" s="1" t="n">
        <v>11</v>
      </c>
      <c r="D15403" s="1" t="s">
        <v>3915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8483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7" t="n">
        <v>46253</v>
      </c>
      <c r="C15404" s="1" t="n">
        <v>11</v>
      </c>
      <c r="D15404" s="1" t="s">
        <v>3915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8484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7" t="n">
        <v>46253</v>
      </c>
      <c r="C15405" s="1" t="n">
        <v>11</v>
      </c>
      <c r="D15405" s="1" t="s">
        <v>3915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8485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7" t="n">
        <v>46253</v>
      </c>
      <c r="C15406" s="1" t="n">
        <v>11</v>
      </c>
      <c r="D15406" s="1" t="s">
        <v>3915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8486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7" t="n">
        <v>46253</v>
      </c>
      <c r="C15407" s="1" t="n">
        <v>11</v>
      </c>
      <c r="D15407" s="1" t="s">
        <v>3915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8487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7" t="n">
        <v>46253</v>
      </c>
      <c r="C15408" s="1" t="n">
        <v>11</v>
      </c>
      <c r="D15408" s="1" t="s">
        <v>3915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8488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7" t="n">
        <v>46253</v>
      </c>
      <c r="C15409" s="1" t="n">
        <v>11</v>
      </c>
      <c r="D15409" s="1" t="s">
        <v>3915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8489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7" t="n">
        <v>46253</v>
      </c>
      <c r="C15410" s="1" t="n">
        <v>11</v>
      </c>
      <c r="D15410" s="1" t="s">
        <v>3915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8490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7" t="n">
        <v>46253</v>
      </c>
      <c r="C15411" s="1" t="n">
        <v>11</v>
      </c>
      <c r="D15411" s="1" t="s">
        <v>3915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8491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7" t="n">
        <v>46253</v>
      </c>
      <c r="C15412" s="1" t="n">
        <v>11</v>
      </c>
      <c r="D15412" s="1" t="s">
        <v>3915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8492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7" t="n">
        <v>46253</v>
      </c>
      <c r="C15413" s="1" t="n">
        <v>11</v>
      </c>
      <c r="D15413" s="1" t="s">
        <v>3915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7481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7" t="n">
        <v>46253</v>
      </c>
      <c r="C15414" s="1" t="n">
        <v>11</v>
      </c>
      <c r="D15414" s="1" t="s">
        <v>3915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7482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7" t="n">
        <v>46253</v>
      </c>
      <c r="C15415" s="1" t="n">
        <v>11</v>
      </c>
      <c r="D15415" s="1" t="s">
        <v>3915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8493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7" t="n">
        <v>46253</v>
      </c>
      <c r="C15416" s="1" t="n">
        <v>11</v>
      </c>
      <c r="D15416" s="1" t="s">
        <v>3915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5695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7" t="n">
        <v>46253</v>
      </c>
      <c r="C15417" s="1" t="n">
        <v>11</v>
      </c>
      <c r="D15417" s="1" t="s">
        <v>3915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5696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7" t="n">
        <v>46253</v>
      </c>
      <c r="C15418" s="1" t="n">
        <v>11</v>
      </c>
      <c r="D15418" s="1" t="s">
        <v>3915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5697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7" t="n">
        <v>46253</v>
      </c>
      <c r="C15419" s="1" t="n">
        <v>11</v>
      </c>
      <c r="D15419" s="1" t="s">
        <v>3915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5698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7" t="n">
        <v>46253</v>
      </c>
      <c r="C15420" s="1" t="n">
        <v>11</v>
      </c>
      <c r="D15420" s="1" t="s">
        <v>3915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5700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7" t="n">
        <v>46253</v>
      </c>
      <c r="C15421" s="1" t="n">
        <v>11</v>
      </c>
      <c r="D15421" s="1" t="s">
        <v>3915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5702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7" t="n">
        <v>46253</v>
      </c>
      <c r="C15422" s="1" t="n">
        <v>11</v>
      </c>
      <c r="D15422" s="1" t="s">
        <v>3915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8494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7" t="n">
        <v>46253</v>
      </c>
      <c r="C15423" s="1" t="n">
        <v>11</v>
      </c>
      <c r="D15423" s="1" t="s">
        <v>3915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7492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7" t="n">
        <v>46253</v>
      </c>
      <c r="C15424" s="1" t="n">
        <v>11</v>
      </c>
      <c r="D15424" s="1" t="s">
        <v>3915</v>
      </c>
      <c r="E15424" s="1" t="n">
        <v>1608</v>
      </c>
      <c r="F15424" s="1" t="s">
        <v>75</v>
      </c>
      <c r="I15424" s="1" t="n">
        <v>1713960</v>
      </c>
      <c r="J15424" s="1" t="n">
        <v>62566</v>
      </c>
      <c r="K15424" s="1" t="n">
        <v>7896071030007</v>
      </c>
      <c r="L15424" s="1" t="s">
        <v>5705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7" t="n">
        <v>46253</v>
      </c>
      <c r="C15425" s="1" t="n">
        <v>11</v>
      </c>
      <c r="D15425" s="1" t="s">
        <v>3915</v>
      </c>
      <c r="E15425" s="1" t="n">
        <v>1608</v>
      </c>
      <c r="F15425" s="1" t="s">
        <v>75</v>
      </c>
      <c r="I15425" s="1" t="n">
        <v>1713960</v>
      </c>
      <c r="J15425" s="1" t="n">
        <v>61853</v>
      </c>
      <c r="K15425" s="1" t="n">
        <v>7896071030021</v>
      </c>
      <c r="L15425" s="1" t="s">
        <v>5707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7" t="n">
        <v>46253</v>
      </c>
      <c r="C15426" s="1" t="n">
        <v>11</v>
      </c>
      <c r="D15426" s="1" t="s">
        <v>3915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8495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7" t="n">
        <v>46253</v>
      </c>
      <c r="C15427" s="1" t="n">
        <v>11</v>
      </c>
      <c r="D15427" s="1" t="s">
        <v>3915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8496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7" t="n">
        <v>46253</v>
      </c>
      <c r="C15428" s="1" t="n">
        <v>11</v>
      </c>
      <c r="D15428" s="1" t="s">
        <v>3915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8497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7" t="n">
        <v>46253</v>
      </c>
      <c r="C15429" s="1" t="n">
        <v>11</v>
      </c>
      <c r="D15429" s="1" t="s">
        <v>3915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5713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7" t="n">
        <v>46253</v>
      </c>
      <c r="C15430" s="1" t="n">
        <v>11</v>
      </c>
      <c r="D15430" s="1" t="s">
        <v>3915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5714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7" t="n">
        <v>46253</v>
      </c>
      <c r="C15431" s="1" t="n">
        <v>11</v>
      </c>
      <c r="D15431" s="1" t="s">
        <v>3915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8498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7" t="n">
        <v>46253</v>
      </c>
      <c r="C15432" s="1" t="n">
        <v>11</v>
      </c>
      <c r="D15432" s="1" t="s">
        <v>3915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8499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7" t="n">
        <v>46253</v>
      </c>
      <c r="C15433" s="1" t="n">
        <v>11</v>
      </c>
      <c r="D15433" s="1" t="s">
        <v>3915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8500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7" t="n">
        <v>46253</v>
      </c>
      <c r="C15434" s="1" t="n">
        <v>11</v>
      </c>
      <c r="D15434" s="1" t="s">
        <v>3915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5971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7" t="n">
        <v>46253</v>
      </c>
      <c r="C15435" s="1" t="n">
        <v>11</v>
      </c>
      <c r="D15435" s="1" t="s">
        <v>3915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8501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7" t="n">
        <v>46253</v>
      </c>
      <c r="C15436" s="1" t="n">
        <v>11</v>
      </c>
      <c r="D15436" s="1" t="s">
        <v>3915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8502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7" t="n">
        <v>46253</v>
      </c>
      <c r="C15437" s="1" t="n">
        <v>11</v>
      </c>
      <c r="D15437" s="1" t="s">
        <v>3915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6143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7" t="n">
        <v>46253</v>
      </c>
      <c r="C15438" s="1" t="n">
        <v>11</v>
      </c>
      <c r="D15438" s="1" t="s">
        <v>3915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5464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7" t="n">
        <v>46253</v>
      </c>
      <c r="C15439" s="1" t="n">
        <v>11</v>
      </c>
      <c r="D15439" s="1" t="s">
        <v>3915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5907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7" t="n">
        <v>46253</v>
      </c>
      <c r="C15440" s="1" t="n">
        <v>11</v>
      </c>
      <c r="D15440" s="1" t="s">
        <v>3915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5908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7" t="n">
        <v>46253</v>
      </c>
      <c r="C15441" s="1" t="n">
        <v>11</v>
      </c>
      <c r="D15441" s="1" t="s">
        <v>3915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5910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7" t="n">
        <v>46253</v>
      </c>
      <c r="C15442" s="1" t="n">
        <v>11</v>
      </c>
      <c r="D15442" s="1" t="s">
        <v>3915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5911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7" t="n">
        <v>46253</v>
      </c>
      <c r="C15443" s="1" t="n">
        <v>11</v>
      </c>
      <c r="D15443" s="1" t="s">
        <v>3915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6590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7" t="n">
        <v>46253</v>
      </c>
      <c r="C15444" s="1" t="n">
        <v>11</v>
      </c>
      <c r="D15444" s="1" t="s">
        <v>3915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5912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7" t="n">
        <v>46253</v>
      </c>
      <c r="C15445" s="1" t="n">
        <v>11</v>
      </c>
      <c r="D15445" s="1" t="s">
        <v>3915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5975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7" t="n">
        <v>46253</v>
      </c>
      <c r="C15446" s="1" t="n">
        <v>11</v>
      </c>
      <c r="D15446" s="1" t="s">
        <v>3915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6066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7" t="n">
        <v>46253</v>
      </c>
      <c r="C15447" s="1" t="n">
        <v>11</v>
      </c>
      <c r="D15447" s="1" t="s">
        <v>3915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4273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7" t="n">
        <v>46253</v>
      </c>
      <c r="C15448" s="1" t="n">
        <v>11</v>
      </c>
      <c r="D15448" s="1" t="s">
        <v>3915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6122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7" t="n">
        <v>46253</v>
      </c>
      <c r="C15449" s="1" t="n">
        <v>11</v>
      </c>
      <c r="D15449" s="1" t="s">
        <v>3915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8503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7" t="n">
        <v>46253</v>
      </c>
      <c r="C15450" s="1" t="n">
        <v>11</v>
      </c>
      <c r="D15450" s="1" t="s">
        <v>3915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5851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7" t="n">
        <v>46253</v>
      </c>
      <c r="C15451" s="1" t="n">
        <v>11</v>
      </c>
      <c r="D15451" s="1" t="s">
        <v>3915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6072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7" t="n">
        <v>46253</v>
      </c>
      <c r="C15452" s="1" t="n">
        <v>11</v>
      </c>
      <c r="D15452" s="1" t="s">
        <v>3915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8504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7" t="n">
        <v>46253</v>
      </c>
      <c r="C15453" s="1" t="n">
        <v>11</v>
      </c>
      <c r="D15453" s="1" t="s">
        <v>3915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8505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7" t="n">
        <v>46253</v>
      </c>
      <c r="C15454" s="1" t="n">
        <v>11</v>
      </c>
      <c r="D15454" s="1" t="s">
        <v>3915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5238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7" t="n">
        <v>46253</v>
      </c>
      <c r="C15455" s="1" t="n">
        <v>11</v>
      </c>
      <c r="D15455" s="1" t="s">
        <v>3915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8506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7" t="n">
        <v>46253</v>
      </c>
      <c r="C15456" s="1" t="n">
        <v>11</v>
      </c>
      <c r="D15456" s="1" t="s">
        <v>3915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5243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7" t="n">
        <v>46253</v>
      </c>
      <c r="C15457" s="1" t="n">
        <v>11</v>
      </c>
      <c r="D15457" s="1" t="s">
        <v>3915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4740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7" t="n">
        <v>46253</v>
      </c>
      <c r="C15458" s="1" t="n">
        <v>11</v>
      </c>
      <c r="D15458" s="1" t="s">
        <v>3915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4743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7" t="n">
        <v>46253</v>
      </c>
      <c r="C15459" s="1" t="n">
        <v>11</v>
      </c>
      <c r="D15459" s="1" t="s">
        <v>3915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8003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7" t="n">
        <v>46253</v>
      </c>
      <c r="C15460" s="1" t="n">
        <v>11</v>
      </c>
      <c r="D15460" s="1" t="s">
        <v>3915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8507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7" t="n">
        <v>46253</v>
      </c>
      <c r="C15461" s="1" t="n">
        <v>11</v>
      </c>
      <c r="D15461" s="1" t="s">
        <v>3915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4744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7" t="n">
        <v>46253</v>
      </c>
      <c r="C15462" s="1" t="n">
        <v>11</v>
      </c>
      <c r="D15462" s="1" t="s">
        <v>3915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8508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7" t="n">
        <v>46253</v>
      </c>
      <c r="C15463" s="1" t="n">
        <v>11</v>
      </c>
      <c r="D15463" s="1" t="s">
        <v>3915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4750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7" t="n">
        <v>46253</v>
      </c>
      <c r="C15464" s="1" t="n">
        <v>11</v>
      </c>
      <c r="D15464" s="1" t="s">
        <v>3915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6888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7" t="n">
        <v>46253</v>
      </c>
      <c r="C15465" s="1" t="n">
        <v>11</v>
      </c>
      <c r="D15465" s="1" t="s">
        <v>3915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7965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7" t="n">
        <v>46253</v>
      </c>
      <c r="C15466" s="1" t="n">
        <v>11</v>
      </c>
      <c r="D15466" s="1" t="s">
        <v>3915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6890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7" t="n">
        <v>46253</v>
      </c>
      <c r="C15467" s="1" t="n">
        <v>11</v>
      </c>
      <c r="D15467" s="1" t="s">
        <v>3915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8509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7" t="n">
        <v>46253</v>
      </c>
      <c r="C15468" s="1" t="n">
        <v>11</v>
      </c>
      <c r="D15468" s="1" t="s">
        <v>3915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8510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7" t="n">
        <v>46253</v>
      </c>
      <c r="C15469" s="1" t="n">
        <v>11</v>
      </c>
      <c r="D15469" s="1" t="s">
        <v>3915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8511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7" t="n">
        <v>46253</v>
      </c>
      <c r="C15470" s="1" t="n">
        <v>11</v>
      </c>
      <c r="D15470" s="1" t="s">
        <v>3915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8512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7" t="n">
        <v>46253</v>
      </c>
      <c r="C15471" s="1" t="n">
        <v>11</v>
      </c>
      <c r="D15471" s="1" t="s">
        <v>3915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7946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7" t="n">
        <v>46253</v>
      </c>
      <c r="C15472" s="1" t="n">
        <v>11</v>
      </c>
      <c r="D15472" s="1" t="s">
        <v>3915</v>
      </c>
      <c r="E15472" s="1" t="n">
        <v>1612</v>
      </c>
      <c r="F15472" s="1" t="s">
        <v>225</v>
      </c>
      <c r="I15472" s="1" t="n">
        <v>2309729</v>
      </c>
      <c r="J15472" s="1" t="n">
        <v>37046</v>
      </c>
      <c r="K15472" s="1" t="n">
        <v>7896098903636</v>
      </c>
      <c r="L15472" s="1" t="s">
        <v>8513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7" t="n">
        <v>46253</v>
      </c>
      <c r="C15473" s="1" t="n">
        <v>11</v>
      </c>
      <c r="D15473" s="1" t="s">
        <v>3915</v>
      </c>
      <c r="E15473" s="1" t="n">
        <v>1612</v>
      </c>
      <c r="F15473" s="1" t="s">
        <v>225</v>
      </c>
      <c r="I15473" s="1" t="n">
        <v>2309729</v>
      </c>
      <c r="J15473" s="1" t="n">
        <v>41610</v>
      </c>
      <c r="K15473" s="1" t="n">
        <v>7896098903049</v>
      </c>
      <c r="L15473" s="1" t="s">
        <v>8011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7" t="n">
        <v>46253</v>
      </c>
      <c r="C15474" s="1" t="n">
        <v>11</v>
      </c>
      <c r="D15474" s="1" t="s">
        <v>3915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6904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7" t="n">
        <v>46253</v>
      </c>
      <c r="C15475" s="1" t="n">
        <v>11</v>
      </c>
      <c r="D15475" s="1" t="s">
        <v>3915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6905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7" t="n">
        <v>46253</v>
      </c>
      <c r="C15476" s="1" t="n">
        <v>11</v>
      </c>
      <c r="D15476" s="1" t="s">
        <v>3915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8514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7" t="n">
        <v>46253</v>
      </c>
      <c r="C15477" s="1" t="n">
        <v>11</v>
      </c>
      <c r="D15477" s="1" t="s">
        <v>3915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4753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7" t="n">
        <v>46253</v>
      </c>
      <c r="C15478" s="1" t="n">
        <v>11</v>
      </c>
      <c r="D15478" s="1" t="s">
        <v>3915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8012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7" t="n">
        <v>46253</v>
      </c>
      <c r="C15479" s="1" t="n">
        <v>11</v>
      </c>
      <c r="D15479" s="1" t="s">
        <v>3915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8515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7" t="n">
        <v>46253</v>
      </c>
      <c r="C15480" s="1" t="n">
        <v>11</v>
      </c>
      <c r="D15480" s="1" t="s">
        <v>3915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6906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7" t="n">
        <v>46253</v>
      </c>
      <c r="C15481" s="1" t="n">
        <v>11</v>
      </c>
      <c r="D15481" s="1" t="s">
        <v>3915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8516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7" t="n">
        <v>46253</v>
      </c>
      <c r="C15482" s="1" t="n">
        <v>11</v>
      </c>
      <c r="D15482" s="1" t="s">
        <v>3915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8517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7" t="n">
        <v>46253</v>
      </c>
      <c r="C15483" s="1" t="n">
        <v>11</v>
      </c>
      <c r="D15483" s="1" t="s">
        <v>3915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6909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7" t="n">
        <v>46253</v>
      </c>
      <c r="C15484" s="1" t="n">
        <v>11</v>
      </c>
      <c r="D15484" s="1" t="s">
        <v>3915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6910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7" t="n">
        <v>46253</v>
      </c>
      <c r="C15485" s="1" t="n">
        <v>11</v>
      </c>
      <c r="D15485" s="1" t="s">
        <v>3915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8518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7" t="n">
        <v>46253</v>
      </c>
      <c r="C15486" s="1" t="n">
        <v>11</v>
      </c>
      <c r="D15486" s="1" t="s">
        <v>3915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4754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7" t="n">
        <v>46253</v>
      </c>
      <c r="C15487" s="1" t="n">
        <v>11</v>
      </c>
      <c r="D15487" s="1" t="s">
        <v>3915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8519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7" t="n">
        <v>46253</v>
      </c>
      <c r="C15488" s="1" t="n">
        <v>11</v>
      </c>
      <c r="D15488" s="1" t="s">
        <v>3915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7908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7" t="n">
        <v>46253</v>
      </c>
      <c r="C15489" s="1" t="n">
        <v>11</v>
      </c>
      <c r="D15489" s="1" t="s">
        <v>3915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7909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7" t="n">
        <v>46253</v>
      </c>
      <c r="C15490" s="1" t="n">
        <v>11</v>
      </c>
      <c r="D15490" s="1" t="s">
        <v>3915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6584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7" t="n">
        <v>46253</v>
      </c>
      <c r="C15491" s="1" t="n">
        <v>11</v>
      </c>
      <c r="D15491" s="1" t="s">
        <v>3915</v>
      </c>
      <c r="E15491" s="1" t="n">
        <v>1636</v>
      </c>
      <c r="F15491" s="1" t="s">
        <v>91</v>
      </c>
      <c r="I15491" s="1" t="n">
        <v>3237635</v>
      </c>
      <c r="J15491" s="1" t="n">
        <v>28076</v>
      </c>
      <c r="K15491" s="1" t="n">
        <v>7894650014448</v>
      </c>
      <c r="L15491" s="1" t="s">
        <v>8520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7" t="n">
        <v>46253</v>
      </c>
      <c r="C15492" s="1" t="n">
        <v>11</v>
      </c>
      <c r="D15492" s="1" t="s">
        <v>3915</v>
      </c>
      <c r="E15492" s="1" t="n">
        <v>1636</v>
      </c>
      <c r="F15492" s="1" t="s">
        <v>91</v>
      </c>
      <c r="I15492" s="1" t="n">
        <v>3237635</v>
      </c>
      <c r="J15492" s="1" t="n">
        <v>31329</v>
      </c>
      <c r="K15492" s="1" t="n">
        <v>7894650938430</v>
      </c>
      <c r="L15492" s="1" t="s">
        <v>7917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7" t="n">
        <v>46253</v>
      </c>
      <c r="C15493" s="1" t="n">
        <v>11</v>
      </c>
      <c r="D15493" s="1" t="s">
        <v>3915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8521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7" t="n">
        <v>46253</v>
      </c>
      <c r="C15494" s="1" t="n">
        <v>11</v>
      </c>
      <c r="D15494" s="1" t="s">
        <v>3915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8522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7" t="n">
        <v>46253</v>
      </c>
      <c r="C15495" s="1" t="n">
        <v>11</v>
      </c>
      <c r="D15495" s="1" t="s">
        <v>3915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8523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7" t="n">
        <v>46253</v>
      </c>
      <c r="C15496" s="1" t="n">
        <v>22</v>
      </c>
      <c r="D15496" s="1" t="s">
        <v>3920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3921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7" t="n">
        <v>46253</v>
      </c>
      <c r="C15497" s="1" t="n">
        <v>22</v>
      </c>
      <c r="D15497" s="1" t="s">
        <v>3920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4208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7" t="n">
        <v>46253</v>
      </c>
      <c r="C15498" s="1" t="n">
        <v>22</v>
      </c>
      <c r="D15498" s="1" t="s">
        <v>3920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3942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7" t="n">
        <v>46253</v>
      </c>
      <c r="C15499" s="1" t="n">
        <v>22</v>
      </c>
      <c r="D15499" s="1" t="s">
        <v>3920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3943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7" t="n">
        <v>46253</v>
      </c>
      <c r="C15500" s="1" t="n">
        <v>22</v>
      </c>
      <c r="D15500" s="1" t="s">
        <v>3920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3922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7" t="n">
        <v>46253</v>
      </c>
      <c r="C15501" s="1" t="n">
        <v>22</v>
      </c>
      <c r="D15501" s="1" t="s">
        <v>3920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3938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7" t="n">
        <v>46253</v>
      </c>
      <c r="C15502" s="1" t="n">
        <v>22</v>
      </c>
      <c r="D15502" s="1" t="s">
        <v>3920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3940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7" t="n">
        <v>46253</v>
      </c>
      <c r="C15503" s="1" t="n">
        <v>22</v>
      </c>
      <c r="D15503" s="1" t="s">
        <v>3920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3921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7" t="n">
        <v>46253</v>
      </c>
      <c r="C15504" s="1" t="n">
        <v>22</v>
      </c>
      <c r="D15504" s="1" t="s">
        <v>3920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3923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7" t="n">
        <v>46253</v>
      </c>
      <c r="C15505" s="1" t="n">
        <v>22</v>
      </c>
      <c r="D15505" s="1" t="s">
        <v>3920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3924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7" t="n">
        <v>46253</v>
      </c>
      <c r="C15506" s="1" t="n">
        <v>22</v>
      </c>
      <c r="D15506" s="1" t="s">
        <v>3920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3925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7" t="n">
        <v>46253</v>
      </c>
      <c r="C15507" s="1" t="n">
        <v>22</v>
      </c>
      <c r="D15507" s="1" t="s">
        <v>3920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3926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7" t="n">
        <v>46253</v>
      </c>
      <c r="C15508" s="1" t="n">
        <v>22</v>
      </c>
      <c r="D15508" s="1" t="s">
        <v>3920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3927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7" t="n">
        <v>46253</v>
      </c>
      <c r="C15509" s="1" t="n">
        <v>22</v>
      </c>
      <c r="D15509" s="1" t="s">
        <v>3920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3928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7" t="n">
        <v>46253</v>
      </c>
      <c r="C15510" s="1" t="n">
        <v>22</v>
      </c>
      <c r="D15510" s="1" t="s">
        <v>3920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3929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7" t="n">
        <v>46253</v>
      </c>
      <c r="C15511" s="1" t="n">
        <v>22</v>
      </c>
      <c r="D15511" s="1" t="s">
        <v>3920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3930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7" t="n">
        <v>46253</v>
      </c>
      <c r="C15512" s="1" t="n">
        <v>22</v>
      </c>
      <c r="D15512" s="1" t="s">
        <v>3920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3931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7" t="n">
        <v>46253</v>
      </c>
      <c r="C15513" s="1" t="n">
        <v>22</v>
      </c>
      <c r="D15513" s="1" t="s">
        <v>3920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3932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7" t="n">
        <v>46253</v>
      </c>
      <c r="C15514" s="1" t="n">
        <v>22</v>
      </c>
      <c r="D15514" s="1" t="s">
        <v>3920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3933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7" t="n">
        <v>46253</v>
      </c>
      <c r="C15515" s="1" t="n">
        <v>22</v>
      </c>
      <c r="D15515" s="1" t="s">
        <v>3920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3936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7" t="n">
        <v>46253</v>
      </c>
      <c r="C15516" s="1" t="n">
        <v>22</v>
      </c>
      <c r="D15516" s="1" t="s">
        <v>3920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3937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7" t="n">
        <v>46253</v>
      </c>
      <c r="C15517" s="1" t="n">
        <v>22</v>
      </c>
      <c r="D15517" s="1" t="s">
        <v>3920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3938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7" t="n">
        <v>46253</v>
      </c>
      <c r="C15518" s="1" t="n">
        <v>22</v>
      </c>
      <c r="D15518" s="1" t="s">
        <v>3920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3939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7" t="n">
        <v>46253</v>
      </c>
      <c r="C15519" s="1" t="n">
        <v>22</v>
      </c>
      <c r="D15519" s="1" t="s">
        <v>3920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3940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7" t="n">
        <v>46253</v>
      </c>
      <c r="C15520" s="1" t="n">
        <v>22</v>
      </c>
      <c r="D15520" s="1" t="s">
        <v>3920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3941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7" t="n">
        <v>46253</v>
      </c>
      <c r="C15521" s="1" t="n">
        <v>100</v>
      </c>
      <c r="D15521" s="1" t="s">
        <v>3947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3921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7" t="n">
        <v>46253</v>
      </c>
      <c r="C15522" s="1" t="n">
        <v>100</v>
      </c>
      <c r="D15522" s="1" t="s">
        <v>3947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4208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7" t="n">
        <v>46253</v>
      </c>
      <c r="C15523" s="1" t="n">
        <v>100</v>
      </c>
      <c r="D15523" s="1" t="s">
        <v>3947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3942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7" t="n">
        <v>46253</v>
      </c>
      <c r="C15524" s="1" t="n">
        <v>100</v>
      </c>
      <c r="D15524" s="1" t="s">
        <v>3947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3943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7" t="n">
        <v>46253</v>
      </c>
      <c r="C15525" s="1" t="n">
        <v>100</v>
      </c>
      <c r="D15525" s="1" t="s">
        <v>3947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3922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7" t="n">
        <v>46253</v>
      </c>
      <c r="C15526" s="1" t="n">
        <v>100</v>
      </c>
      <c r="D15526" s="1" t="s">
        <v>3947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3938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7" t="n">
        <v>46253</v>
      </c>
      <c r="C15527" s="1" t="n">
        <v>100</v>
      </c>
      <c r="D15527" s="1" t="s">
        <v>3947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3940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7" t="n">
        <v>46253</v>
      </c>
      <c r="C15528" s="1" t="n">
        <v>100</v>
      </c>
      <c r="D15528" s="1" t="s">
        <v>3947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3921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7" t="n">
        <v>46253</v>
      </c>
      <c r="C15529" s="1" t="n">
        <v>100</v>
      </c>
      <c r="D15529" s="1" t="s">
        <v>3947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3923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7" t="n">
        <v>46253</v>
      </c>
      <c r="C15530" s="1" t="n">
        <v>100</v>
      </c>
      <c r="D15530" s="1" t="s">
        <v>3947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3924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7" t="n">
        <v>46253</v>
      </c>
      <c r="C15531" s="1" t="n">
        <v>100</v>
      </c>
      <c r="D15531" s="1" t="s">
        <v>3947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3925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7" t="n">
        <v>46253</v>
      </c>
      <c r="C15532" s="1" t="n">
        <v>100</v>
      </c>
      <c r="D15532" s="1" t="s">
        <v>3947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3926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7" t="n">
        <v>46253</v>
      </c>
      <c r="C15533" s="1" t="n">
        <v>100</v>
      </c>
      <c r="D15533" s="1" t="s">
        <v>3947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3927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7" t="n">
        <v>46253</v>
      </c>
      <c r="C15534" s="1" t="n">
        <v>100</v>
      </c>
      <c r="D15534" s="1" t="s">
        <v>3947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3928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7" t="n">
        <v>46253</v>
      </c>
      <c r="C15535" s="1" t="n">
        <v>100</v>
      </c>
      <c r="D15535" s="1" t="s">
        <v>3947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3929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7" t="n">
        <v>46253</v>
      </c>
      <c r="C15536" s="1" t="n">
        <v>100</v>
      </c>
      <c r="D15536" s="1" t="s">
        <v>3947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3930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7" t="n">
        <v>46253</v>
      </c>
      <c r="C15537" s="1" t="n">
        <v>100</v>
      </c>
      <c r="D15537" s="1" t="s">
        <v>3947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3931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7" t="n">
        <v>46253</v>
      </c>
      <c r="C15538" s="1" t="n">
        <v>100</v>
      </c>
      <c r="D15538" s="1" t="s">
        <v>3947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3932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7" t="n">
        <v>46253</v>
      </c>
      <c r="C15539" s="1" t="n">
        <v>100</v>
      </c>
      <c r="D15539" s="1" t="s">
        <v>3947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3933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7" t="n">
        <v>46253</v>
      </c>
      <c r="C15540" s="1" t="n">
        <v>100</v>
      </c>
      <c r="D15540" s="1" t="s">
        <v>3947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3936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7" t="n">
        <v>46253</v>
      </c>
      <c r="C15541" s="1" t="n">
        <v>100</v>
      </c>
      <c r="D15541" s="1" t="s">
        <v>3947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3937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7" t="n">
        <v>46253</v>
      </c>
      <c r="C15542" s="1" t="n">
        <v>100</v>
      </c>
      <c r="D15542" s="1" t="s">
        <v>3947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3938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7" t="n">
        <v>46253</v>
      </c>
      <c r="C15543" s="1" t="n">
        <v>100</v>
      </c>
      <c r="D15543" s="1" t="s">
        <v>3947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3939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7" t="n">
        <v>46253</v>
      </c>
      <c r="C15544" s="1" t="n">
        <v>100</v>
      </c>
      <c r="D15544" s="1" t="s">
        <v>3947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3940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7" t="n">
        <v>46253</v>
      </c>
      <c r="C15545" s="1" t="n">
        <v>100</v>
      </c>
      <c r="D15545" s="1" t="s">
        <v>3947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3941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7" t="n">
        <v>46253</v>
      </c>
      <c r="C15546" s="1" t="n">
        <v>171</v>
      </c>
      <c r="D15546" s="1" t="s">
        <v>3948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8482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7" t="n">
        <v>46253</v>
      </c>
      <c r="C15547" s="1" t="n">
        <v>171</v>
      </c>
      <c r="D15547" s="1" t="s">
        <v>3948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8483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7" t="n">
        <v>46253</v>
      </c>
      <c r="C15548" s="1" t="n">
        <v>171</v>
      </c>
      <c r="D15548" s="1" t="s">
        <v>3948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8484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7" t="n">
        <v>46253</v>
      </c>
      <c r="C15549" s="1" t="n">
        <v>171</v>
      </c>
      <c r="D15549" s="1" t="s">
        <v>3948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8485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7" t="n">
        <v>46253</v>
      </c>
      <c r="C15550" s="1" t="n">
        <v>171</v>
      </c>
      <c r="D15550" s="1" t="s">
        <v>3948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8488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7" t="n">
        <v>46253</v>
      </c>
      <c r="C15551" s="1" t="n">
        <v>171</v>
      </c>
      <c r="D15551" s="1" t="s">
        <v>3948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8489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7" t="n">
        <v>46254</v>
      </c>
      <c r="C15552" s="1" t="n">
        <v>1</v>
      </c>
      <c r="D15552" s="1" t="s">
        <v>3851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4778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7" t="n">
        <v>46254</v>
      </c>
      <c r="C15553" s="1" t="n">
        <v>1</v>
      </c>
      <c r="D15553" s="1" t="s">
        <v>3851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3885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7" t="n">
        <v>46254</v>
      </c>
      <c r="C15554" s="1" t="n">
        <v>6</v>
      </c>
      <c r="D15554" s="1" t="s">
        <v>3914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4209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7" t="n">
        <v>46254</v>
      </c>
      <c r="C15555" s="1" t="n">
        <v>6</v>
      </c>
      <c r="D15555" s="1" t="s">
        <v>3914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4210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7" t="n">
        <v>46254</v>
      </c>
      <c r="C15556" s="1" t="n">
        <v>6</v>
      </c>
      <c r="D15556" s="1" t="s">
        <v>3914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4211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7" t="n">
        <v>46254</v>
      </c>
      <c r="C15557" s="1" t="n">
        <v>6</v>
      </c>
      <c r="D15557" s="1" t="s">
        <v>3914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4212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7" t="n">
        <v>46254</v>
      </c>
      <c r="C15558" s="1" t="n">
        <v>6</v>
      </c>
      <c r="D15558" s="1" t="s">
        <v>3914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4213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7" t="n">
        <v>46254</v>
      </c>
      <c r="C15559" s="1" t="n">
        <v>6</v>
      </c>
      <c r="D15559" s="1" t="s">
        <v>3914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3940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7" t="n">
        <v>46254</v>
      </c>
      <c r="C15560" s="1" t="n">
        <v>6</v>
      </c>
      <c r="D15560" s="1" t="s">
        <v>3914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4214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7" t="n">
        <v>46254</v>
      </c>
      <c r="C15561" s="1" t="n">
        <v>11</v>
      </c>
      <c r="D15561" s="1" t="s">
        <v>3915</v>
      </c>
      <c r="E15561" s="1" t="n">
        <v>10105</v>
      </c>
      <c r="F15561" s="1" t="s">
        <v>2892</v>
      </c>
      <c r="I15561" s="1" t="n">
        <v>63</v>
      </c>
      <c r="J15561" s="1" t="n">
        <v>82151</v>
      </c>
      <c r="K15561" s="1" t="n">
        <v>821605</v>
      </c>
      <c r="L15561" s="1" t="s">
        <v>8524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7" t="n">
        <v>46254</v>
      </c>
      <c r="C15562" s="1" t="n">
        <v>11</v>
      </c>
      <c r="D15562" s="1" t="s">
        <v>3915</v>
      </c>
      <c r="E15562" s="1" t="n">
        <v>10105</v>
      </c>
      <c r="F15562" s="1" t="s">
        <v>2892</v>
      </c>
      <c r="I15562" s="1" t="n">
        <v>63</v>
      </c>
      <c r="J15562" s="1" t="n">
        <v>82153</v>
      </c>
      <c r="K15562" s="1" t="n">
        <v>821599</v>
      </c>
      <c r="L15562" s="1" t="s">
        <v>8525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7" t="n">
        <v>46254</v>
      </c>
      <c r="C15563" s="1" t="n">
        <v>11</v>
      </c>
      <c r="D15563" s="1" t="s">
        <v>3915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4219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7" t="n">
        <v>46254</v>
      </c>
      <c r="C15564" s="1" t="n">
        <v>11</v>
      </c>
      <c r="D15564" s="1" t="s">
        <v>3915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3953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7" t="n">
        <v>46254</v>
      </c>
      <c r="C15565" s="1" t="n">
        <v>11</v>
      </c>
      <c r="D15565" s="1" t="s">
        <v>3915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3954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7" t="n">
        <v>46254</v>
      </c>
      <c r="C15566" s="1" t="n">
        <v>11</v>
      </c>
      <c r="D15566" s="1" t="s">
        <v>3915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3955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7" t="n">
        <v>46254</v>
      </c>
      <c r="C15567" s="1" t="n">
        <v>11</v>
      </c>
      <c r="D15567" s="1" t="s">
        <v>3915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3956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7" t="n">
        <v>46254</v>
      </c>
      <c r="C15568" s="1" t="n">
        <v>11</v>
      </c>
      <c r="D15568" s="1" t="s">
        <v>3915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6639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7" t="n">
        <v>46254</v>
      </c>
      <c r="C15569" s="1" t="n">
        <v>11</v>
      </c>
      <c r="D15569" s="1" t="s">
        <v>3915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6545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7" t="n">
        <v>46254</v>
      </c>
      <c r="C15570" s="1" t="n">
        <v>11</v>
      </c>
      <c r="D15570" s="1" t="s">
        <v>3915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6547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7" t="n">
        <v>46254</v>
      </c>
      <c r="C15571" s="1" t="n">
        <v>11</v>
      </c>
      <c r="D15571" s="1" t="s">
        <v>3915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8359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7" t="n">
        <v>46254</v>
      </c>
      <c r="C15572" s="1" t="n">
        <v>11</v>
      </c>
      <c r="D15572" s="1" t="s">
        <v>3915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5734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7" t="n">
        <v>46254</v>
      </c>
      <c r="C15573" s="1" t="n">
        <v>11</v>
      </c>
      <c r="D15573" s="1" t="s">
        <v>3915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4222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7" t="n">
        <v>46254</v>
      </c>
      <c r="C15574" s="1" t="n">
        <v>11</v>
      </c>
      <c r="D15574" s="1" t="s">
        <v>3915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3888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7" t="n">
        <v>46254</v>
      </c>
      <c r="C15575" s="1" t="n">
        <v>11</v>
      </c>
      <c r="D15575" s="1" t="s">
        <v>3915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4291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7" t="n">
        <v>46254</v>
      </c>
      <c r="C15576" s="1" t="n">
        <v>11</v>
      </c>
      <c r="D15576" s="1" t="s">
        <v>3915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4292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7" t="n">
        <v>46254</v>
      </c>
      <c r="C15577" s="1" t="n">
        <v>11</v>
      </c>
      <c r="D15577" s="1" t="s">
        <v>3915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4293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7" t="n">
        <v>46254</v>
      </c>
      <c r="C15578" s="1" t="n">
        <v>11</v>
      </c>
      <c r="D15578" s="1" t="s">
        <v>3915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4294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7" t="n">
        <v>46254</v>
      </c>
      <c r="C15579" s="1" t="n">
        <v>11</v>
      </c>
      <c r="D15579" s="1" t="s">
        <v>3915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4295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7" t="n">
        <v>46254</v>
      </c>
      <c r="C15580" s="1" t="n">
        <v>11</v>
      </c>
      <c r="D15580" s="1" t="s">
        <v>3915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4296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7" t="n">
        <v>46254</v>
      </c>
      <c r="C15581" s="1" t="n">
        <v>11</v>
      </c>
      <c r="D15581" s="1" t="s">
        <v>3915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4297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7" t="n">
        <v>46254</v>
      </c>
      <c r="C15582" s="1" t="n">
        <v>11</v>
      </c>
      <c r="D15582" s="1" t="s">
        <v>3915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4298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7" t="n">
        <v>46254</v>
      </c>
      <c r="C15583" s="1" t="n">
        <v>11</v>
      </c>
      <c r="D15583" s="1" t="s">
        <v>3915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4299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7" t="n">
        <v>46254</v>
      </c>
      <c r="C15584" s="1" t="n">
        <v>11</v>
      </c>
      <c r="D15584" s="1" t="s">
        <v>3915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4300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7" t="n">
        <v>46254</v>
      </c>
      <c r="C15585" s="1" t="n">
        <v>11</v>
      </c>
      <c r="D15585" s="1" t="s">
        <v>3915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4469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7" t="n">
        <v>46254</v>
      </c>
      <c r="C15586" s="1" t="n">
        <v>11</v>
      </c>
      <c r="D15586" s="1" t="s">
        <v>3915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3889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7" t="n">
        <v>46254</v>
      </c>
      <c r="C15587" s="1" t="n">
        <v>11</v>
      </c>
      <c r="D15587" s="1" t="s">
        <v>3915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7815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7" t="n">
        <v>46254</v>
      </c>
      <c r="C15588" s="1" t="n">
        <v>11</v>
      </c>
      <c r="D15588" s="1" t="s">
        <v>3915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7511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7" t="n">
        <v>46254</v>
      </c>
      <c r="C15589" s="1" t="n">
        <v>11</v>
      </c>
      <c r="D15589" s="1" t="s">
        <v>3915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7512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7" t="n">
        <v>46254</v>
      </c>
      <c r="C15590" s="1" t="n">
        <v>11</v>
      </c>
      <c r="D15590" s="1" t="s">
        <v>3915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7816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7" t="n">
        <v>46254</v>
      </c>
      <c r="C15591" s="1" t="n">
        <v>11</v>
      </c>
      <c r="D15591" s="1" t="s">
        <v>3915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7817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7" t="n">
        <v>46254</v>
      </c>
      <c r="C15592" s="1" t="n">
        <v>11</v>
      </c>
      <c r="D15592" s="1" t="s">
        <v>3915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7514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7" t="n">
        <v>46254</v>
      </c>
      <c r="C15593" s="1" t="n">
        <v>11</v>
      </c>
      <c r="D15593" s="1" t="s">
        <v>3915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7515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7" t="n">
        <v>46254</v>
      </c>
      <c r="C15594" s="1" t="n">
        <v>11</v>
      </c>
      <c r="D15594" s="1" t="s">
        <v>3915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7056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7" t="n">
        <v>46254</v>
      </c>
      <c r="C15595" s="1" t="n">
        <v>11</v>
      </c>
      <c r="D15595" s="1" t="s">
        <v>3915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5949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7" t="n">
        <v>46254</v>
      </c>
      <c r="C15596" s="1" t="n">
        <v>11</v>
      </c>
      <c r="D15596" s="1" t="s">
        <v>3915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5950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7" t="n">
        <v>46254</v>
      </c>
      <c r="C15597" s="1" t="n">
        <v>11</v>
      </c>
      <c r="D15597" s="1" t="s">
        <v>3915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8278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7" t="n">
        <v>46254</v>
      </c>
      <c r="C15598" s="1" t="n">
        <v>11</v>
      </c>
      <c r="D15598" s="1" t="s">
        <v>3915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8526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7" t="n">
        <v>46254</v>
      </c>
      <c r="C15599" s="1" t="n">
        <v>11</v>
      </c>
      <c r="D15599" s="1" t="s">
        <v>3915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8527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7" t="n">
        <v>46254</v>
      </c>
      <c r="C15600" s="1" t="n">
        <v>11</v>
      </c>
      <c r="D15600" s="1" t="s">
        <v>3915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8528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7" t="n">
        <v>46254</v>
      </c>
      <c r="C15601" s="1" t="n">
        <v>11</v>
      </c>
      <c r="D15601" s="1" t="s">
        <v>3915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5951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7" t="n">
        <v>46254</v>
      </c>
      <c r="C15602" s="1" t="n">
        <v>11</v>
      </c>
      <c r="D15602" s="1" t="s">
        <v>3915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5952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7" t="n">
        <v>46254</v>
      </c>
      <c r="C15603" s="1" t="n">
        <v>11</v>
      </c>
      <c r="D15603" s="1" t="s">
        <v>3915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8529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7" t="n">
        <v>46254</v>
      </c>
      <c r="C15604" s="1" t="n">
        <v>11</v>
      </c>
      <c r="D15604" s="1" t="s">
        <v>3915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8530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7" t="n">
        <v>46254</v>
      </c>
      <c r="C15605" s="1" t="n">
        <v>11</v>
      </c>
      <c r="D15605" s="1" t="s">
        <v>3915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8531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7" t="n">
        <v>46254</v>
      </c>
      <c r="C15606" s="1" t="n">
        <v>11</v>
      </c>
      <c r="D15606" s="1" t="s">
        <v>3915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8532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7" t="n">
        <v>46254</v>
      </c>
      <c r="C15607" s="1" t="n">
        <v>11</v>
      </c>
      <c r="D15607" s="1" t="s">
        <v>3915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5953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7" t="n">
        <v>46254</v>
      </c>
      <c r="C15608" s="1" t="n">
        <v>11</v>
      </c>
      <c r="D15608" s="1" t="s">
        <v>3915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8533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7" t="n">
        <v>46254</v>
      </c>
      <c r="C15609" s="1" t="n">
        <v>11</v>
      </c>
      <c r="D15609" s="1" t="s">
        <v>3915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8534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7" t="n">
        <v>46254</v>
      </c>
      <c r="C15610" s="1" t="n">
        <v>11</v>
      </c>
      <c r="D15610" s="1" t="s">
        <v>3915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4125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7" t="n">
        <v>46254</v>
      </c>
      <c r="C15611" s="1" t="n">
        <v>11</v>
      </c>
      <c r="D15611" s="1" t="s">
        <v>3915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4127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7" t="n">
        <v>46254</v>
      </c>
      <c r="C15612" s="1" t="n">
        <v>11</v>
      </c>
      <c r="D15612" s="1" t="s">
        <v>3915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4498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7" t="n">
        <v>46254</v>
      </c>
      <c r="C15613" s="1" t="n">
        <v>11</v>
      </c>
      <c r="D15613" s="1" t="s">
        <v>3915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4128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7" t="n">
        <v>46254</v>
      </c>
      <c r="C15614" s="1" t="n">
        <v>11</v>
      </c>
      <c r="D15614" s="1" t="s">
        <v>3915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4130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7" t="n">
        <v>46254</v>
      </c>
      <c r="C15615" s="1" t="n">
        <v>11</v>
      </c>
      <c r="D15615" s="1" t="s">
        <v>3915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6650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7" t="n">
        <v>46254</v>
      </c>
      <c r="C15616" s="1" t="n">
        <v>11</v>
      </c>
      <c r="D15616" s="1" t="s">
        <v>3915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4501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7" t="n">
        <v>46254</v>
      </c>
      <c r="C15617" s="1" t="n">
        <v>11</v>
      </c>
      <c r="D15617" s="1" t="s">
        <v>3915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5009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7" t="n">
        <v>46254</v>
      </c>
      <c r="C15618" s="1" t="n">
        <v>11</v>
      </c>
      <c r="D15618" s="1" t="s">
        <v>3915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8535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7" t="n">
        <v>46254</v>
      </c>
      <c r="C15619" s="1" t="n">
        <v>11</v>
      </c>
      <c r="D15619" s="1" t="s">
        <v>3915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8536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7" t="n">
        <v>46254</v>
      </c>
      <c r="C15620" s="1" t="n">
        <v>11</v>
      </c>
      <c r="D15620" s="1" t="s">
        <v>3915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4509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7" t="n">
        <v>46254</v>
      </c>
      <c r="C15621" s="1" t="n">
        <v>11</v>
      </c>
      <c r="D15621" s="1" t="s">
        <v>3915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5987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7" t="n">
        <v>46254</v>
      </c>
      <c r="C15622" s="1" t="n">
        <v>11</v>
      </c>
      <c r="D15622" s="1" t="s">
        <v>3915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7981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7" t="n">
        <v>46254</v>
      </c>
      <c r="C15623" s="1" t="n">
        <v>11</v>
      </c>
      <c r="D15623" s="1" t="s">
        <v>3915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4513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7" t="n">
        <v>46254</v>
      </c>
      <c r="C15624" s="1" t="n">
        <v>11</v>
      </c>
      <c r="D15624" s="1" t="s">
        <v>3915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8537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7" t="n">
        <v>46254</v>
      </c>
      <c r="C15625" s="1" t="n">
        <v>11</v>
      </c>
      <c r="D15625" s="1" t="s">
        <v>3915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4515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7" t="n">
        <v>46254</v>
      </c>
      <c r="C15626" s="1" t="n">
        <v>11</v>
      </c>
      <c r="D15626" s="1" t="s">
        <v>3915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5991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7" t="n">
        <v>46254</v>
      </c>
      <c r="C15627" s="1" t="n">
        <v>11</v>
      </c>
      <c r="D15627" s="1" t="s">
        <v>3915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4518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7" t="n">
        <v>46254</v>
      </c>
      <c r="C15628" s="1" t="n">
        <v>11</v>
      </c>
      <c r="D15628" s="1" t="s">
        <v>3915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4519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7" t="n">
        <v>46254</v>
      </c>
      <c r="C15629" s="1" t="n">
        <v>11</v>
      </c>
      <c r="D15629" s="1" t="s">
        <v>3915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4521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7" t="n">
        <v>46254</v>
      </c>
      <c r="C15630" s="1" t="n">
        <v>11</v>
      </c>
      <c r="D15630" s="1" t="s">
        <v>3915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5994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7" t="n">
        <v>46254</v>
      </c>
      <c r="C15631" s="1" t="n">
        <v>11</v>
      </c>
      <c r="D15631" s="1" t="s">
        <v>3915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4522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7" t="n">
        <v>46254</v>
      </c>
      <c r="C15632" s="1" t="n">
        <v>11</v>
      </c>
      <c r="D15632" s="1" t="s">
        <v>3915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4523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7" t="n">
        <v>46254</v>
      </c>
      <c r="C15633" s="1" t="n">
        <v>11</v>
      </c>
      <c r="D15633" s="1" t="s">
        <v>3915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5997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7" t="n">
        <v>46254</v>
      </c>
      <c r="C15634" s="1" t="n">
        <v>11</v>
      </c>
      <c r="D15634" s="1" t="s">
        <v>3915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5355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7" t="n">
        <v>46254</v>
      </c>
      <c r="C15635" s="1" t="n">
        <v>11</v>
      </c>
      <c r="D15635" s="1" t="s">
        <v>3915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5998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7" t="n">
        <v>46254</v>
      </c>
      <c r="C15636" s="1" t="n">
        <v>11</v>
      </c>
      <c r="D15636" s="1" t="s">
        <v>3915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4524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7" t="n">
        <v>46254</v>
      </c>
      <c r="C15637" s="1" t="n">
        <v>11</v>
      </c>
      <c r="D15637" s="1" t="s">
        <v>3915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6736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7" t="n">
        <v>46254</v>
      </c>
      <c r="C15638" s="1" t="n">
        <v>11</v>
      </c>
      <c r="D15638" s="1" t="s">
        <v>3915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6737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7" t="n">
        <v>46254</v>
      </c>
      <c r="C15639" s="1" t="n">
        <v>11</v>
      </c>
      <c r="D15639" s="1" t="s">
        <v>3915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4234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7" t="n">
        <v>46254</v>
      </c>
      <c r="C15640" s="1" t="n">
        <v>11</v>
      </c>
      <c r="D15640" s="1" t="s">
        <v>3915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4235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7" t="n">
        <v>46254</v>
      </c>
      <c r="C15641" s="1" t="n">
        <v>11</v>
      </c>
      <c r="D15641" s="1" t="s">
        <v>3915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4236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7" t="n">
        <v>46254</v>
      </c>
      <c r="C15642" s="1" t="n">
        <v>11</v>
      </c>
      <c r="D15642" s="1" t="s">
        <v>3915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4237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7" t="n">
        <v>46254</v>
      </c>
      <c r="C15643" s="1" t="n">
        <v>11</v>
      </c>
      <c r="D15643" s="1" t="s">
        <v>3915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4238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7" t="n">
        <v>46254</v>
      </c>
      <c r="C15644" s="1" t="n">
        <v>11</v>
      </c>
      <c r="D15644" s="1" t="s">
        <v>3915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4239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7" t="n">
        <v>46254</v>
      </c>
      <c r="C15645" s="1" t="n">
        <v>11</v>
      </c>
      <c r="D15645" s="1" t="s">
        <v>3915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4541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7" t="n">
        <v>46254</v>
      </c>
      <c r="C15646" s="1" t="n">
        <v>11</v>
      </c>
      <c r="D15646" s="1" t="s">
        <v>3915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4542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7" t="n">
        <v>46254</v>
      </c>
      <c r="C15647" s="1" t="n">
        <v>11</v>
      </c>
      <c r="D15647" s="1" t="s">
        <v>3915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4543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7" t="n">
        <v>46254</v>
      </c>
      <c r="C15648" s="1" t="n">
        <v>11</v>
      </c>
      <c r="D15648" s="1" t="s">
        <v>3915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4544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7" t="n">
        <v>46254</v>
      </c>
      <c r="C15649" s="1" t="n">
        <v>11</v>
      </c>
      <c r="D15649" s="1" t="s">
        <v>3915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6521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7" t="n">
        <v>46254</v>
      </c>
      <c r="C15650" s="1" t="n">
        <v>11</v>
      </c>
      <c r="D15650" s="1" t="s">
        <v>3915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6522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7" t="n">
        <v>46254</v>
      </c>
      <c r="C15651" s="1" t="n">
        <v>11</v>
      </c>
      <c r="D15651" s="1" t="s">
        <v>3915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6372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7" t="n">
        <v>46254</v>
      </c>
      <c r="C15652" s="1" t="n">
        <v>11</v>
      </c>
      <c r="D15652" s="1" t="s">
        <v>3915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4549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7" t="n">
        <v>46254</v>
      </c>
      <c r="C15653" s="1" t="n">
        <v>11</v>
      </c>
      <c r="D15653" s="1" t="s">
        <v>3915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4551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7" t="n">
        <v>46254</v>
      </c>
      <c r="C15654" s="1" t="n">
        <v>11</v>
      </c>
      <c r="D15654" s="1" t="s">
        <v>3915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5849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7" t="n">
        <v>46254</v>
      </c>
      <c r="C15655" s="1" t="n">
        <v>11</v>
      </c>
      <c r="D15655" s="1" t="s">
        <v>3915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4556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7" t="n">
        <v>46254</v>
      </c>
      <c r="C15656" s="1" t="n">
        <v>11</v>
      </c>
      <c r="D15656" s="1" t="s">
        <v>3915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7538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7" t="n">
        <v>46254</v>
      </c>
      <c r="C15657" s="1" t="n">
        <v>11</v>
      </c>
      <c r="D15657" s="1" t="s">
        <v>3915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8538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7" t="n">
        <v>46254</v>
      </c>
      <c r="C15658" s="1" t="n">
        <v>11</v>
      </c>
      <c r="D15658" s="1" t="s">
        <v>3915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4560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7" t="n">
        <v>46254</v>
      </c>
      <c r="C15659" s="1" t="n">
        <v>11</v>
      </c>
      <c r="D15659" s="1" t="s">
        <v>3915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6518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7" t="n">
        <v>46254</v>
      </c>
      <c r="C15660" s="1" t="n">
        <v>11</v>
      </c>
      <c r="D15660" s="1" t="s">
        <v>3915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6519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7" t="n">
        <v>46254</v>
      </c>
      <c r="C15661" s="1" t="n">
        <v>11</v>
      </c>
      <c r="D15661" s="1" t="s">
        <v>3915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5855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7" t="n">
        <v>46254</v>
      </c>
      <c r="C15662" s="1" t="n">
        <v>11</v>
      </c>
      <c r="D15662" s="1" t="s">
        <v>3915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6366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7" t="n">
        <v>46254</v>
      </c>
      <c r="C15663" s="1" t="n">
        <v>11</v>
      </c>
      <c r="D15663" s="1" t="s">
        <v>3915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6520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7" t="n">
        <v>46254</v>
      </c>
      <c r="C15664" s="1" t="n">
        <v>11</v>
      </c>
      <c r="D15664" s="1" t="s">
        <v>3915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8539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7" t="n">
        <v>46254</v>
      </c>
      <c r="C15665" s="1" t="n">
        <v>11</v>
      </c>
      <c r="D15665" s="1" t="s">
        <v>3915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4896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7" t="n">
        <v>46254</v>
      </c>
      <c r="C15666" s="1" t="n">
        <v>11</v>
      </c>
      <c r="D15666" s="1" t="s">
        <v>3915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4897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7" t="n">
        <v>46254</v>
      </c>
      <c r="C15667" s="1" t="n">
        <v>11</v>
      </c>
      <c r="D15667" s="1" t="s">
        <v>3915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4899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7" t="n">
        <v>46254</v>
      </c>
      <c r="C15668" s="1" t="n">
        <v>11</v>
      </c>
      <c r="D15668" s="1" t="s">
        <v>3915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4256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7" t="n">
        <v>46254</v>
      </c>
      <c r="C15669" s="1" t="n">
        <v>11</v>
      </c>
      <c r="D15669" s="1" t="s">
        <v>3915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6368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7" t="n">
        <v>46254</v>
      </c>
      <c r="C15670" s="1" t="n">
        <v>11</v>
      </c>
      <c r="D15670" s="1" t="s">
        <v>3915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4900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7" t="n">
        <v>46254</v>
      </c>
      <c r="C15671" s="1" t="n">
        <v>11</v>
      </c>
      <c r="D15671" s="1" t="s">
        <v>3915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4248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7" t="n">
        <v>46254</v>
      </c>
      <c r="C15672" s="1" t="n">
        <v>11</v>
      </c>
      <c r="D15672" s="1" t="s">
        <v>3915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4901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7" t="n">
        <v>46254</v>
      </c>
      <c r="C15673" s="1" t="n">
        <v>11</v>
      </c>
      <c r="D15673" s="1" t="s">
        <v>3915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4905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7" t="n">
        <v>46254</v>
      </c>
      <c r="C15674" s="1" t="n">
        <v>11</v>
      </c>
      <c r="D15674" s="1" t="s">
        <v>3915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4903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7" t="n">
        <v>46254</v>
      </c>
      <c r="C15675" s="1" t="n">
        <v>11</v>
      </c>
      <c r="D15675" s="1" t="s">
        <v>3915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4904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7" t="n">
        <v>46254</v>
      </c>
      <c r="C15676" s="1" t="n">
        <v>11</v>
      </c>
      <c r="D15676" s="1" t="s">
        <v>3915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5437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7" t="n">
        <v>46254</v>
      </c>
      <c r="C15677" s="1" t="n">
        <v>11</v>
      </c>
      <c r="D15677" s="1" t="s">
        <v>3915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5438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7" t="n">
        <v>46254</v>
      </c>
      <c r="C15678" s="1" t="n">
        <v>11</v>
      </c>
      <c r="D15678" s="1" t="s">
        <v>3915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4262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7" t="n">
        <v>46254</v>
      </c>
      <c r="C15679" s="1" t="n">
        <v>11</v>
      </c>
      <c r="D15679" s="1" t="s">
        <v>3915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4908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7" t="n">
        <v>46254</v>
      </c>
      <c r="C15680" s="1" t="n">
        <v>11</v>
      </c>
      <c r="D15680" s="1" t="s">
        <v>3915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4131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7" t="n">
        <v>46254</v>
      </c>
      <c r="C15681" s="1" t="n">
        <v>11</v>
      </c>
      <c r="D15681" s="1" t="s">
        <v>3915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4133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7" t="n">
        <v>46254</v>
      </c>
      <c r="C15682" s="1" t="n">
        <v>11</v>
      </c>
      <c r="D15682" s="1" t="s">
        <v>3915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4134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7" t="n">
        <v>46254</v>
      </c>
      <c r="C15683" s="1" t="n">
        <v>11</v>
      </c>
      <c r="D15683" s="1" t="s">
        <v>3915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4135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7" t="n">
        <v>46254</v>
      </c>
      <c r="C15684" s="1" t="n">
        <v>11</v>
      </c>
      <c r="D15684" s="1" t="s">
        <v>3915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4136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7" t="n">
        <v>46254</v>
      </c>
      <c r="C15685" s="1" t="n">
        <v>11</v>
      </c>
      <c r="D15685" s="1" t="s">
        <v>3915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4137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7" t="n">
        <v>46254</v>
      </c>
      <c r="C15686" s="1" t="n">
        <v>11</v>
      </c>
      <c r="D15686" s="1" t="s">
        <v>3915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5965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7" t="n">
        <v>46254</v>
      </c>
      <c r="C15687" s="1" t="n">
        <v>11</v>
      </c>
      <c r="D15687" s="1" t="s">
        <v>3915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4138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7" t="n">
        <v>46254</v>
      </c>
      <c r="C15688" s="1" t="n">
        <v>11</v>
      </c>
      <c r="D15688" s="1" t="s">
        <v>3915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4139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7" t="n">
        <v>46254</v>
      </c>
      <c r="C15689" s="1" t="n">
        <v>11</v>
      </c>
      <c r="D15689" s="1" t="s">
        <v>3915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4140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7" t="n">
        <v>46254</v>
      </c>
      <c r="C15690" s="1" t="n">
        <v>11</v>
      </c>
      <c r="D15690" s="1" t="s">
        <v>3915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4141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7" t="n">
        <v>46254</v>
      </c>
      <c r="C15691" s="1" t="n">
        <v>11</v>
      </c>
      <c r="D15691" s="1" t="s">
        <v>3915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5423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7" t="n">
        <v>46254</v>
      </c>
      <c r="C15692" s="1" t="n">
        <v>11</v>
      </c>
      <c r="D15692" s="1" t="s">
        <v>3915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4142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7" t="n">
        <v>46254</v>
      </c>
      <c r="C15693" s="1" t="n">
        <v>11</v>
      </c>
      <c r="D15693" s="1" t="s">
        <v>3915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4143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7" t="n">
        <v>46254</v>
      </c>
      <c r="C15694" s="1" t="n">
        <v>11</v>
      </c>
      <c r="D15694" s="1" t="s">
        <v>3915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4145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7" t="n">
        <v>46254</v>
      </c>
      <c r="C15695" s="1" t="n">
        <v>11</v>
      </c>
      <c r="D15695" s="1" t="s">
        <v>3915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4147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7" t="n">
        <v>46254</v>
      </c>
      <c r="C15696" s="1" t="n">
        <v>11</v>
      </c>
      <c r="D15696" s="1" t="s">
        <v>3915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4148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7" t="n">
        <v>46254</v>
      </c>
      <c r="C15697" s="1" t="n">
        <v>11</v>
      </c>
      <c r="D15697" s="1" t="s">
        <v>3915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5424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7" t="n">
        <v>46254</v>
      </c>
      <c r="C15698" s="1" t="n">
        <v>11</v>
      </c>
      <c r="D15698" s="1" t="s">
        <v>3915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4150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7" t="n">
        <v>46254</v>
      </c>
      <c r="C15699" s="1" t="n">
        <v>11</v>
      </c>
      <c r="D15699" s="1" t="s">
        <v>3915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4151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7" t="n">
        <v>46254</v>
      </c>
      <c r="C15700" s="1" t="n">
        <v>11</v>
      </c>
      <c r="D15700" s="1" t="s">
        <v>3915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4152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7" t="n">
        <v>46254</v>
      </c>
      <c r="C15701" s="1" t="n">
        <v>11</v>
      </c>
      <c r="D15701" s="1" t="s">
        <v>3915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4153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7" t="n">
        <v>46254</v>
      </c>
      <c r="C15702" s="1" t="n">
        <v>11</v>
      </c>
      <c r="D15702" s="1" t="s">
        <v>3915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4154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7" t="n">
        <v>46254</v>
      </c>
      <c r="C15703" s="1" t="n">
        <v>11</v>
      </c>
      <c r="D15703" s="1" t="s">
        <v>3915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4155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7" t="n">
        <v>46254</v>
      </c>
      <c r="C15704" s="1" t="n">
        <v>11</v>
      </c>
      <c r="D15704" s="1" t="s">
        <v>3915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4156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7" t="n">
        <v>46254</v>
      </c>
      <c r="C15705" s="1" t="n">
        <v>11</v>
      </c>
      <c r="D15705" s="1" t="s">
        <v>3915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4157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7" t="n">
        <v>46254</v>
      </c>
      <c r="C15706" s="1" t="n">
        <v>11</v>
      </c>
      <c r="D15706" s="1" t="s">
        <v>3915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4158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7" t="n">
        <v>46254</v>
      </c>
      <c r="C15707" s="1" t="n">
        <v>11</v>
      </c>
      <c r="D15707" s="1" t="s">
        <v>3915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4160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7" t="n">
        <v>46254</v>
      </c>
      <c r="C15708" s="1" t="n">
        <v>11</v>
      </c>
      <c r="D15708" s="1" t="s">
        <v>3915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4161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7" t="n">
        <v>46254</v>
      </c>
      <c r="C15709" s="1" t="n">
        <v>11</v>
      </c>
      <c r="D15709" s="1" t="s">
        <v>3915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4164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7" t="n">
        <v>46254</v>
      </c>
      <c r="C15710" s="1" t="n">
        <v>11</v>
      </c>
      <c r="D15710" s="1" t="s">
        <v>3915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8540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7" t="n">
        <v>46254</v>
      </c>
      <c r="C15711" s="1" t="n">
        <v>11</v>
      </c>
      <c r="D15711" s="1" t="s">
        <v>3915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6993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17" t="n">
        <v>46254</v>
      </c>
      <c r="C15712" s="1" t="n">
        <v>11</v>
      </c>
      <c r="D15712" s="1" t="s">
        <v>3915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4169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17" t="n">
        <v>46254</v>
      </c>
      <c r="C15713" s="1" t="n">
        <v>11</v>
      </c>
      <c r="D15713" s="1" t="s">
        <v>3915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4171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17" t="n">
        <v>46254</v>
      </c>
      <c r="C15714" s="1" t="n">
        <v>11</v>
      </c>
      <c r="D15714" s="1" t="s">
        <v>3915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4457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7" t="n">
        <v>46254</v>
      </c>
      <c r="C15715" s="1" t="n">
        <v>11</v>
      </c>
      <c r="D15715" s="1" t="s">
        <v>3915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5427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7" t="n">
        <v>46254</v>
      </c>
      <c r="C15716" s="1" t="n">
        <v>11</v>
      </c>
      <c r="D15716" s="1" t="s">
        <v>3915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5429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7" t="n">
        <v>46254</v>
      </c>
      <c r="C15717" s="1" t="n">
        <v>11</v>
      </c>
      <c r="D15717" s="1" t="s">
        <v>3915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4173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7" t="n">
        <v>46254</v>
      </c>
      <c r="C15718" s="1" t="n">
        <v>11</v>
      </c>
      <c r="D15718" s="1" t="s">
        <v>3915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5430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7" t="n">
        <v>46254</v>
      </c>
      <c r="C15719" s="1" t="n">
        <v>11</v>
      </c>
      <c r="D15719" s="1" t="s">
        <v>3915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6994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7" t="n">
        <v>46254</v>
      </c>
      <c r="C15720" s="1" t="n">
        <v>11</v>
      </c>
      <c r="D15720" s="1" t="s">
        <v>3915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8454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7" t="n">
        <v>46254</v>
      </c>
      <c r="C15721" s="1" t="n">
        <v>11</v>
      </c>
      <c r="D15721" s="1" t="s">
        <v>3915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7566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7" t="n">
        <v>46254</v>
      </c>
      <c r="C15722" s="1" t="n">
        <v>11</v>
      </c>
      <c r="D15722" s="1" t="s">
        <v>3915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5600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7" t="n">
        <v>46254</v>
      </c>
      <c r="C15723" s="1" t="n">
        <v>11</v>
      </c>
      <c r="D15723" s="1" t="s">
        <v>3915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4597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7" t="n">
        <v>46254</v>
      </c>
      <c r="C15724" s="1" t="n">
        <v>11</v>
      </c>
      <c r="D15724" s="1" t="s">
        <v>3915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5601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7" t="n">
        <v>46254</v>
      </c>
      <c r="C15725" s="1" t="n">
        <v>11</v>
      </c>
      <c r="D15725" s="1" t="s">
        <v>3915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5603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7" t="n">
        <v>46254</v>
      </c>
      <c r="C15726" s="1" t="n">
        <v>11</v>
      </c>
      <c r="D15726" s="1" t="s">
        <v>3915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4574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7" t="n">
        <v>46254</v>
      </c>
      <c r="C15727" s="1" t="n">
        <v>11</v>
      </c>
      <c r="D15727" s="1" t="s">
        <v>3915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4575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7" t="n">
        <v>46254</v>
      </c>
      <c r="C15728" s="1" t="n">
        <v>11</v>
      </c>
      <c r="D15728" s="1" t="s">
        <v>3915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5604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7" t="n">
        <v>46254</v>
      </c>
      <c r="C15729" s="1" t="n">
        <v>11</v>
      </c>
      <c r="D15729" s="1" t="s">
        <v>3915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4576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7" t="n">
        <v>46254</v>
      </c>
      <c r="C15730" s="1" t="n">
        <v>11</v>
      </c>
      <c r="D15730" s="1" t="s">
        <v>3915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4577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7" t="n">
        <v>46254</v>
      </c>
      <c r="C15731" s="1" t="n">
        <v>11</v>
      </c>
      <c r="D15731" s="1" t="s">
        <v>3915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6822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7" t="n">
        <v>46254</v>
      </c>
      <c r="C15732" s="1" t="n">
        <v>11</v>
      </c>
      <c r="D15732" s="1" t="s">
        <v>3915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4579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7" t="n">
        <v>46254</v>
      </c>
      <c r="C15733" s="1" t="n">
        <v>11</v>
      </c>
      <c r="D15733" s="1" t="s">
        <v>3915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5605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7" t="n">
        <v>46254</v>
      </c>
      <c r="C15734" s="1" t="n">
        <v>11</v>
      </c>
      <c r="D15734" s="1" t="s">
        <v>3915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4580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7" t="n">
        <v>46254</v>
      </c>
      <c r="C15735" s="1" t="n">
        <v>11</v>
      </c>
      <c r="D15735" s="1" t="s">
        <v>3915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4582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7" t="n">
        <v>46254</v>
      </c>
      <c r="C15736" s="1" t="n">
        <v>11</v>
      </c>
      <c r="D15736" s="1" t="s">
        <v>3915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4583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7" t="n">
        <v>46254</v>
      </c>
      <c r="C15737" s="1" t="n">
        <v>11</v>
      </c>
      <c r="D15737" s="1" t="s">
        <v>3915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5606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7" t="n">
        <v>46254</v>
      </c>
      <c r="C15738" s="1" t="n">
        <v>11</v>
      </c>
      <c r="D15738" s="1" t="s">
        <v>3915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4587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7" t="n">
        <v>46254</v>
      </c>
      <c r="C15739" s="1" t="n">
        <v>11</v>
      </c>
      <c r="D15739" s="1" t="s">
        <v>3915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4588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7" t="n">
        <v>46254</v>
      </c>
      <c r="C15740" s="1" t="n">
        <v>11</v>
      </c>
      <c r="D15740" s="1" t="s">
        <v>3915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4589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7" t="n">
        <v>46254</v>
      </c>
      <c r="C15741" s="1" t="n">
        <v>11</v>
      </c>
      <c r="D15741" s="1" t="s">
        <v>3915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4593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7" t="n">
        <v>46254</v>
      </c>
      <c r="C15742" s="1" t="n">
        <v>11</v>
      </c>
      <c r="D15742" s="1" t="s">
        <v>3915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8455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7" t="n">
        <v>46254</v>
      </c>
      <c r="C15743" s="1" t="n">
        <v>11</v>
      </c>
      <c r="D15743" s="1" t="s">
        <v>3915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4591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7" t="n">
        <v>46254</v>
      </c>
      <c r="C15744" s="1" t="n">
        <v>11</v>
      </c>
      <c r="D15744" s="1" t="s">
        <v>3915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4592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7" t="n">
        <v>46254</v>
      </c>
      <c r="C15745" s="1" t="n">
        <v>11</v>
      </c>
      <c r="D15745" s="1" t="s">
        <v>3915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5873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7" t="n">
        <v>46254</v>
      </c>
      <c r="C15746" s="1" t="n">
        <v>11</v>
      </c>
      <c r="D15746" s="1" t="s">
        <v>3915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8456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7" t="n">
        <v>46254</v>
      </c>
      <c r="C15747" s="1" t="n">
        <v>11</v>
      </c>
      <c r="D15747" s="1" t="s">
        <v>3915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4593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7" t="n">
        <v>46254</v>
      </c>
      <c r="C15748" s="1" t="n">
        <v>11</v>
      </c>
      <c r="D15748" s="1" t="s">
        <v>3915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5607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7" t="n">
        <v>46254</v>
      </c>
      <c r="C15749" s="1" t="n">
        <v>11</v>
      </c>
      <c r="D15749" s="1" t="s">
        <v>3915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4596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7" t="n">
        <v>46254</v>
      </c>
      <c r="C15750" s="1" t="n">
        <v>11</v>
      </c>
      <c r="D15750" s="1" t="s">
        <v>3915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4597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7" t="n">
        <v>46254</v>
      </c>
      <c r="C15751" s="1" t="n">
        <v>11</v>
      </c>
      <c r="D15751" s="1" t="s">
        <v>3915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5609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7" t="n">
        <v>46254</v>
      </c>
      <c r="C15752" s="1" t="n">
        <v>11</v>
      </c>
      <c r="D15752" s="1" t="s">
        <v>3915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4598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7" t="n">
        <v>46254</v>
      </c>
      <c r="C15753" s="1" t="n">
        <v>11</v>
      </c>
      <c r="D15753" s="1" t="s">
        <v>3915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4599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7" t="n">
        <v>46254</v>
      </c>
      <c r="C15754" s="1" t="n">
        <v>11</v>
      </c>
      <c r="D15754" s="1" t="s">
        <v>3915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4600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7" t="n">
        <v>46254</v>
      </c>
      <c r="C15755" s="1" t="n">
        <v>11</v>
      </c>
      <c r="D15755" s="1" t="s">
        <v>3915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8541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7" t="n">
        <v>46254</v>
      </c>
      <c r="C15756" s="1" t="n">
        <v>22</v>
      </c>
      <c r="D15756" s="1" t="s">
        <v>3920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3921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7" t="n">
        <v>46254</v>
      </c>
      <c r="C15757" s="1" t="n">
        <v>22</v>
      </c>
      <c r="D15757" s="1" t="s">
        <v>3920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4208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7" t="n">
        <v>46254</v>
      </c>
      <c r="C15758" s="1" t="n">
        <v>22</v>
      </c>
      <c r="D15758" s="1" t="s">
        <v>3920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3942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7" t="n">
        <v>46254</v>
      </c>
      <c r="C15759" s="1" t="n">
        <v>22</v>
      </c>
      <c r="D15759" s="1" t="s">
        <v>3920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3943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7" t="n">
        <v>46254</v>
      </c>
      <c r="C15760" s="1" t="n">
        <v>22</v>
      </c>
      <c r="D15760" s="1" t="s">
        <v>3920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3922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7" t="n">
        <v>46254</v>
      </c>
      <c r="C15761" s="1" t="n">
        <v>22</v>
      </c>
      <c r="D15761" s="1" t="s">
        <v>3920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3938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7" t="n">
        <v>46254</v>
      </c>
      <c r="C15762" s="1" t="n">
        <v>22</v>
      </c>
      <c r="D15762" s="1" t="s">
        <v>3920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3940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7" t="n">
        <v>46254</v>
      </c>
      <c r="C15763" s="1" t="n">
        <v>22</v>
      </c>
      <c r="D15763" s="1" t="s">
        <v>3920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3921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7" t="n">
        <v>46254</v>
      </c>
      <c r="C15764" s="1" t="n">
        <v>22</v>
      </c>
      <c r="D15764" s="1" t="s">
        <v>3920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3923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7" t="n">
        <v>46254</v>
      </c>
      <c r="C15765" s="1" t="n">
        <v>22</v>
      </c>
      <c r="D15765" s="1" t="s">
        <v>3920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3924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7" t="n">
        <v>46254</v>
      </c>
      <c r="C15766" s="1" t="n">
        <v>22</v>
      </c>
      <c r="D15766" s="1" t="s">
        <v>3920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3925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7" t="n">
        <v>46254</v>
      </c>
      <c r="C15767" s="1" t="n">
        <v>22</v>
      </c>
      <c r="D15767" s="1" t="s">
        <v>3920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3926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7" t="n">
        <v>46254</v>
      </c>
      <c r="C15768" s="1" t="n">
        <v>22</v>
      </c>
      <c r="D15768" s="1" t="s">
        <v>3920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3927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7" t="n">
        <v>46254</v>
      </c>
      <c r="C15769" s="1" t="n">
        <v>22</v>
      </c>
      <c r="D15769" s="1" t="s">
        <v>3920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3928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7" t="n">
        <v>46254</v>
      </c>
      <c r="C15770" s="1" t="n">
        <v>22</v>
      </c>
      <c r="D15770" s="1" t="s">
        <v>3920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3929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7" t="n">
        <v>46254</v>
      </c>
      <c r="C15771" s="1" t="n">
        <v>22</v>
      </c>
      <c r="D15771" s="1" t="s">
        <v>3920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3930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7" t="n">
        <v>46254</v>
      </c>
      <c r="C15772" s="1" t="n">
        <v>22</v>
      </c>
      <c r="D15772" s="1" t="s">
        <v>3920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3931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7" t="n">
        <v>46254</v>
      </c>
      <c r="C15773" s="1" t="n">
        <v>22</v>
      </c>
      <c r="D15773" s="1" t="s">
        <v>3920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3932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7" t="n">
        <v>46254</v>
      </c>
      <c r="C15774" s="1" t="n">
        <v>22</v>
      </c>
      <c r="D15774" s="1" t="s">
        <v>3920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3933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7" t="n">
        <v>46254</v>
      </c>
      <c r="C15775" s="1" t="n">
        <v>22</v>
      </c>
      <c r="D15775" s="1" t="s">
        <v>3920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3934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7" t="n">
        <v>46254</v>
      </c>
      <c r="C15776" s="1" t="n">
        <v>22</v>
      </c>
      <c r="D15776" s="1" t="s">
        <v>3920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3936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7" t="n">
        <v>46254</v>
      </c>
      <c r="C15777" s="1" t="n">
        <v>22</v>
      </c>
      <c r="D15777" s="1" t="s">
        <v>3920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3937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7" t="n">
        <v>46254</v>
      </c>
      <c r="C15778" s="1" t="n">
        <v>22</v>
      </c>
      <c r="D15778" s="1" t="s">
        <v>3920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3938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7" t="n">
        <v>46254</v>
      </c>
      <c r="C15779" s="1" t="n">
        <v>22</v>
      </c>
      <c r="D15779" s="1" t="s">
        <v>3920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3939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7" t="n">
        <v>46254</v>
      </c>
      <c r="C15780" s="1" t="n">
        <v>22</v>
      </c>
      <c r="D15780" s="1" t="s">
        <v>3920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3940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7" t="n">
        <v>46254</v>
      </c>
      <c r="C15781" s="1" t="n">
        <v>100</v>
      </c>
      <c r="D15781" s="1" t="s">
        <v>3947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3921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7" t="n">
        <v>46254</v>
      </c>
      <c r="C15782" s="1" t="n">
        <v>100</v>
      </c>
      <c r="D15782" s="1" t="s">
        <v>3947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4208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7" t="n">
        <v>46254</v>
      </c>
      <c r="C15783" s="1" t="n">
        <v>100</v>
      </c>
      <c r="D15783" s="1" t="s">
        <v>3947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3942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7" t="n">
        <v>46254</v>
      </c>
      <c r="C15784" s="1" t="n">
        <v>100</v>
      </c>
      <c r="D15784" s="1" t="s">
        <v>3947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3943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7" t="n">
        <v>46254</v>
      </c>
      <c r="C15785" s="1" t="n">
        <v>100</v>
      </c>
      <c r="D15785" s="1" t="s">
        <v>3947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3922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7" t="n">
        <v>46254</v>
      </c>
      <c r="C15786" s="1" t="n">
        <v>100</v>
      </c>
      <c r="D15786" s="1" t="s">
        <v>3947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3938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7" t="n">
        <v>46254</v>
      </c>
      <c r="C15787" s="1" t="n">
        <v>100</v>
      </c>
      <c r="D15787" s="1" t="s">
        <v>3947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3940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7" t="n">
        <v>46254</v>
      </c>
      <c r="C15788" s="1" t="n">
        <v>100</v>
      </c>
      <c r="D15788" s="1" t="s">
        <v>3947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3921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7" t="n">
        <v>46254</v>
      </c>
      <c r="C15789" s="1" t="n">
        <v>100</v>
      </c>
      <c r="D15789" s="1" t="s">
        <v>3947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3923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7" t="n">
        <v>46254</v>
      </c>
      <c r="C15790" s="1" t="n">
        <v>100</v>
      </c>
      <c r="D15790" s="1" t="s">
        <v>3947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3924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7" t="n">
        <v>46254</v>
      </c>
      <c r="C15791" s="1" t="n">
        <v>100</v>
      </c>
      <c r="D15791" s="1" t="s">
        <v>3947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3925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7" t="n">
        <v>46254</v>
      </c>
      <c r="C15792" s="1" t="n">
        <v>100</v>
      </c>
      <c r="D15792" s="1" t="s">
        <v>3947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3926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7" t="n">
        <v>46254</v>
      </c>
      <c r="C15793" s="1" t="n">
        <v>100</v>
      </c>
      <c r="D15793" s="1" t="s">
        <v>3947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3927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7" t="n">
        <v>46254</v>
      </c>
      <c r="C15794" s="1" t="n">
        <v>100</v>
      </c>
      <c r="D15794" s="1" t="s">
        <v>3947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3928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7" t="n">
        <v>46254</v>
      </c>
      <c r="C15795" s="1" t="n">
        <v>100</v>
      </c>
      <c r="D15795" s="1" t="s">
        <v>3947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3929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7" t="n">
        <v>46254</v>
      </c>
      <c r="C15796" s="1" t="n">
        <v>100</v>
      </c>
      <c r="D15796" s="1" t="s">
        <v>3947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3930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7" t="n">
        <v>46254</v>
      </c>
      <c r="C15797" s="1" t="n">
        <v>100</v>
      </c>
      <c r="D15797" s="1" t="s">
        <v>3947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3931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7" t="n">
        <v>46254</v>
      </c>
      <c r="C15798" s="1" t="n">
        <v>100</v>
      </c>
      <c r="D15798" s="1" t="s">
        <v>3947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3932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7" t="n">
        <v>46254</v>
      </c>
      <c r="C15799" s="1" t="n">
        <v>100</v>
      </c>
      <c r="D15799" s="1" t="s">
        <v>3947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3933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7" t="n">
        <v>46254</v>
      </c>
      <c r="C15800" s="1" t="n">
        <v>100</v>
      </c>
      <c r="D15800" s="1" t="s">
        <v>3947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3934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7" t="n">
        <v>46254</v>
      </c>
      <c r="C15801" s="1" t="n">
        <v>100</v>
      </c>
      <c r="D15801" s="1" t="s">
        <v>3947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3936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7" t="n">
        <v>46254</v>
      </c>
      <c r="C15802" s="1" t="n">
        <v>100</v>
      </c>
      <c r="D15802" s="1" t="s">
        <v>3947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3937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7" t="n">
        <v>46254</v>
      </c>
      <c r="C15803" s="1" t="n">
        <v>100</v>
      </c>
      <c r="D15803" s="1" t="s">
        <v>3947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3938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7" t="n">
        <v>46254</v>
      </c>
      <c r="C15804" s="1" t="n">
        <v>100</v>
      </c>
      <c r="D15804" s="1" t="s">
        <v>3947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3939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7" t="n">
        <v>46254</v>
      </c>
      <c r="C15805" s="1" t="n">
        <v>100</v>
      </c>
      <c r="D15805" s="1" t="s">
        <v>3947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3940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7" t="n">
        <v>46254</v>
      </c>
      <c r="C15806" s="1" t="n">
        <v>171</v>
      </c>
      <c r="D15806" s="1" t="s">
        <v>3948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7815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7" t="n">
        <v>46254</v>
      </c>
      <c r="C15807" s="1" t="n">
        <v>171</v>
      </c>
      <c r="D15807" s="1" t="s">
        <v>3948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7512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7" t="n">
        <v>46254</v>
      </c>
      <c r="C15808" s="1" t="n">
        <v>171</v>
      </c>
      <c r="D15808" s="1" t="s">
        <v>3948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7515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7" t="n">
        <v>46254</v>
      </c>
      <c r="C15809" s="1" t="n">
        <v>171</v>
      </c>
      <c r="D15809" s="1" t="s">
        <v>3948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8542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7" t="n">
        <v>46254</v>
      </c>
      <c r="C15810" s="1" t="n">
        <v>171</v>
      </c>
      <c r="D15810" s="1" t="s">
        <v>3948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8543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7" t="n">
        <v>46254</v>
      </c>
      <c r="C15811" s="1" t="n">
        <v>171</v>
      </c>
      <c r="D15811" s="1" t="s">
        <v>3948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6054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7" t="n">
        <v>46255</v>
      </c>
      <c r="C15812" s="1" t="n">
        <v>1</v>
      </c>
      <c r="D15812" s="1" t="s">
        <v>3851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3886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7" t="n">
        <v>46255</v>
      </c>
      <c r="C15813" s="1" t="n">
        <v>1</v>
      </c>
      <c r="D15813" s="1" t="s">
        <v>3851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3886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7" t="n">
        <v>46255</v>
      </c>
      <c r="C15814" s="1" t="n">
        <v>1</v>
      </c>
      <c r="D15814" s="1" t="s">
        <v>3851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3887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7" t="n">
        <v>46255</v>
      </c>
      <c r="C15815" s="1" t="n">
        <v>1</v>
      </c>
      <c r="D15815" s="1" t="s">
        <v>3851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4216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7" t="n">
        <v>46255</v>
      </c>
      <c r="C15816" s="1" t="n">
        <v>1</v>
      </c>
      <c r="D15816" s="1" t="s">
        <v>3851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5492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7" t="n">
        <v>46255</v>
      </c>
      <c r="C15817" s="1" t="n">
        <v>1</v>
      </c>
      <c r="D15817" s="1" t="s">
        <v>3851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4223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7" t="n">
        <v>46255</v>
      </c>
      <c r="C15818" s="1" t="n">
        <v>1</v>
      </c>
      <c r="D15818" s="1" t="s">
        <v>3851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4224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7" t="n">
        <v>46255</v>
      </c>
      <c r="C15819" s="1" t="n">
        <v>1</v>
      </c>
      <c r="D15819" s="1" t="s">
        <v>3851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6088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7" t="n">
        <v>46255</v>
      </c>
      <c r="C15820" s="1" t="n">
        <v>1</v>
      </c>
      <c r="D15820" s="1" t="s">
        <v>3851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4225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7" t="n">
        <v>46255</v>
      </c>
      <c r="C15821" s="1" t="n">
        <v>1</v>
      </c>
      <c r="D15821" s="1" t="s">
        <v>3851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4111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7" t="n">
        <v>46255</v>
      </c>
      <c r="C15822" s="1" t="n">
        <v>1</v>
      </c>
      <c r="D15822" s="1" t="s">
        <v>3851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4112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7" t="n">
        <v>46255</v>
      </c>
      <c r="C15823" s="1" t="n">
        <v>6</v>
      </c>
      <c r="D15823" s="1" t="s">
        <v>3914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4187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7" t="n">
        <v>46255</v>
      </c>
      <c r="C15824" s="1" t="n">
        <v>6</v>
      </c>
      <c r="D15824" s="1" t="s">
        <v>3914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4265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7" t="n">
        <v>46255</v>
      </c>
      <c r="C15825" s="1" t="n">
        <v>6</v>
      </c>
      <c r="D15825" s="1" t="s">
        <v>3914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4188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7" t="n">
        <v>46255</v>
      </c>
      <c r="C15826" s="1" t="n">
        <v>6</v>
      </c>
      <c r="D15826" s="1" t="s">
        <v>3914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4189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7" t="n">
        <v>46255</v>
      </c>
      <c r="C15827" s="1" t="n">
        <v>6</v>
      </c>
      <c r="D15827" s="1" t="s">
        <v>3914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4190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7" t="n">
        <v>46255</v>
      </c>
      <c r="C15828" s="1" t="n">
        <v>6</v>
      </c>
      <c r="D15828" s="1" t="s">
        <v>3914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4191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7" t="n">
        <v>46255</v>
      </c>
      <c r="C15829" s="1" t="n">
        <v>6</v>
      </c>
      <c r="D15829" s="1" t="s">
        <v>3914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4195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7" t="n">
        <v>46255</v>
      </c>
      <c r="C15830" s="1" t="n">
        <v>6</v>
      </c>
      <c r="D15830" s="1" t="s">
        <v>3914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4196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7" t="n">
        <v>46255</v>
      </c>
      <c r="C15831" s="1" t="n">
        <v>6</v>
      </c>
      <c r="D15831" s="1" t="s">
        <v>3914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4197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7" t="n">
        <v>46255</v>
      </c>
      <c r="C15832" s="1" t="n">
        <v>6</v>
      </c>
      <c r="D15832" s="1" t="s">
        <v>3914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4267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7" t="n">
        <v>46255</v>
      </c>
      <c r="C15833" s="1" t="n">
        <v>6</v>
      </c>
      <c r="D15833" s="1" t="s">
        <v>3914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4198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7" t="n">
        <v>46255</v>
      </c>
      <c r="C15834" s="1" t="n">
        <v>6</v>
      </c>
      <c r="D15834" s="1" t="s">
        <v>3914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4199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7" t="n">
        <v>46255</v>
      </c>
      <c r="C15835" s="1" t="n">
        <v>6</v>
      </c>
      <c r="D15835" s="1" t="s">
        <v>3914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4175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7" t="n">
        <v>46255</v>
      </c>
      <c r="C15836" s="1" t="n">
        <v>6</v>
      </c>
      <c r="D15836" s="1" t="s">
        <v>3914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4176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7" t="n">
        <v>46255</v>
      </c>
      <c r="C15837" s="1" t="n">
        <v>6</v>
      </c>
      <c r="D15837" s="1" t="s">
        <v>3914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4177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7" t="n">
        <v>46255</v>
      </c>
      <c r="C15838" s="1" t="n">
        <v>6</v>
      </c>
      <c r="D15838" s="1" t="s">
        <v>3914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4178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7" t="n">
        <v>46255</v>
      </c>
      <c r="C15839" s="1" t="n">
        <v>6</v>
      </c>
      <c r="D15839" s="1" t="s">
        <v>3914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8544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7" t="n">
        <v>46255</v>
      </c>
      <c r="C15840" s="1" t="n">
        <v>6</v>
      </c>
      <c r="D15840" s="1" t="s">
        <v>3914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4179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7" t="n">
        <v>46255</v>
      </c>
      <c r="C15841" s="1" t="n">
        <v>6</v>
      </c>
      <c r="D15841" s="1" t="s">
        <v>3914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4180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7" t="n">
        <v>46255</v>
      </c>
      <c r="C15842" s="1" t="n">
        <v>6</v>
      </c>
      <c r="D15842" s="1" t="s">
        <v>3914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4182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7" t="n">
        <v>46255</v>
      </c>
      <c r="C15843" s="1" t="n">
        <v>6</v>
      </c>
      <c r="D15843" s="1" t="s">
        <v>3914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4183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7" t="n">
        <v>46255</v>
      </c>
      <c r="C15844" s="1" t="n">
        <v>6</v>
      </c>
      <c r="D15844" s="1" t="s">
        <v>3914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4184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7" t="n">
        <v>46255</v>
      </c>
      <c r="C15845" s="1" t="n">
        <v>6</v>
      </c>
      <c r="D15845" s="1" t="s">
        <v>3914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4185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7" t="n">
        <v>46255</v>
      </c>
      <c r="C15846" s="1" t="n">
        <v>6</v>
      </c>
      <c r="D15846" s="1" t="s">
        <v>3914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4174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7" t="n">
        <v>46255</v>
      </c>
      <c r="C15847" s="1" t="n">
        <v>6</v>
      </c>
      <c r="D15847" s="1" t="s">
        <v>3914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4181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7" t="n">
        <v>46255</v>
      </c>
      <c r="C15848" s="1" t="n">
        <v>11</v>
      </c>
      <c r="D15848" s="1" t="s">
        <v>3915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3950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7" t="n">
        <v>46255</v>
      </c>
      <c r="C15849" s="1" t="n">
        <v>11</v>
      </c>
      <c r="D15849" s="1" t="s">
        <v>3915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4777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7" t="n">
        <v>46255</v>
      </c>
      <c r="C15850" s="1" t="n">
        <v>11</v>
      </c>
      <c r="D15850" s="1" t="s">
        <v>3915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7287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7" t="n">
        <v>46255</v>
      </c>
      <c r="C15851" s="1" t="n">
        <v>11</v>
      </c>
      <c r="D15851" s="1" t="s">
        <v>3915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8545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7" t="n">
        <v>46255</v>
      </c>
      <c r="C15852" s="1" t="n">
        <v>11</v>
      </c>
      <c r="D15852" s="1" t="s">
        <v>3915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8546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7" t="n">
        <v>46255</v>
      </c>
      <c r="C15853" s="1" t="n">
        <v>11</v>
      </c>
      <c r="D15853" s="1" t="s">
        <v>3915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5729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7" t="n">
        <v>46255</v>
      </c>
      <c r="C15854" s="1" t="n">
        <v>11</v>
      </c>
      <c r="D15854" s="1" t="s">
        <v>3915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8547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7" t="n">
        <v>46255</v>
      </c>
      <c r="C15855" s="1" t="n">
        <v>11</v>
      </c>
      <c r="D15855" s="1" t="s">
        <v>3915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8548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7" t="n">
        <v>46255</v>
      </c>
      <c r="C15856" s="1" t="n">
        <v>11</v>
      </c>
      <c r="D15856" s="1" t="s">
        <v>3915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3888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7" t="n">
        <v>46255</v>
      </c>
      <c r="C15857" s="1" t="n">
        <v>11</v>
      </c>
      <c r="D15857" s="1" t="s">
        <v>3915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3889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7" t="n">
        <v>46255</v>
      </c>
      <c r="C15858" s="1" t="n">
        <v>11</v>
      </c>
      <c r="D15858" s="1" t="s">
        <v>3915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6197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7" t="n">
        <v>46255</v>
      </c>
      <c r="C15859" s="1" t="n">
        <v>11</v>
      </c>
      <c r="D15859" s="1" t="s">
        <v>3915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7393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7" t="n">
        <v>46255</v>
      </c>
      <c r="C15860" s="1" t="n">
        <v>11</v>
      </c>
      <c r="D15860" s="1" t="s">
        <v>3915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7394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7" t="n">
        <v>46255</v>
      </c>
      <c r="C15861" s="1" t="n">
        <v>11</v>
      </c>
      <c r="D15861" s="1" t="s">
        <v>3915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7395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7" t="n">
        <v>46255</v>
      </c>
      <c r="C15862" s="1" t="n">
        <v>11</v>
      </c>
      <c r="D15862" s="1" t="s">
        <v>3915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7396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7" t="n">
        <v>46255</v>
      </c>
      <c r="C15863" s="1" t="n">
        <v>11</v>
      </c>
      <c r="D15863" s="1" t="s">
        <v>3915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4303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7" t="n">
        <v>46255</v>
      </c>
      <c r="C15864" s="1" t="n">
        <v>11</v>
      </c>
      <c r="D15864" s="1" t="s">
        <v>3915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4304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7" t="n">
        <v>46255</v>
      </c>
      <c r="C15865" s="1" t="n">
        <v>11</v>
      </c>
      <c r="D15865" s="1" t="s">
        <v>3915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4307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7" t="n">
        <v>46255</v>
      </c>
      <c r="C15866" s="1" t="n">
        <v>11</v>
      </c>
      <c r="D15866" s="1" t="s">
        <v>3915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4308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7" t="n">
        <v>46255</v>
      </c>
      <c r="C15867" s="1" t="n">
        <v>11</v>
      </c>
      <c r="D15867" s="1" t="s">
        <v>3915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4791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7" t="n">
        <v>46255</v>
      </c>
      <c r="C15868" s="1" t="n">
        <v>11</v>
      </c>
      <c r="D15868" s="1" t="s">
        <v>3915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4309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7" t="n">
        <v>46255</v>
      </c>
      <c r="C15869" s="1" t="n">
        <v>11</v>
      </c>
      <c r="D15869" s="1" t="s">
        <v>3915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4310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7" t="n">
        <v>46255</v>
      </c>
      <c r="C15870" s="1" t="n">
        <v>11</v>
      </c>
      <c r="D15870" s="1" t="s">
        <v>3915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4311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7" t="n">
        <v>46255</v>
      </c>
      <c r="C15871" s="1" t="n">
        <v>11</v>
      </c>
      <c r="D15871" s="1" t="s">
        <v>3915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4474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7" t="n">
        <v>46255</v>
      </c>
      <c r="C15872" s="1" t="n">
        <v>11</v>
      </c>
      <c r="D15872" s="1" t="s">
        <v>3915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4322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7" t="n">
        <v>46255</v>
      </c>
      <c r="C15873" s="1" t="n">
        <v>11</v>
      </c>
      <c r="D15873" s="1" t="s">
        <v>3915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4323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7" t="n">
        <v>46255</v>
      </c>
      <c r="C15874" s="1" t="n">
        <v>11</v>
      </c>
      <c r="D15874" s="1" t="s">
        <v>3915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4324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7" t="n">
        <v>46255</v>
      </c>
      <c r="C15875" s="1" t="n">
        <v>11</v>
      </c>
      <c r="D15875" s="1" t="s">
        <v>3915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4626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7" t="n">
        <v>46255</v>
      </c>
      <c r="C15876" s="1" t="n">
        <v>11</v>
      </c>
      <c r="D15876" s="1" t="s">
        <v>3915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4222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7" t="n">
        <v>46255</v>
      </c>
      <c r="C15877" s="1" t="n">
        <v>11</v>
      </c>
      <c r="D15877" s="1" t="s">
        <v>3915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3888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7" t="n">
        <v>46255</v>
      </c>
      <c r="C15878" s="1" t="n">
        <v>11</v>
      </c>
      <c r="D15878" s="1" t="s">
        <v>3915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3889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7" t="n">
        <v>46255</v>
      </c>
      <c r="C15879" s="1" t="n">
        <v>11</v>
      </c>
      <c r="D15879" s="1" t="s">
        <v>3915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8549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7" t="n">
        <v>46255</v>
      </c>
      <c r="C15880" s="1" t="n">
        <v>11</v>
      </c>
      <c r="D15880" s="1" t="s">
        <v>3915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8550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7" t="n">
        <v>46255</v>
      </c>
      <c r="C15881" s="1" t="n">
        <v>11</v>
      </c>
      <c r="D15881" s="1" t="s">
        <v>3915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6180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7" t="n">
        <v>46255</v>
      </c>
      <c r="C15882" s="1" t="n">
        <v>11</v>
      </c>
      <c r="D15882" s="1" t="s">
        <v>3915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6181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7" t="n">
        <v>46255</v>
      </c>
      <c r="C15883" s="1" t="n">
        <v>11</v>
      </c>
      <c r="D15883" s="1" t="s">
        <v>3915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6182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7" t="n">
        <v>46255</v>
      </c>
      <c r="C15884" s="1" t="n">
        <v>11</v>
      </c>
      <c r="D15884" s="1" t="s">
        <v>3915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8551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7" t="n">
        <v>46255</v>
      </c>
      <c r="C15885" s="1" t="n">
        <v>11</v>
      </c>
      <c r="D15885" s="1" t="s">
        <v>3915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6183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7" t="n">
        <v>46255</v>
      </c>
      <c r="C15886" s="1" t="n">
        <v>11</v>
      </c>
      <c r="D15886" s="1" t="s">
        <v>3915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8552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7" t="n">
        <v>46255</v>
      </c>
      <c r="C15887" s="1" t="n">
        <v>11</v>
      </c>
      <c r="D15887" s="1" t="s">
        <v>3915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8553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7" t="n">
        <v>46255</v>
      </c>
      <c r="C15888" s="1" t="n">
        <v>11</v>
      </c>
      <c r="D15888" s="1" t="s">
        <v>3915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8554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7" t="n">
        <v>46255</v>
      </c>
      <c r="C15889" s="1" t="n">
        <v>11</v>
      </c>
      <c r="D15889" s="1" t="s">
        <v>3915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8555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7" t="n">
        <v>46255</v>
      </c>
      <c r="C15890" s="1" t="n">
        <v>11</v>
      </c>
      <c r="D15890" s="1" t="s">
        <v>3915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8556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7" t="n">
        <v>46255</v>
      </c>
      <c r="C15891" s="1" t="n">
        <v>11</v>
      </c>
      <c r="D15891" s="1" t="s">
        <v>3915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8557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7" t="n">
        <v>46255</v>
      </c>
      <c r="C15892" s="1" t="n">
        <v>11</v>
      </c>
      <c r="D15892" s="1" t="s">
        <v>3915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8558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7" t="n">
        <v>46255</v>
      </c>
      <c r="C15893" s="1" t="n">
        <v>11</v>
      </c>
      <c r="D15893" s="1" t="s">
        <v>3915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8559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7" t="n">
        <v>46255</v>
      </c>
      <c r="C15894" s="1" t="n">
        <v>11</v>
      </c>
      <c r="D15894" s="1" t="s">
        <v>3915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8560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7" t="n">
        <v>46255</v>
      </c>
      <c r="C15895" s="1" t="n">
        <v>11</v>
      </c>
      <c r="D15895" s="1" t="s">
        <v>3915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8561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7" t="n">
        <v>46255</v>
      </c>
      <c r="C15896" s="1" t="n">
        <v>11</v>
      </c>
      <c r="D15896" s="1" t="s">
        <v>3915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8562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7" t="n">
        <v>46255</v>
      </c>
      <c r="C15897" s="1" t="n">
        <v>11</v>
      </c>
      <c r="D15897" s="1" t="s">
        <v>3915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8080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7" t="n">
        <v>46255</v>
      </c>
      <c r="C15898" s="1" t="n">
        <v>11</v>
      </c>
      <c r="D15898" s="1" t="s">
        <v>3915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8563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7" t="n">
        <v>46255</v>
      </c>
      <c r="C15899" s="1" t="n">
        <v>11</v>
      </c>
      <c r="D15899" s="1" t="s">
        <v>3915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8564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7" t="n">
        <v>46255</v>
      </c>
      <c r="C15900" s="1" t="n">
        <v>11</v>
      </c>
      <c r="D15900" s="1" t="s">
        <v>3915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8565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7" t="n">
        <v>46255</v>
      </c>
      <c r="C15901" s="1" t="n">
        <v>11</v>
      </c>
      <c r="D15901" s="1" t="s">
        <v>3915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8566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7" t="n">
        <v>46255</v>
      </c>
      <c r="C15902" s="1" t="n">
        <v>11</v>
      </c>
      <c r="D15902" s="1" t="s">
        <v>3915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8567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7" t="n">
        <v>46255</v>
      </c>
      <c r="C15903" s="1" t="n">
        <v>11</v>
      </c>
      <c r="D15903" s="1" t="s">
        <v>3915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8568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7" t="n">
        <v>46255</v>
      </c>
      <c r="C15904" s="1" t="n">
        <v>11</v>
      </c>
      <c r="D15904" s="1" t="s">
        <v>3915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8569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7" t="n">
        <v>46255</v>
      </c>
      <c r="C15905" s="1" t="n">
        <v>11</v>
      </c>
      <c r="D15905" s="1" t="s">
        <v>3915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8570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7" t="n">
        <v>46255</v>
      </c>
      <c r="C15906" s="1" t="n">
        <v>11</v>
      </c>
      <c r="D15906" s="1" t="s">
        <v>3915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8571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7" t="n">
        <v>46255</v>
      </c>
      <c r="C15907" s="1" t="n">
        <v>11</v>
      </c>
      <c r="D15907" s="1" t="s">
        <v>3915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8572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7" t="n">
        <v>46255</v>
      </c>
      <c r="C15908" s="1" t="n">
        <v>11</v>
      </c>
      <c r="D15908" s="1" t="s">
        <v>3915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8573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7" t="n">
        <v>46255</v>
      </c>
      <c r="C15909" s="1" t="n">
        <v>11</v>
      </c>
      <c r="D15909" s="1" t="s">
        <v>3915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8574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7" t="n">
        <v>46255</v>
      </c>
      <c r="C15910" s="1" t="n">
        <v>11</v>
      </c>
      <c r="D15910" s="1" t="s">
        <v>3915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8575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7" t="n">
        <v>46255</v>
      </c>
      <c r="C15911" s="1" t="n">
        <v>11</v>
      </c>
      <c r="D15911" s="1" t="s">
        <v>3915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8576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7" t="n">
        <v>46255</v>
      </c>
      <c r="C15912" s="1" t="n">
        <v>11</v>
      </c>
      <c r="D15912" s="1" t="s">
        <v>3915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8577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7" t="n">
        <v>46255</v>
      </c>
      <c r="C15913" s="1" t="n">
        <v>11</v>
      </c>
      <c r="D15913" s="1" t="s">
        <v>3915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7368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7" t="n">
        <v>46255</v>
      </c>
      <c r="C15914" s="1" t="n">
        <v>22</v>
      </c>
      <c r="D15914" s="1" t="s">
        <v>3920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3921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7" t="n">
        <v>46255</v>
      </c>
      <c r="C15915" s="1" t="n">
        <v>22</v>
      </c>
      <c r="D15915" s="1" t="s">
        <v>3920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4208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7" t="n">
        <v>46255</v>
      </c>
      <c r="C15916" s="1" t="n">
        <v>22</v>
      </c>
      <c r="D15916" s="1" t="s">
        <v>3920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3942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7" t="n">
        <v>46255</v>
      </c>
      <c r="C15917" s="1" t="n">
        <v>22</v>
      </c>
      <c r="D15917" s="1" t="s">
        <v>3920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3943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7" t="n">
        <v>46255</v>
      </c>
      <c r="C15918" s="1" t="n">
        <v>22</v>
      </c>
      <c r="D15918" s="1" t="s">
        <v>3920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3922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7" t="n">
        <v>46255</v>
      </c>
      <c r="C15919" s="1" t="n">
        <v>22</v>
      </c>
      <c r="D15919" s="1" t="s">
        <v>3920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3938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7" t="n">
        <v>46255</v>
      </c>
      <c r="C15920" s="1" t="n">
        <v>22</v>
      </c>
      <c r="D15920" s="1" t="s">
        <v>3920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3940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7" t="n">
        <v>46255</v>
      </c>
      <c r="C15921" s="1" t="n">
        <v>22</v>
      </c>
      <c r="D15921" s="1" t="s">
        <v>3920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3921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7" t="n">
        <v>46255</v>
      </c>
      <c r="C15922" s="1" t="n">
        <v>22</v>
      </c>
      <c r="D15922" s="1" t="s">
        <v>3920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3923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7" t="n">
        <v>46255</v>
      </c>
      <c r="C15923" s="1" t="n">
        <v>22</v>
      </c>
      <c r="D15923" s="1" t="s">
        <v>3920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3924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7" t="n">
        <v>46255</v>
      </c>
      <c r="C15924" s="1" t="n">
        <v>22</v>
      </c>
      <c r="D15924" s="1" t="s">
        <v>3920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3925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7" t="n">
        <v>46255</v>
      </c>
      <c r="C15925" s="1" t="n">
        <v>22</v>
      </c>
      <c r="D15925" s="1" t="s">
        <v>3920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3926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7" t="n">
        <v>46255</v>
      </c>
      <c r="C15926" s="1" t="n">
        <v>22</v>
      </c>
      <c r="D15926" s="1" t="s">
        <v>3920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3927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7" t="n">
        <v>46255</v>
      </c>
      <c r="C15927" s="1" t="n">
        <v>22</v>
      </c>
      <c r="D15927" s="1" t="s">
        <v>3920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3928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7" t="n">
        <v>46255</v>
      </c>
      <c r="C15928" s="1" t="n">
        <v>22</v>
      </c>
      <c r="D15928" s="1" t="s">
        <v>3920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3929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7" t="n">
        <v>46255</v>
      </c>
      <c r="C15929" s="1" t="n">
        <v>22</v>
      </c>
      <c r="D15929" s="1" t="s">
        <v>3920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3930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7" t="n">
        <v>46255</v>
      </c>
      <c r="C15930" s="1" t="n">
        <v>22</v>
      </c>
      <c r="D15930" s="1" t="s">
        <v>3920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3931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7" t="n">
        <v>46255</v>
      </c>
      <c r="C15931" s="1" t="n">
        <v>22</v>
      </c>
      <c r="D15931" s="1" t="s">
        <v>3920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3932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7" t="n">
        <v>46255</v>
      </c>
      <c r="C15932" s="1" t="n">
        <v>22</v>
      </c>
      <c r="D15932" s="1" t="s">
        <v>3920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3936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7" t="n">
        <v>46255</v>
      </c>
      <c r="C15933" s="1" t="n">
        <v>22</v>
      </c>
      <c r="D15933" s="1" t="s">
        <v>3920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3937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7" t="n">
        <v>46255</v>
      </c>
      <c r="C15934" s="1" t="n">
        <v>22</v>
      </c>
      <c r="D15934" s="1" t="s">
        <v>3920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3938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7" t="n">
        <v>46255</v>
      </c>
      <c r="C15935" s="1" t="n">
        <v>22</v>
      </c>
      <c r="D15935" s="1" t="s">
        <v>3920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3939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7" t="n">
        <v>46255</v>
      </c>
      <c r="C15936" s="1" t="n">
        <v>22</v>
      </c>
      <c r="D15936" s="1" t="s">
        <v>3920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3940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7" t="n">
        <v>46255</v>
      </c>
      <c r="C15937" s="1" t="n">
        <v>22</v>
      </c>
      <c r="D15937" s="1" t="s">
        <v>3920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3921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7" t="n">
        <v>46255</v>
      </c>
      <c r="C15938" s="1" t="n">
        <v>22</v>
      </c>
      <c r="D15938" s="1" t="s">
        <v>3920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3923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7" t="n">
        <v>46255</v>
      </c>
      <c r="C15939" s="1" t="n">
        <v>22</v>
      </c>
      <c r="D15939" s="1" t="s">
        <v>3920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3924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7" t="n">
        <v>46255</v>
      </c>
      <c r="C15940" s="1" t="n">
        <v>22</v>
      </c>
      <c r="D15940" s="1" t="s">
        <v>3920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3925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7" t="n">
        <v>46255</v>
      </c>
      <c r="C15941" s="1" t="n">
        <v>22</v>
      </c>
      <c r="D15941" s="1" t="s">
        <v>3920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3926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7" t="n">
        <v>46255</v>
      </c>
      <c r="C15942" s="1" t="n">
        <v>22</v>
      </c>
      <c r="D15942" s="1" t="s">
        <v>3920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3927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7" t="n">
        <v>46255</v>
      </c>
      <c r="C15943" s="1" t="n">
        <v>22</v>
      </c>
      <c r="D15943" s="1" t="s">
        <v>3920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3928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7" t="n">
        <v>46255</v>
      </c>
      <c r="C15944" s="1" t="n">
        <v>22</v>
      </c>
      <c r="D15944" s="1" t="s">
        <v>3920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3929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7" t="n">
        <v>46255</v>
      </c>
      <c r="C15945" s="1" t="n">
        <v>22</v>
      </c>
      <c r="D15945" s="1" t="s">
        <v>3920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3930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7" t="n">
        <v>46255</v>
      </c>
      <c r="C15946" s="1" t="n">
        <v>22</v>
      </c>
      <c r="D15946" s="1" t="s">
        <v>3920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3931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7" t="n">
        <v>46255</v>
      </c>
      <c r="C15947" s="1" t="n">
        <v>22</v>
      </c>
      <c r="D15947" s="1" t="s">
        <v>3920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3932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7" t="n">
        <v>46255</v>
      </c>
      <c r="C15948" s="1" t="n">
        <v>22</v>
      </c>
      <c r="D15948" s="1" t="s">
        <v>3920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3933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7" t="n">
        <v>46255</v>
      </c>
      <c r="C15949" s="1" t="n">
        <v>22</v>
      </c>
      <c r="D15949" s="1" t="s">
        <v>3920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3934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7" t="n">
        <v>46255</v>
      </c>
      <c r="C15950" s="1" t="n">
        <v>22</v>
      </c>
      <c r="D15950" s="1" t="s">
        <v>3920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3936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7" t="n">
        <v>46255</v>
      </c>
      <c r="C15951" s="1" t="n">
        <v>22</v>
      </c>
      <c r="D15951" s="1" t="s">
        <v>3920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3937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7" t="n">
        <v>46255</v>
      </c>
      <c r="C15952" s="1" t="n">
        <v>22</v>
      </c>
      <c r="D15952" s="1" t="s">
        <v>3920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3938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7" t="n">
        <v>46255</v>
      </c>
      <c r="C15953" s="1" t="n">
        <v>22</v>
      </c>
      <c r="D15953" s="1" t="s">
        <v>3920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3939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7" t="n">
        <v>46255</v>
      </c>
      <c r="C15954" s="1" t="n">
        <v>22</v>
      </c>
      <c r="D15954" s="1" t="s">
        <v>3920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3940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7" t="n">
        <v>46255</v>
      </c>
      <c r="C15955" s="1" t="n">
        <v>22</v>
      </c>
      <c r="D15955" s="1" t="s">
        <v>3920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3921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7" t="n">
        <v>46255</v>
      </c>
      <c r="C15956" s="1" t="n">
        <v>22</v>
      </c>
      <c r="D15956" s="1" t="s">
        <v>3920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4208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7" t="n">
        <v>46255</v>
      </c>
      <c r="C15957" s="1" t="n">
        <v>22</v>
      </c>
      <c r="D15957" s="1" t="s">
        <v>3920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3942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7" t="n">
        <v>46255</v>
      </c>
      <c r="C15958" s="1" t="n">
        <v>22</v>
      </c>
      <c r="D15958" s="1" t="s">
        <v>3920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3943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7" t="n">
        <v>46255</v>
      </c>
      <c r="C15959" s="1" t="n">
        <v>22</v>
      </c>
      <c r="D15959" s="1" t="s">
        <v>3920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3922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7" t="n">
        <v>46255</v>
      </c>
      <c r="C15960" s="1" t="n">
        <v>22</v>
      </c>
      <c r="D15960" s="1" t="s">
        <v>3920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3938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7" t="n">
        <v>46255</v>
      </c>
      <c r="C15961" s="1" t="n">
        <v>22</v>
      </c>
      <c r="D15961" s="1" t="s">
        <v>3920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3940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7" t="n">
        <v>46255</v>
      </c>
      <c r="C15962" s="1" t="n">
        <v>45</v>
      </c>
      <c r="D15962" s="1" t="s">
        <v>7500</v>
      </c>
      <c r="E15962" s="1" t="n">
        <v>1461</v>
      </c>
      <c r="F15962" s="1" t="s">
        <v>165</v>
      </c>
      <c r="I15962" s="1" t="n">
        <v>3365</v>
      </c>
      <c r="J15962" s="1" t="n">
        <v>74875</v>
      </c>
      <c r="K15962" s="1" t="n">
        <v>630941886014</v>
      </c>
      <c r="L15962" s="1" t="s">
        <v>7930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7" t="n">
        <v>46255</v>
      </c>
      <c r="C15963" s="1" t="n">
        <v>45</v>
      </c>
      <c r="D15963" s="1" t="s">
        <v>7500</v>
      </c>
      <c r="E15963" s="1" t="n">
        <v>1461</v>
      </c>
      <c r="F15963" s="1" t="s">
        <v>165</v>
      </c>
      <c r="I15963" s="1" t="n">
        <v>3365</v>
      </c>
      <c r="J15963" s="1" t="n">
        <v>74877</v>
      </c>
      <c r="K15963" s="1" t="n">
        <v>70341986783</v>
      </c>
      <c r="L15963" s="1" t="s">
        <v>7498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7" t="n">
        <v>46255</v>
      </c>
      <c r="C15964" s="1" t="n">
        <v>45</v>
      </c>
      <c r="D15964" s="1" t="s">
        <v>7500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3899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7" t="n">
        <v>46255</v>
      </c>
      <c r="C15965" s="1" t="n">
        <v>100</v>
      </c>
      <c r="D15965" s="1" t="s">
        <v>3947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3921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7" t="n">
        <v>46255</v>
      </c>
      <c r="C15966" s="1" t="n">
        <v>100</v>
      </c>
      <c r="D15966" s="1" t="s">
        <v>3947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4208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7" t="n">
        <v>46255</v>
      </c>
      <c r="C15967" s="1" t="n">
        <v>100</v>
      </c>
      <c r="D15967" s="1" t="s">
        <v>3947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3942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7" t="n">
        <v>46255</v>
      </c>
      <c r="C15968" s="1" t="n">
        <v>100</v>
      </c>
      <c r="D15968" s="1" t="s">
        <v>3947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3943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7" t="n">
        <v>46255</v>
      </c>
      <c r="C15969" s="1" t="n">
        <v>100</v>
      </c>
      <c r="D15969" s="1" t="s">
        <v>3947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3922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7" t="n">
        <v>46255</v>
      </c>
      <c r="C15970" s="1" t="n">
        <v>100</v>
      </c>
      <c r="D15970" s="1" t="s">
        <v>3947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3938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7" t="n">
        <v>46255</v>
      </c>
      <c r="C15971" s="1" t="n">
        <v>100</v>
      </c>
      <c r="D15971" s="1" t="s">
        <v>3947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3940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7" t="n">
        <v>46255</v>
      </c>
      <c r="C15972" s="1" t="n">
        <v>100</v>
      </c>
      <c r="D15972" s="1" t="s">
        <v>3947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3921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7" t="n">
        <v>46255</v>
      </c>
      <c r="C15973" s="1" t="n">
        <v>100</v>
      </c>
      <c r="D15973" s="1" t="s">
        <v>3947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3923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7" t="n">
        <v>46255</v>
      </c>
      <c r="C15974" s="1" t="n">
        <v>100</v>
      </c>
      <c r="D15974" s="1" t="s">
        <v>3947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3924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7" t="n">
        <v>46255</v>
      </c>
      <c r="C15975" s="1" t="n">
        <v>100</v>
      </c>
      <c r="D15975" s="1" t="s">
        <v>3947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3925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7" t="n">
        <v>46255</v>
      </c>
      <c r="C15976" s="1" t="n">
        <v>100</v>
      </c>
      <c r="D15976" s="1" t="s">
        <v>3947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3926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7" t="n">
        <v>46255</v>
      </c>
      <c r="C15977" s="1" t="n">
        <v>100</v>
      </c>
      <c r="D15977" s="1" t="s">
        <v>3947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3927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7" t="n">
        <v>46255</v>
      </c>
      <c r="C15978" s="1" t="n">
        <v>100</v>
      </c>
      <c r="D15978" s="1" t="s">
        <v>3947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3928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7" t="n">
        <v>46255</v>
      </c>
      <c r="C15979" s="1" t="n">
        <v>100</v>
      </c>
      <c r="D15979" s="1" t="s">
        <v>3947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3929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7" t="n">
        <v>46255</v>
      </c>
      <c r="C15980" s="1" t="n">
        <v>100</v>
      </c>
      <c r="D15980" s="1" t="s">
        <v>3947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3930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7" t="n">
        <v>46255</v>
      </c>
      <c r="C15981" s="1" t="n">
        <v>100</v>
      </c>
      <c r="D15981" s="1" t="s">
        <v>3947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3931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7" t="n">
        <v>46255</v>
      </c>
      <c r="C15982" s="1" t="n">
        <v>100</v>
      </c>
      <c r="D15982" s="1" t="s">
        <v>3947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3932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7" t="n">
        <v>46255</v>
      </c>
      <c r="C15983" s="1" t="n">
        <v>100</v>
      </c>
      <c r="D15983" s="1" t="s">
        <v>3947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3936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7" t="n">
        <v>46255</v>
      </c>
      <c r="C15984" s="1" t="n">
        <v>100</v>
      </c>
      <c r="D15984" s="1" t="s">
        <v>3947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3937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7" t="n">
        <v>46255</v>
      </c>
      <c r="C15985" s="1" t="n">
        <v>100</v>
      </c>
      <c r="D15985" s="1" t="s">
        <v>3947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3938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7" t="n">
        <v>46255</v>
      </c>
      <c r="C15986" s="1" t="n">
        <v>100</v>
      </c>
      <c r="D15986" s="1" t="s">
        <v>3947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3939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7" t="n">
        <v>46255</v>
      </c>
      <c r="C15987" s="1" t="n">
        <v>100</v>
      </c>
      <c r="D15987" s="1" t="s">
        <v>3947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3940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7" t="n">
        <v>46255</v>
      </c>
      <c r="C15988" s="1" t="n">
        <v>100</v>
      </c>
      <c r="D15988" s="1" t="s">
        <v>3947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3921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7" t="n">
        <v>46255</v>
      </c>
      <c r="C15989" s="1" t="n">
        <v>100</v>
      </c>
      <c r="D15989" s="1" t="s">
        <v>3947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3923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7" t="n">
        <v>46255</v>
      </c>
      <c r="C15990" s="1" t="n">
        <v>100</v>
      </c>
      <c r="D15990" s="1" t="s">
        <v>3947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3924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7" t="n">
        <v>46255</v>
      </c>
      <c r="C15991" s="1" t="n">
        <v>100</v>
      </c>
      <c r="D15991" s="1" t="s">
        <v>3947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3925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7" t="n">
        <v>46255</v>
      </c>
      <c r="C15992" s="1" t="n">
        <v>100</v>
      </c>
      <c r="D15992" s="1" t="s">
        <v>3947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3926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7" t="n">
        <v>46255</v>
      </c>
      <c r="C15993" s="1" t="n">
        <v>100</v>
      </c>
      <c r="D15993" s="1" t="s">
        <v>3947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3927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7" t="n">
        <v>46255</v>
      </c>
      <c r="C15994" s="1" t="n">
        <v>100</v>
      </c>
      <c r="D15994" s="1" t="s">
        <v>3947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3928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7" t="n">
        <v>46255</v>
      </c>
      <c r="C15995" s="1" t="n">
        <v>100</v>
      </c>
      <c r="D15995" s="1" t="s">
        <v>3947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3929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7" t="n">
        <v>46255</v>
      </c>
      <c r="C15996" s="1" t="n">
        <v>100</v>
      </c>
      <c r="D15996" s="1" t="s">
        <v>3947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3930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7" t="n">
        <v>46255</v>
      </c>
      <c r="C15997" s="1" t="n">
        <v>100</v>
      </c>
      <c r="D15997" s="1" t="s">
        <v>3947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3931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7" t="n">
        <v>46255</v>
      </c>
      <c r="C15998" s="1" t="n">
        <v>100</v>
      </c>
      <c r="D15998" s="1" t="s">
        <v>3947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3932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7" t="n">
        <v>46255</v>
      </c>
      <c r="C15999" s="1" t="n">
        <v>100</v>
      </c>
      <c r="D15999" s="1" t="s">
        <v>3947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3933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7" t="n">
        <v>46255</v>
      </c>
      <c r="C16000" s="1" t="n">
        <v>100</v>
      </c>
      <c r="D16000" s="1" t="s">
        <v>3947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3934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7" t="n">
        <v>46255</v>
      </c>
      <c r="C16001" s="1" t="n">
        <v>100</v>
      </c>
      <c r="D16001" s="1" t="s">
        <v>3947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3936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7" t="n">
        <v>46255</v>
      </c>
      <c r="C16002" s="1" t="n">
        <v>100</v>
      </c>
      <c r="D16002" s="1" t="s">
        <v>3947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3937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7" t="n">
        <v>46255</v>
      </c>
      <c r="C16003" s="1" t="n">
        <v>100</v>
      </c>
      <c r="D16003" s="1" t="s">
        <v>3947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3938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7" t="n">
        <v>46255</v>
      </c>
      <c r="C16004" s="1" t="n">
        <v>100</v>
      </c>
      <c r="D16004" s="1" t="s">
        <v>3947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3939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7" t="n">
        <v>46255</v>
      </c>
      <c r="C16005" s="1" t="n">
        <v>100</v>
      </c>
      <c r="D16005" s="1" t="s">
        <v>3947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3940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7" t="n">
        <v>46255</v>
      </c>
      <c r="C16006" s="1" t="n">
        <v>100</v>
      </c>
      <c r="D16006" s="1" t="s">
        <v>3947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3921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7" t="n">
        <v>46255</v>
      </c>
      <c r="C16007" s="1" t="n">
        <v>100</v>
      </c>
      <c r="D16007" s="1" t="s">
        <v>3947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4208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7" t="n">
        <v>46255</v>
      </c>
      <c r="C16008" s="1" t="n">
        <v>100</v>
      </c>
      <c r="D16008" s="1" t="s">
        <v>3947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3942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7" t="n">
        <v>46255</v>
      </c>
      <c r="C16009" s="1" t="n">
        <v>100</v>
      </c>
      <c r="D16009" s="1" t="s">
        <v>3947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3943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7" t="n">
        <v>46255</v>
      </c>
      <c r="C16010" s="1" t="n">
        <v>100</v>
      </c>
      <c r="D16010" s="1" t="s">
        <v>3947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3922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7" t="n">
        <v>46255</v>
      </c>
      <c r="C16011" s="1" t="n">
        <v>100</v>
      </c>
      <c r="D16011" s="1" t="s">
        <v>3947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3938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7" t="n">
        <v>46255</v>
      </c>
      <c r="C16012" s="1" t="n">
        <v>100</v>
      </c>
      <c r="D16012" s="1" t="s">
        <v>3947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3940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7" t="n">
        <v>46255</v>
      </c>
      <c r="C16013" s="1" t="n">
        <v>171</v>
      </c>
      <c r="D16013" s="1" t="s">
        <v>3948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8578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7" t="n">
        <v>46255</v>
      </c>
      <c r="C16014" s="1" t="n">
        <v>171</v>
      </c>
      <c r="D16014" s="1" t="s">
        <v>3948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5281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7" t="n">
        <v>46255</v>
      </c>
      <c r="C16015" s="1" t="n">
        <v>171</v>
      </c>
      <c r="D16015" s="1" t="s">
        <v>3948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7366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7" t="n">
        <v>46256</v>
      </c>
      <c r="C16016" s="1" t="n">
        <v>1</v>
      </c>
      <c r="D16016" s="1" t="s">
        <v>3851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3886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7" t="n">
        <v>46256</v>
      </c>
      <c r="C16017" s="1" t="n">
        <v>1</v>
      </c>
      <c r="D16017" s="1" t="s">
        <v>3851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3887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7" t="n">
        <v>46256</v>
      </c>
      <c r="C16018" s="1" t="n">
        <v>1</v>
      </c>
      <c r="D16018" s="1" t="s">
        <v>3851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3885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7" t="n">
        <v>46256</v>
      </c>
      <c r="C16019" s="1" t="n">
        <v>1</v>
      </c>
      <c r="D16019" s="1" t="s">
        <v>3851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4894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7" t="n">
        <v>46256</v>
      </c>
      <c r="C16020" s="1" t="n">
        <v>1</v>
      </c>
      <c r="D16020" s="1" t="s">
        <v>3851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3894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7" t="n">
        <v>46256</v>
      </c>
      <c r="C16021" s="1" t="n">
        <v>6</v>
      </c>
      <c r="D16021" s="1" t="s">
        <v>3914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7" t="n">
        <v>46256</v>
      </c>
      <c r="C16022" s="1" t="n">
        <v>11</v>
      </c>
      <c r="D16022" s="1" t="s">
        <v>3915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3951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7" t="n">
        <v>46256</v>
      </c>
      <c r="C16023" s="1" t="n">
        <v>11</v>
      </c>
      <c r="D16023" s="1" t="s">
        <v>3915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4217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7" t="n">
        <v>46256</v>
      </c>
      <c r="C16024" s="1" t="n">
        <v>11</v>
      </c>
      <c r="D16024" s="1" t="s">
        <v>3915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4218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7" t="n">
        <v>46256</v>
      </c>
      <c r="C16025" s="1" t="n">
        <v>11</v>
      </c>
      <c r="D16025" s="1" t="s">
        <v>3915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4219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7" t="n">
        <v>46256</v>
      </c>
      <c r="C16026" s="1" t="n">
        <v>11</v>
      </c>
      <c r="D16026" s="1" t="s">
        <v>3915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3953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7" t="n">
        <v>46256</v>
      </c>
      <c r="C16027" s="1" t="n">
        <v>11</v>
      </c>
      <c r="D16027" s="1" t="s">
        <v>3915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3954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7" t="n">
        <v>46256</v>
      </c>
      <c r="C16028" s="1" t="n">
        <v>11</v>
      </c>
      <c r="D16028" s="1" t="s">
        <v>3915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3955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7" t="n">
        <v>46256</v>
      </c>
      <c r="C16029" s="1" t="n">
        <v>11</v>
      </c>
      <c r="D16029" s="1" t="s">
        <v>3915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3957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7" t="n">
        <v>46256</v>
      </c>
      <c r="C16030" s="1" t="n">
        <v>11</v>
      </c>
      <c r="D16030" s="1" t="s">
        <v>3915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3956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7" t="n">
        <v>46256</v>
      </c>
      <c r="C16031" s="1" t="n">
        <v>11</v>
      </c>
      <c r="D16031" s="1" t="s">
        <v>3915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8579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7" t="n">
        <v>46256</v>
      </c>
      <c r="C16032" s="1" t="n">
        <v>11</v>
      </c>
      <c r="D16032" s="1" t="s">
        <v>3915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8580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7" t="n">
        <v>46256</v>
      </c>
      <c r="C16033" s="1" t="n">
        <v>11</v>
      </c>
      <c r="D16033" s="1" t="s">
        <v>3915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4395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7" t="n">
        <v>46256</v>
      </c>
      <c r="C16034" s="1" t="n">
        <v>11</v>
      </c>
      <c r="D16034" s="1" t="s">
        <v>3915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6647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7" t="n">
        <v>46256</v>
      </c>
      <c r="C16035" s="1" t="n">
        <v>11</v>
      </c>
      <c r="D16035" s="1" t="s">
        <v>3915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4401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7" t="n">
        <v>46256</v>
      </c>
      <c r="C16036" s="1" t="n">
        <v>11</v>
      </c>
      <c r="D16036" s="1" t="s">
        <v>3915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4405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7" t="n">
        <v>46256</v>
      </c>
      <c r="C16037" s="1" t="n">
        <v>11</v>
      </c>
      <c r="D16037" s="1" t="s">
        <v>3915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4403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7" t="n">
        <v>46256</v>
      </c>
      <c r="C16038" s="1" t="n">
        <v>11</v>
      </c>
      <c r="D16038" s="1" t="s">
        <v>3915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8581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7" t="n">
        <v>46256</v>
      </c>
      <c r="C16039" s="1" t="n">
        <v>11</v>
      </c>
      <c r="D16039" s="1" t="s">
        <v>3915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4222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7" t="n">
        <v>46256</v>
      </c>
      <c r="C16040" s="1" t="n">
        <v>11</v>
      </c>
      <c r="D16040" s="1" t="s">
        <v>3915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4098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7" t="n">
        <v>46256</v>
      </c>
      <c r="C16041" s="1" t="n">
        <v>11</v>
      </c>
      <c r="D16041" s="1" t="s">
        <v>3915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8582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7" t="n">
        <v>46256</v>
      </c>
      <c r="C16042" s="1" t="n">
        <v>11</v>
      </c>
      <c r="D16042" s="1" t="s">
        <v>3915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4100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7" t="n">
        <v>46256</v>
      </c>
      <c r="C16043" s="1" t="n">
        <v>11</v>
      </c>
      <c r="D16043" s="1" t="s">
        <v>3915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4101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7" t="n">
        <v>46256</v>
      </c>
      <c r="C16044" s="1" t="n">
        <v>11</v>
      </c>
      <c r="D16044" s="1" t="s">
        <v>3915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4102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7" t="n">
        <v>46256</v>
      </c>
      <c r="C16045" s="1" t="n">
        <v>11</v>
      </c>
      <c r="D16045" s="1" t="s">
        <v>3915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4103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7" t="n">
        <v>46256</v>
      </c>
      <c r="C16046" s="1" t="n">
        <v>11</v>
      </c>
      <c r="D16046" s="1" t="s">
        <v>3915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4108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7" t="n">
        <v>46256</v>
      </c>
      <c r="C16047" s="1" t="n">
        <v>11</v>
      </c>
      <c r="D16047" s="1" t="s">
        <v>3915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4109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7" t="n">
        <v>46256</v>
      </c>
      <c r="C16048" s="1" t="n">
        <v>11</v>
      </c>
      <c r="D16048" s="1" t="s">
        <v>3915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6196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7" t="n">
        <v>46256</v>
      </c>
      <c r="C16049" s="1" t="n">
        <v>11</v>
      </c>
      <c r="D16049" s="1" t="s">
        <v>3915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6462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7" t="n">
        <v>46256</v>
      </c>
      <c r="C16050" s="1" t="n">
        <v>11</v>
      </c>
      <c r="D16050" s="1" t="s">
        <v>3915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6463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7" t="n">
        <v>46256</v>
      </c>
      <c r="C16051" s="1" t="n">
        <v>11</v>
      </c>
      <c r="D16051" s="1" t="s">
        <v>3915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4110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7" t="n">
        <v>46256</v>
      </c>
      <c r="C16052" s="1" t="n">
        <v>11</v>
      </c>
      <c r="D16052" s="1" t="s">
        <v>3915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4776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7" t="n">
        <v>46256</v>
      </c>
      <c r="C16053" s="1" t="n">
        <v>11</v>
      </c>
      <c r="D16053" s="1" t="s">
        <v>3915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4301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7" t="n">
        <v>46256</v>
      </c>
      <c r="C16054" s="1" t="n">
        <v>11</v>
      </c>
      <c r="D16054" s="1" t="s">
        <v>3915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4302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7" t="n">
        <v>46256</v>
      </c>
      <c r="C16055" s="1" t="n">
        <v>11</v>
      </c>
      <c r="D16055" s="1" t="s">
        <v>3915</v>
      </c>
      <c r="E16055" s="1" t="n">
        <v>1681</v>
      </c>
      <c r="F16055" s="1" t="s">
        <v>3086</v>
      </c>
      <c r="I16055" s="1" t="n">
        <v>39522</v>
      </c>
      <c r="J16055" s="1" t="n">
        <v>102134</v>
      </c>
      <c r="K16055" s="1" t="n">
        <v>7894000010021</v>
      </c>
      <c r="L16055" s="1" t="s">
        <v>8583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7" t="n">
        <v>46256</v>
      </c>
      <c r="C16056" s="1" t="n">
        <v>11</v>
      </c>
      <c r="D16056" s="1" t="s">
        <v>3915</v>
      </c>
      <c r="E16056" s="1" t="n">
        <v>1681</v>
      </c>
      <c r="F16056" s="1" t="s">
        <v>3086</v>
      </c>
      <c r="I16056" s="1" t="n">
        <v>39522</v>
      </c>
      <c r="J16056" s="1" t="n">
        <v>110184</v>
      </c>
      <c r="K16056" s="1" t="n">
        <v>37393</v>
      </c>
      <c r="L16056" s="1" t="s">
        <v>5740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7" t="n">
        <v>46256</v>
      </c>
      <c r="C16057" s="1" t="n">
        <v>11</v>
      </c>
      <c r="D16057" s="1" t="s">
        <v>3915</v>
      </c>
      <c r="E16057" s="1" t="n">
        <v>1681</v>
      </c>
      <c r="F16057" s="1" t="s">
        <v>3086</v>
      </c>
      <c r="I16057" s="1" t="n">
        <v>39522</v>
      </c>
      <c r="J16057" s="1" t="n">
        <v>70942</v>
      </c>
      <c r="K16057" s="1" t="n">
        <v>7891000412855</v>
      </c>
      <c r="L16057" s="1" t="s">
        <v>8106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7" t="n">
        <v>46256</v>
      </c>
      <c r="C16058" s="1" t="n">
        <v>11</v>
      </c>
      <c r="D16058" s="1" t="s">
        <v>3915</v>
      </c>
      <c r="E16058" s="1" t="n">
        <v>1681</v>
      </c>
      <c r="F16058" s="1" t="s">
        <v>3086</v>
      </c>
      <c r="I16058" s="1" t="n">
        <v>39522</v>
      </c>
      <c r="J16058" s="1" t="n">
        <v>82067</v>
      </c>
      <c r="K16058" s="1" t="n">
        <v>618341238510</v>
      </c>
      <c r="L16058" s="1" t="s">
        <v>8329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7" t="n">
        <v>46256</v>
      </c>
      <c r="C16059" s="1" t="n">
        <v>11</v>
      </c>
      <c r="D16059" s="1" t="s">
        <v>3915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4303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7" t="n">
        <v>46256</v>
      </c>
      <c r="C16060" s="1" t="n">
        <v>11</v>
      </c>
      <c r="D16060" s="1" t="s">
        <v>3915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4304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7" t="n">
        <v>46256</v>
      </c>
      <c r="C16061" s="1" t="n">
        <v>11</v>
      </c>
      <c r="D16061" s="1" t="s">
        <v>3915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4474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7" t="n">
        <v>46256</v>
      </c>
      <c r="C16062" s="1" t="n">
        <v>11</v>
      </c>
      <c r="D16062" s="1" t="s">
        <v>3915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4625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7" t="n">
        <v>46256</v>
      </c>
      <c r="C16063" s="1" t="n">
        <v>11</v>
      </c>
      <c r="D16063" s="1" t="s">
        <v>3915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4322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7" t="n">
        <v>46256</v>
      </c>
      <c r="C16064" s="1" t="n">
        <v>11</v>
      </c>
      <c r="D16064" s="1" t="s">
        <v>3915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4323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7" t="n">
        <v>46256</v>
      </c>
      <c r="C16065" s="1" t="n">
        <v>11</v>
      </c>
      <c r="D16065" s="1" t="s">
        <v>3915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4324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7" t="n">
        <v>46256</v>
      </c>
      <c r="C16066" s="1" t="n">
        <v>11</v>
      </c>
      <c r="D16066" s="1" t="s">
        <v>3915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4222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7" t="n">
        <v>46256</v>
      </c>
      <c r="C16067" s="1" t="n">
        <v>11</v>
      </c>
      <c r="D16067" s="1" t="s">
        <v>3915</v>
      </c>
      <c r="E16067" s="1" t="n">
        <v>1704</v>
      </c>
      <c r="F16067" s="1" t="s">
        <v>2980</v>
      </c>
      <c r="I16067" s="1" t="n">
        <v>154509</v>
      </c>
      <c r="J16067" s="1" t="n">
        <v>100933</v>
      </c>
      <c r="K16067" s="1" t="n">
        <v>7896982100059</v>
      </c>
      <c r="L16067" s="1" t="s">
        <v>3950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7" t="n">
        <v>46256</v>
      </c>
      <c r="C16068" s="1" t="n">
        <v>11</v>
      </c>
      <c r="D16068" s="1" t="s">
        <v>3915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4492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7" t="n">
        <v>46256</v>
      </c>
      <c r="C16069" s="1" t="n">
        <v>11</v>
      </c>
      <c r="D16069" s="1" t="s">
        <v>3915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4493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7" t="n">
        <v>46256</v>
      </c>
      <c r="C16070" s="1" t="n">
        <v>11</v>
      </c>
      <c r="D16070" s="1" t="s">
        <v>3915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4494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7" t="n">
        <v>46256</v>
      </c>
      <c r="C16071" s="1" t="n">
        <v>11</v>
      </c>
      <c r="D16071" s="1" t="s">
        <v>3915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5743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7" t="n">
        <v>46256</v>
      </c>
      <c r="C16072" s="1" t="n">
        <v>11</v>
      </c>
      <c r="D16072" s="1" t="s">
        <v>3915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4496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7" t="n">
        <v>46256</v>
      </c>
      <c r="C16073" s="1" t="n">
        <v>11</v>
      </c>
      <c r="D16073" s="1" t="s">
        <v>3915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4497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7" t="n">
        <v>46256</v>
      </c>
      <c r="C16074" s="1" t="n">
        <v>11</v>
      </c>
      <c r="D16074" s="1" t="s">
        <v>3915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4493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7" t="n">
        <v>46256</v>
      </c>
      <c r="C16075" s="1" t="n">
        <v>11</v>
      </c>
      <c r="D16075" s="1" t="s">
        <v>3915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6649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7" t="n">
        <v>46256</v>
      </c>
      <c r="C16076" s="1" t="n">
        <v>11</v>
      </c>
      <c r="D16076" s="1" t="s">
        <v>3915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4530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7" t="n">
        <v>46256</v>
      </c>
      <c r="C16077" s="1" t="n">
        <v>11</v>
      </c>
      <c r="D16077" s="1" t="s">
        <v>3915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5586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7" t="n">
        <v>46256</v>
      </c>
      <c r="C16078" s="1" t="n">
        <v>11</v>
      </c>
      <c r="D16078" s="1" t="s">
        <v>3915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4828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7" t="n">
        <v>46256</v>
      </c>
      <c r="C16079" s="1" t="n">
        <v>11</v>
      </c>
      <c r="D16079" s="1" t="s">
        <v>3915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7502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7" t="n">
        <v>46256</v>
      </c>
      <c r="C16080" s="1" t="n">
        <v>11</v>
      </c>
      <c r="D16080" s="1" t="s">
        <v>3915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4233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7" t="n">
        <v>46256</v>
      </c>
      <c r="C16081" s="1" t="n">
        <v>11</v>
      </c>
      <c r="D16081" s="1" t="s">
        <v>3915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4234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7" t="n">
        <v>46256</v>
      </c>
      <c r="C16082" s="1" t="n">
        <v>11</v>
      </c>
      <c r="D16082" s="1" t="s">
        <v>3915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4235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7" t="n">
        <v>46256</v>
      </c>
      <c r="C16083" s="1" t="n">
        <v>11</v>
      </c>
      <c r="D16083" s="1" t="s">
        <v>3915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4236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7" t="n">
        <v>46256</v>
      </c>
      <c r="C16084" s="1" t="n">
        <v>11</v>
      </c>
      <c r="D16084" s="1" t="s">
        <v>3915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4237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7" t="n">
        <v>46256</v>
      </c>
      <c r="C16085" s="1" t="n">
        <v>11</v>
      </c>
      <c r="D16085" s="1" t="s">
        <v>3915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4238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7" t="n">
        <v>46256</v>
      </c>
      <c r="C16086" s="1" t="n">
        <v>11</v>
      </c>
      <c r="D16086" s="1" t="s">
        <v>3915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4239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7" t="n">
        <v>46256</v>
      </c>
      <c r="C16087" s="1" t="n">
        <v>11</v>
      </c>
      <c r="D16087" s="1" t="s">
        <v>3915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4325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7" t="n">
        <v>46256</v>
      </c>
      <c r="C16088" s="1" t="n">
        <v>11</v>
      </c>
      <c r="D16088" s="1" t="s">
        <v>3915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4861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7" t="n">
        <v>46256</v>
      </c>
      <c r="C16089" s="1" t="n">
        <v>11</v>
      </c>
      <c r="D16089" s="1" t="s">
        <v>3915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7902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7" t="n">
        <v>46256</v>
      </c>
      <c r="C16090" s="1" t="n">
        <v>11</v>
      </c>
      <c r="D16090" s="1" t="s">
        <v>3915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4862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7" t="n">
        <v>46256</v>
      </c>
      <c r="C16091" s="1" t="n">
        <v>11</v>
      </c>
      <c r="D16091" s="1" t="s">
        <v>3915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4326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7" t="n">
        <v>46256</v>
      </c>
      <c r="C16092" s="1" t="n">
        <v>11</v>
      </c>
      <c r="D16092" s="1" t="s">
        <v>3915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4613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7" t="n">
        <v>46256</v>
      </c>
      <c r="C16093" s="1" t="n">
        <v>11</v>
      </c>
      <c r="D16093" s="1" t="s">
        <v>3915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4864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7" t="n">
        <v>46256</v>
      </c>
      <c r="C16094" s="1" t="n">
        <v>11</v>
      </c>
      <c r="D16094" s="1" t="s">
        <v>3915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4328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7" t="n">
        <v>46256</v>
      </c>
      <c r="C16095" s="1" t="n">
        <v>11</v>
      </c>
      <c r="D16095" s="1" t="s">
        <v>3915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6203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7" t="n">
        <v>46256</v>
      </c>
      <c r="C16096" s="1" t="n">
        <v>11</v>
      </c>
      <c r="D16096" s="1" t="s">
        <v>3915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4331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7" t="n">
        <v>46256</v>
      </c>
      <c r="C16097" s="1" t="n">
        <v>11</v>
      </c>
      <c r="D16097" s="1" t="s">
        <v>3915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4332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7" t="n">
        <v>46256</v>
      </c>
      <c r="C16098" s="1" t="n">
        <v>11</v>
      </c>
      <c r="D16098" s="1" t="s">
        <v>3915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4333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7" t="n">
        <v>46256</v>
      </c>
      <c r="C16099" s="1" t="n">
        <v>11</v>
      </c>
      <c r="D16099" s="1" t="s">
        <v>3915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5676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7" t="n">
        <v>46256</v>
      </c>
      <c r="C16100" s="1" t="n">
        <v>11</v>
      </c>
      <c r="D16100" s="1" t="s">
        <v>3915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4336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7" t="n">
        <v>46256</v>
      </c>
      <c r="C16101" s="1" t="n">
        <v>11</v>
      </c>
      <c r="D16101" s="1" t="s">
        <v>3915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4337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7" t="n">
        <v>46256</v>
      </c>
      <c r="C16102" s="1" t="n">
        <v>11</v>
      </c>
      <c r="D16102" s="1" t="s">
        <v>3915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7478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7" t="n">
        <v>46256</v>
      </c>
      <c r="C16103" s="1" t="n">
        <v>11</v>
      </c>
      <c r="D16103" s="1" t="s">
        <v>3915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4340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7" t="n">
        <v>46256</v>
      </c>
      <c r="C16104" s="1" t="n">
        <v>11</v>
      </c>
      <c r="D16104" s="1" t="s">
        <v>3915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4342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7" t="n">
        <v>46256</v>
      </c>
      <c r="C16105" s="1" t="n">
        <v>11</v>
      </c>
      <c r="D16105" s="1" t="s">
        <v>3915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6436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7" t="n">
        <v>46256</v>
      </c>
      <c r="C16106" s="1" t="n">
        <v>11</v>
      </c>
      <c r="D16106" s="1" t="s">
        <v>3915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4343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7" t="n">
        <v>46256</v>
      </c>
      <c r="C16107" s="1" t="n">
        <v>11</v>
      </c>
      <c r="D16107" s="1" t="s">
        <v>3915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5678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7" t="n">
        <v>46256</v>
      </c>
      <c r="C16108" s="1" t="n">
        <v>11</v>
      </c>
      <c r="D16108" s="1" t="s">
        <v>3915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4874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7" t="n">
        <v>46256</v>
      </c>
      <c r="C16109" s="1" t="n">
        <v>11</v>
      </c>
      <c r="D16109" s="1" t="s">
        <v>3915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4346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7" t="n">
        <v>46256</v>
      </c>
      <c r="C16110" s="1" t="n">
        <v>11</v>
      </c>
      <c r="D16110" s="1" t="s">
        <v>3915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4347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7" t="n">
        <v>46256</v>
      </c>
      <c r="C16111" s="1" t="n">
        <v>11</v>
      </c>
      <c r="D16111" s="1" t="s">
        <v>3915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8584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7" t="n">
        <v>46256</v>
      </c>
      <c r="C16112" s="1" t="n">
        <v>11</v>
      </c>
      <c r="D16112" s="1" t="s">
        <v>3915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5613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7" t="n">
        <v>46256</v>
      </c>
      <c r="C16113" s="1" t="n">
        <v>11</v>
      </c>
      <c r="D16113" s="1" t="s">
        <v>3915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4349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7" t="n">
        <v>46256</v>
      </c>
      <c r="C16114" s="1" t="n">
        <v>11</v>
      </c>
      <c r="D16114" s="1" t="s">
        <v>3915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4351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7" t="n">
        <v>46256</v>
      </c>
      <c r="C16115" s="1" t="n">
        <v>11</v>
      </c>
      <c r="D16115" s="1" t="s">
        <v>3915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4615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7" t="n">
        <v>46256</v>
      </c>
      <c r="C16116" s="1" t="n">
        <v>11</v>
      </c>
      <c r="D16116" s="1" t="s">
        <v>3915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6214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7" t="n">
        <v>46256</v>
      </c>
      <c r="C16117" s="1" t="n">
        <v>11</v>
      </c>
      <c r="D16117" s="1" t="s">
        <v>3915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6446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7" t="n">
        <v>46256</v>
      </c>
      <c r="C16118" s="1" t="n">
        <v>11</v>
      </c>
      <c r="D16118" s="1" t="s">
        <v>3915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7480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7" t="n">
        <v>46256</v>
      </c>
      <c r="C16119" s="1" t="n">
        <v>11</v>
      </c>
      <c r="D16119" s="1" t="s">
        <v>3915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4603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7" t="n">
        <v>46256</v>
      </c>
      <c r="C16120" s="1" t="n">
        <v>11</v>
      </c>
      <c r="D16120" s="1" t="s">
        <v>3915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8585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7" t="n">
        <v>46256</v>
      </c>
      <c r="C16121" s="1" t="n">
        <v>11</v>
      </c>
      <c r="D16121" s="1" t="s">
        <v>3915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6156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7" t="n">
        <v>46256</v>
      </c>
      <c r="C16122" s="1" t="n">
        <v>11</v>
      </c>
      <c r="D16122" s="1" t="s">
        <v>3915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6159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7" t="n">
        <v>46256</v>
      </c>
      <c r="C16123" s="1" t="n">
        <v>39</v>
      </c>
      <c r="D16123" s="1" t="s">
        <v>3945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6231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7" t="n">
        <v>46258</v>
      </c>
      <c r="C16124" s="1" t="n">
        <v>1</v>
      </c>
      <c r="D16124" s="1" t="s">
        <v>3851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3886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7" t="n">
        <v>46258</v>
      </c>
      <c r="C16125" s="1" t="n">
        <v>1</v>
      </c>
      <c r="D16125" s="1" t="s">
        <v>3851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3887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7" t="n">
        <v>46258</v>
      </c>
      <c r="C16126" s="1" t="n">
        <v>1</v>
      </c>
      <c r="D16126" s="1" t="s">
        <v>3851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3852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7" t="n">
        <v>46258</v>
      </c>
      <c r="C16127" s="1" t="n">
        <v>1</v>
      </c>
      <c r="D16127" s="1" t="s">
        <v>3851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3853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7" t="n">
        <v>46258</v>
      </c>
      <c r="C16128" s="1" t="n">
        <v>1</v>
      </c>
      <c r="D16128" s="1" t="s">
        <v>3851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3854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7" t="n">
        <v>46258</v>
      </c>
      <c r="C16129" s="1" t="n">
        <v>1</v>
      </c>
      <c r="D16129" s="1" t="s">
        <v>3851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3894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7" t="n">
        <v>46258</v>
      </c>
      <c r="C16130" s="1" t="n">
        <v>11</v>
      </c>
      <c r="D16130" s="1" t="s">
        <v>3915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3855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7" t="n">
        <v>46258</v>
      </c>
      <c r="C16131" s="1" t="n">
        <v>11</v>
      </c>
      <c r="D16131" s="1" t="s">
        <v>3915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3856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7" t="n">
        <v>46258</v>
      </c>
      <c r="C16132" s="1" t="n">
        <v>11</v>
      </c>
      <c r="D16132" s="1" t="s">
        <v>3915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8586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7" t="n">
        <v>46258</v>
      </c>
      <c r="C16133" s="1" t="n">
        <v>11</v>
      </c>
      <c r="D16133" s="1" t="s">
        <v>3915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8587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7" t="n">
        <v>46258</v>
      </c>
      <c r="C16134" s="1" t="n">
        <v>11</v>
      </c>
      <c r="D16134" s="1" t="s">
        <v>3915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3857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7" t="n">
        <v>46258</v>
      </c>
      <c r="C16135" s="1" t="n">
        <v>11</v>
      </c>
      <c r="D16135" s="1" t="s">
        <v>3915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6244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7" t="n">
        <v>46258</v>
      </c>
      <c r="C16136" s="1" t="n">
        <v>11</v>
      </c>
      <c r="D16136" s="1" t="s">
        <v>3915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7377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7" t="n">
        <v>46258</v>
      </c>
      <c r="C16137" s="1" t="n">
        <v>11</v>
      </c>
      <c r="D16137" s="1" t="s">
        <v>3915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3860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7" t="n">
        <v>46258</v>
      </c>
      <c r="C16138" s="1" t="n">
        <v>11</v>
      </c>
      <c r="D16138" s="1" t="s">
        <v>3915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8588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7" t="n">
        <v>46258</v>
      </c>
      <c r="C16139" s="1" t="n">
        <v>11</v>
      </c>
      <c r="D16139" s="1" t="s">
        <v>3915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8589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7" t="n">
        <v>46258</v>
      </c>
      <c r="C16140" s="1" t="n">
        <v>11</v>
      </c>
      <c r="D16140" s="1" t="s">
        <v>3915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8590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7" t="n">
        <v>46258</v>
      </c>
      <c r="C16141" s="1" t="n">
        <v>11</v>
      </c>
      <c r="D16141" s="1" t="s">
        <v>3915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6258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7" t="n">
        <v>46258</v>
      </c>
      <c r="C16142" s="1" t="n">
        <v>11</v>
      </c>
      <c r="D16142" s="1" t="s">
        <v>3915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8591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7" t="n">
        <v>46258</v>
      </c>
      <c r="C16143" s="1" t="n">
        <v>11</v>
      </c>
      <c r="D16143" s="1" t="s">
        <v>3915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3879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7" t="n">
        <v>46258</v>
      </c>
      <c r="C16144" s="1" t="n">
        <v>11</v>
      </c>
      <c r="D16144" s="1" t="s">
        <v>3915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8592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7" t="n">
        <v>46258</v>
      </c>
      <c r="C16145" s="1" t="n">
        <v>11</v>
      </c>
      <c r="D16145" s="1" t="s">
        <v>3915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8593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7" t="n">
        <v>46258</v>
      </c>
      <c r="C16146" s="1" t="n">
        <v>11</v>
      </c>
      <c r="D16146" s="1" t="s">
        <v>3915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8594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7" t="n">
        <v>46258</v>
      </c>
      <c r="C16147" s="1" t="n">
        <v>11</v>
      </c>
      <c r="D16147" s="1" t="s">
        <v>3915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8595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7" t="n">
        <v>46258</v>
      </c>
      <c r="C16148" s="1" t="n">
        <v>11</v>
      </c>
      <c r="D16148" s="1" t="s">
        <v>3915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8596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7" t="n">
        <v>46258</v>
      </c>
      <c r="C16149" s="1" t="n">
        <v>11</v>
      </c>
      <c r="D16149" s="1" t="s">
        <v>3915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8597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7" t="n">
        <v>46258</v>
      </c>
      <c r="C16150" s="1" t="n">
        <v>11</v>
      </c>
      <c r="D16150" s="1" t="s">
        <v>3915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8598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7" t="n">
        <v>46258</v>
      </c>
      <c r="C16151" s="1" t="n">
        <v>11</v>
      </c>
      <c r="D16151" s="1" t="s">
        <v>3915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8599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7" t="n">
        <v>46258</v>
      </c>
      <c r="C16152" s="1" t="n">
        <v>11</v>
      </c>
      <c r="D16152" s="1" t="s">
        <v>3915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6685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7" t="n">
        <v>46258</v>
      </c>
      <c r="C16153" s="1" t="n">
        <v>11</v>
      </c>
      <c r="D16153" s="1" t="s">
        <v>3915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8600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7" t="n">
        <v>46258</v>
      </c>
      <c r="C16154" s="1" t="n">
        <v>11</v>
      </c>
      <c r="D16154" s="1" t="s">
        <v>3915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4209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7" t="n">
        <v>46258</v>
      </c>
      <c r="C16155" s="1" t="n">
        <v>11</v>
      </c>
      <c r="D16155" s="1" t="s">
        <v>3915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8601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7" t="n">
        <v>46258</v>
      </c>
      <c r="C16156" s="1" t="n">
        <v>11</v>
      </c>
      <c r="D16156" s="1" t="s">
        <v>3915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8602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7" t="n">
        <v>46258</v>
      </c>
      <c r="C16157" s="1" t="n">
        <v>11</v>
      </c>
      <c r="D16157" s="1" t="s">
        <v>3915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8603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7" t="n">
        <v>46258</v>
      </c>
      <c r="C16158" s="1" t="n">
        <v>11</v>
      </c>
      <c r="D16158" s="1" t="s">
        <v>3915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8604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7" t="n">
        <v>46258</v>
      </c>
      <c r="C16159" s="1" t="n">
        <v>11</v>
      </c>
      <c r="D16159" s="1" t="s">
        <v>3915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8605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7" t="n">
        <v>46258</v>
      </c>
      <c r="C16160" s="1" t="n">
        <v>11</v>
      </c>
      <c r="D16160" s="1" t="s">
        <v>3915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8606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7" t="n">
        <v>46258</v>
      </c>
      <c r="C16161" s="1" t="n">
        <v>11</v>
      </c>
      <c r="D16161" s="1" t="s">
        <v>3915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8607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7" t="n">
        <v>46258</v>
      </c>
      <c r="C16162" s="1" t="n">
        <v>11</v>
      </c>
      <c r="D16162" s="1" t="s">
        <v>3915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5041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7" t="n">
        <v>46258</v>
      </c>
      <c r="C16163" s="1" t="n">
        <v>11</v>
      </c>
      <c r="D16163" s="1" t="s">
        <v>3915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7178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7" t="n">
        <v>46258</v>
      </c>
      <c r="C16164" s="1" t="n">
        <v>11</v>
      </c>
      <c r="D16164" s="1" t="s">
        <v>3915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8608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7" t="n">
        <v>46258</v>
      </c>
      <c r="C16165" s="1" t="n">
        <v>11</v>
      </c>
      <c r="D16165" s="1" t="s">
        <v>3915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5635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7" t="n">
        <v>46258</v>
      </c>
      <c r="C16166" s="1" t="n">
        <v>11</v>
      </c>
      <c r="D16166" s="1" t="s">
        <v>3915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6071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7" t="n">
        <v>46258</v>
      </c>
      <c r="C16167" s="1" t="n">
        <v>11</v>
      </c>
      <c r="D16167" s="1" t="s">
        <v>3915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4433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7" t="n">
        <v>46258</v>
      </c>
      <c r="C16168" s="1" t="n">
        <v>11</v>
      </c>
      <c r="D16168" s="1" t="s">
        <v>3915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4434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7" t="n">
        <v>46258</v>
      </c>
      <c r="C16169" s="1" t="n">
        <v>11</v>
      </c>
      <c r="D16169" s="1" t="s">
        <v>3915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4426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7" t="n">
        <v>46258</v>
      </c>
      <c r="C16170" s="1" t="n">
        <v>11</v>
      </c>
      <c r="D16170" s="1" t="s">
        <v>3915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5245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7" t="n">
        <v>46258</v>
      </c>
      <c r="C16171" s="1" t="n">
        <v>11</v>
      </c>
      <c r="D16171" s="1" t="s">
        <v>3915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4124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7" t="n">
        <v>46258</v>
      </c>
      <c r="C16172" s="1" t="n">
        <v>11</v>
      </c>
      <c r="D16172" s="1" t="s">
        <v>3915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4429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7" t="n">
        <v>46258</v>
      </c>
      <c r="C16173" s="1" t="n">
        <v>11</v>
      </c>
      <c r="D16173" s="1" t="s">
        <v>3915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5578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7" t="n">
        <v>46258</v>
      </c>
      <c r="C16174" s="1" t="n">
        <v>11</v>
      </c>
      <c r="D16174" s="1" t="s">
        <v>3915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5579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7" t="n">
        <v>46258</v>
      </c>
      <c r="C16175" s="1" t="n">
        <v>11</v>
      </c>
      <c r="D16175" s="1" t="s">
        <v>3915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8609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7" t="n">
        <v>46258</v>
      </c>
      <c r="C16176" s="1" t="n">
        <v>11</v>
      </c>
      <c r="D16176" s="1" t="s">
        <v>3915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5580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7" t="n">
        <v>46258</v>
      </c>
      <c r="C16177" s="1" t="n">
        <v>11</v>
      </c>
      <c r="D16177" s="1" t="s">
        <v>3915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7984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7" t="n">
        <v>46258</v>
      </c>
      <c r="C16178" s="1" t="n">
        <v>11</v>
      </c>
      <c r="D16178" s="1" t="s">
        <v>3915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8610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7" t="n">
        <v>46258</v>
      </c>
      <c r="C16179" s="1" t="n">
        <v>11</v>
      </c>
      <c r="D16179" s="1" t="s">
        <v>3915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8611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7" t="n">
        <v>46258</v>
      </c>
      <c r="C16180" s="1" t="n">
        <v>11</v>
      </c>
      <c r="D16180" s="1" t="s">
        <v>3915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5582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7" t="n">
        <v>46258</v>
      </c>
      <c r="C16181" s="1" t="n">
        <v>11</v>
      </c>
      <c r="D16181" s="1" t="s">
        <v>3915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5583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7" t="n">
        <v>46258</v>
      </c>
      <c r="C16182" s="1" t="n">
        <v>11</v>
      </c>
      <c r="D16182" s="1" t="s">
        <v>3915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8612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7" t="n">
        <v>46258</v>
      </c>
      <c r="C16183" s="1" t="n">
        <v>11</v>
      </c>
      <c r="D16183" s="1" t="s">
        <v>3915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8613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7" t="n">
        <v>46258</v>
      </c>
      <c r="C16184" s="1" t="n">
        <v>11</v>
      </c>
      <c r="D16184" s="1" t="s">
        <v>3915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8614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7" t="n">
        <v>46258</v>
      </c>
      <c r="C16185" s="1" t="n">
        <v>11</v>
      </c>
      <c r="D16185" s="1" t="s">
        <v>3915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8615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7" t="n">
        <v>46258</v>
      </c>
      <c r="C16186" s="1" t="n">
        <v>11</v>
      </c>
      <c r="D16186" s="1" t="s">
        <v>3915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8615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7" t="n">
        <v>46258</v>
      </c>
      <c r="C16187" s="1" t="n">
        <v>11</v>
      </c>
      <c r="D16187" s="1" t="s">
        <v>3915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8615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7" t="n">
        <v>46258</v>
      </c>
      <c r="C16188" s="1" t="n">
        <v>11</v>
      </c>
      <c r="D16188" s="1" t="s">
        <v>3915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8616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7" t="n">
        <v>46258</v>
      </c>
      <c r="C16189" s="1" t="n">
        <v>11</v>
      </c>
      <c r="D16189" s="1" t="s">
        <v>3915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8617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7" t="n">
        <v>46258</v>
      </c>
      <c r="C16190" s="1" t="n">
        <v>11</v>
      </c>
      <c r="D16190" s="1" t="s">
        <v>3915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8617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7" t="n">
        <v>46258</v>
      </c>
      <c r="C16191" s="1" t="n">
        <v>11</v>
      </c>
      <c r="D16191" s="1" t="s">
        <v>3915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8618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7" t="n">
        <v>46258</v>
      </c>
      <c r="C16192" s="1" t="n">
        <v>11</v>
      </c>
      <c r="D16192" s="1" t="s">
        <v>3915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8619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7" t="n">
        <v>46258</v>
      </c>
      <c r="C16193" s="1" t="n">
        <v>11</v>
      </c>
      <c r="D16193" s="1" t="s">
        <v>3915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8620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7" t="n">
        <v>46258</v>
      </c>
      <c r="C16194" s="1" t="n">
        <v>11</v>
      </c>
      <c r="D16194" s="1" t="s">
        <v>3915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8621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7" t="n">
        <v>46258</v>
      </c>
      <c r="C16195" s="1" t="n">
        <v>11</v>
      </c>
      <c r="D16195" s="1" t="s">
        <v>3915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8622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7" t="n">
        <v>46258</v>
      </c>
      <c r="C16196" s="1" t="n">
        <v>11</v>
      </c>
      <c r="D16196" s="1" t="s">
        <v>3915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8623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7" t="n">
        <v>46258</v>
      </c>
      <c r="C16197" s="1" t="n">
        <v>11</v>
      </c>
      <c r="D16197" s="1" t="s">
        <v>3915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5627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7" t="n">
        <v>46258</v>
      </c>
      <c r="C16198" s="1" t="n">
        <v>11</v>
      </c>
      <c r="D16198" s="1" t="s">
        <v>3915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8624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7" t="n">
        <v>46258</v>
      </c>
      <c r="C16199" s="1" t="n">
        <v>11</v>
      </c>
      <c r="D16199" s="1" t="s">
        <v>3915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7523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7" t="n">
        <v>46258</v>
      </c>
      <c r="C16200" s="1" t="n">
        <v>11</v>
      </c>
      <c r="D16200" s="1" t="s">
        <v>3915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8625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7" t="n">
        <v>46258</v>
      </c>
      <c r="C16201" s="1" t="n">
        <v>11</v>
      </c>
      <c r="D16201" s="1" t="s">
        <v>3915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8626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7" t="n">
        <v>46258</v>
      </c>
      <c r="C16202" s="1" t="n">
        <v>11</v>
      </c>
      <c r="D16202" s="1" t="s">
        <v>3915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8627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7" t="n">
        <v>46258</v>
      </c>
      <c r="C16203" s="1" t="n">
        <v>11</v>
      </c>
      <c r="D16203" s="1" t="s">
        <v>3915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8628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7" t="n">
        <v>46258</v>
      </c>
      <c r="C16204" s="1" t="n">
        <v>11</v>
      </c>
      <c r="D16204" s="1" t="s">
        <v>3915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8629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7" t="n">
        <v>46258</v>
      </c>
      <c r="C16205" s="1" t="n">
        <v>11</v>
      </c>
      <c r="D16205" s="1" t="s">
        <v>3915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5637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7" t="n">
        <v>46258</v>
      </c>
      <c r="C16206" s="1" t="n">
        <v>11</v>
      </c>
      <c r="D16206" s="1" t="s">
        <v>3915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8630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7" t="n">
        <v>46258</v>
      </c>
      <c r="C16207" s="1" t="n">
        <v>11</v>
      </c>
      <c r="D16207" s="1" t="s">
        <v>3915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8631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7" t="n">
        <v>46258</v>
      </c>
      <c r="C16208" s="1" t="n">
        <v>11</v>
      </c>
      <c r="D16208" s="1" t="s">
        <v>3915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8632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7" t="n">
        <v>46258</v>
      </c>
      <c r="C16209" s="1" t="n">
        <v>11</v>
      </c>
      <c r="D16209" s="1" t="s">
        <v>3915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8633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7" t="n">
        <v>46258</v>
      </c>
      <c r="C16210" s="1" t="n">
        <v>11</v>
      </c>
      <c r="D16210" s="1" t="s">
        <v>3915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8634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7" t="n">
        <v>46258</v>
      </c>
      <c r="C16211" s="1" t="n">
        <v>11</v>
      </c>
      <c r="D16211" s="1" t="s">
        <v>3915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8635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7" t="n">
        <v>46258</v>
      </c>
      <c r="C16212" s="1" t="n">
        <v>11</v>
      </c>
      <c r="D16212" s="1" t="s">
        <v>3915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5649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7" t="n">
        <v>46258</v>
      </c>
      <c r="C16213" s="1" t="n">
        <v>11</v>
      </c>
      <c r="D16213" s="1" t="s">
        <v>3915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8636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7" t="n">
        <v>46258</v>
      </c>
      <c r="C16214" s="1" t="n">
        <v>11</v>
      </c>
      <c r="D16214" s="1" t="s">
        <v>3915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6643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7" t="n">
        <v>46258</v>
      </c>
      <c r="C16215" s="1" t="n">
        <v>11</v>
      </c>
      <c r="D16215" s="1" t="s">
        <v>3915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5651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7" t="n">
        <v>46258</v>
      </c>
      <c r="C16216" s="1" t="n">
        <v>11</v>
      </c>
      <c r="D16216" s="1" t="s">
        <v>3915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8637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7" t="n">
        <v>46258</v>
      </c>
      <c r="C16217" s="1" t="n">
        <v>11</v>
      </c>
      <c r="D16217" s="1" t="s">
        <v>3915</v>
      </c>
      <c r="E16217" s="1" t="n">
        <v>1634</v>
      </c>
      <c r="F16217" s="1" t="s">
        <v>2623</v>
      </c>
      <c r="I16217" s="1" t="n">
        <v>330734</v>
      </c>
      <c r="J16217" s="1" t="n">
        <v>12855</v>
      </c>
      <c r="K16217" s="1" t="n">
        <v>7898910758127</v>
      </c>
      <c r="L16217" s="1" t="s">
        <v>6601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7" t="n">
        <v>46258</v>
      </c>
      <c r="C16218" s="1" t="n">
        <v>11</v>
      </c>
      <c r="D16218" s="1" t="s">
        <v>3915</v>
      </c>
      <c r="E16218" s="1" t="n">
        <v>1634</v>
      </c>
      <c r="F16218" s="1" t="s">
        <v>2623</v>
      </c>
      <c r="I16218" s="1" t="n">
        <v>330734</v>
      </c>
      <c r="J16218" s="1" t="n">
        <v>13171</v>
      </c>
      <c r="K16218" s="1" t="n">
        <v>7896037913146</v>
      </c>
      <c r="L16218" s="1" t="s">
        <v>5631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7" t="n">
        <v>46258</v>
      </c>
      <c r="C16219" s="1" t="n">
        <v>11</v>
      </c>
      <c r="D16219" s="1" t="s">
        <v>3915</v>
      </c>
      <c r="E16219" s="1" t="n">
        <v>1634</v>
      </c>
      <c r="F16219" s="1" t="s">
        <v>2623</v>
      </c>
      <c r="I16219" s="1" t="n">
        <v>330734</v>
      </c>
      <c r="J16219" s="1" t="n">
        <v>22930</v>
      </c>
      <c r="K16219" s="1" t="n">
        <v>7898910758516</v>
      </c>
      <c r="L16219" s="1" t="s">
        <v>6605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7" t="n">
        <v>46258</v>
      </c>
      <c r="C16220" s="1" t="n">
        <v>11</v>
      </c>
      <c r="D16220" s="1" t="s">
        <v>3915</v>
      </c>
      <c r="E16220" s="1" t="n">
        <v>1634</v>
      </c>
      <c r="F16220" s="1" t="s">
        <v>2623</v>
      </c>
      <c r="I16220" s="1" t="n">
        <v>330734</v>
      </c>
      <c r="J16220" s="1" t="n">
        <v>27241</v>
      </c>
      <c r="K16220" s="1" t="n">
        <v>7898910758639</v>
      </c>
      <c r="L16220" s="1" t="s">
        <v>5770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7" t="n">
        <v>46258</v>
      </c>
      <c r="C16221" s="1" t="n">
        <v>11</v>
      </c>
      <c r="D16221" s="1" t="s">
        <v>3915</v>
      </c>
      <c r="E16221" s="1" t="n">
        <v>1634</v>
      </c>
      <c r="F16221" s="1" t="s">
        <v>2623</v>
      </c>
      <c r="I16221" s="1" t="n">
        <v>330734</v>
      </c>
      <c r="J16221" s="1" t="n">
        <v>27242</v>
      </c>
      <c r="K16221" s="1" t="n">
        <v>7898910758622</v>
      </c>
      <c r="L16221" s="1" t="s">
        <v>5771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7" t="n">
        <v>46258</v>
      </c>
      <c r="C16222" s="1" t="n">
        <v>11</v>
      </c>
      <c r="D16222" s="1" t="s">
        <v>3915</v>
      </c>
      <c r="E16222" s="1" t="n">
        <v>1634</v>
      </c>
      <c r="F16222" s="1" t="s">
        <v>2623</v>
      </c>
      <c r="I16222" s="1" t="n">
        <v>330734</v>
      </c>
      <c r="J16222" s="1" t="n">
        <v>27415</v>
      </c>
      <c r="K16222" s="1" t="n">
        <v>7898910758684</v>
      </c>
      <c r="L16222" s="1" t="s">
        <v>6602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7" t="n">
        <v>46258</v>
      </c>
      <c r="C16223" s="1" t="n">
        <v>11</v>
      </c>
      <c r="D16223" s="1" t="s">
        <v>3915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4618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7" t="n">
        <v>46258</v>
      </c>
      <c r="C16224" s="1" t="n">
        <v>11</v>
      </c>
      <c r="D16224" s="1" t="s">
        <v>3915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6402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7" t="n">
        <v>46258</v>
      </c>
      <c r="C16225" s="1" t="n">
        <v>11</v>
      </c>
      <c r="D16225" s="1" t="s">
        <v>3915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6606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7" t="n">
        <v>46258</v>
      </c>
      <c r="C16226" s="1" t="n">
        <v>11</v>
      </c>
      <c r="D16226" s="1" t="s">
        <v>3915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7765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7" t="n">
        <v>46258</v>
      </c>
      <c r="C16227" s="1" t="n">
        <v>11</v>
      </c>
      <c r="D16227" s="1" t="s">
        <v>3915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6185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7" t="n">
        <v>46258</v>
      </c>
      <c r="C16228" s="1" t="n">
        <v>11</v>
      </c>
      <c r="D16228" s="1" t="s">
        <v>3915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6404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7" t="n">
        <v>46258</v>
      </c>
      <c r="C16229" s="1" t="n">
        <v>11</v>
      </c>
      <c r="D16229" s="1" t="s">
        <v>3915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4205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7" t="n">
        <v>46258</v>
      </c>
      <c r="C16230" s="1" t="n">
        <v>11</v>
      </c>
      <c r="D16230" s="1" t="s">
        <v>3915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4207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7" t="n">
        <v>46258</v>
      </c>
      <c r="C16231" s="1" t="n">
        <v>11</v>
      </c>
      <c r="D16231" s="1" t="s">
        <v>3915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4809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7" t="n">
        <v>46258</v>
      </c>
      <c r="C16232" s="1" t="n">
        <v>11</v>
      </c>
      <c r="D16232" s="1" t="s">
        <v>3915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4810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7" t="n">
        <v>46258</v>
      </c>
      <c r="C16233" s="1" t="n">
        <v>11</v>
      </c>
      <c r="D16233" s="1" t="s">
        <v>3915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4811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7" t="n">
        <v>46258</v>
      </c>
      <c r="C16234" s="1" t="n">
        <v>11</v>
      </c>
      <c r="D16234" s="1" t="s">
        <v>3915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4814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7" t="n">
        <v>46258</v>
      </c>
      <c r="C16235" s="1" t="n">
        <v>11</v>
      </c>
      <c r="D16235" s="1" t="s">
        <v>3915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8638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7" t="n">
        <v>46258</v>
      </c>
      <c r="C16236" s="1" t="n">
        <v>11</v>
      </c>
      <c r="D16236" s="1" t="s">
        <v>3915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8198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7" t="n">
        <v>46258</v>
      </c>
      <c r="C16237" s="1" t="n">
        <v>11</v>
      </c>
      <c r="D16237" s="1" t="s">
        <v>3915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5792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7" t="n">
        <v>46258</v>
      </c>
      <c r="C16238" s="1" t="n">
        <v>11</v>
      </c>
      <c r="D16238" s="1" t="s">
        <v>3915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8639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7" t="n">
        <v>46258</v>
      </c>
      <c r="C16239" s="1" t="n">
        <v>11</v>
      </c>
      <c r="D16239" s="1" t="s">
        <v>3915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5795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7" t="n">
        <v>46258</v>
      </c>
      <c r="C16240" s="1" t="n">
        <v>11</v>
      </c>
      <c r="D16240" s="1" t="s">
        <v>3915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5796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7" t="n">
        <v>46258</v>
      </c>
      <c r="C16241" s="1" t="n">
        <v>11</v>
      </c>
      <c r="D16241" s="1" t="s">
        <v>3915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5797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7" t="n">
        <v>46258</v>
      </c>
      <c r="C16242" s="1" t="n">
        <v>11</v>
      </c>
      <c r="D16242" s="1" t="s">
        <v>3915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7139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7" t="n">
        <v>46258</v>
      </c>
      <c r="C16243" s="1" t="n">
        <v>11</v>
      </c>
      <c r="D16243" s="1" t="s">
        <v>3915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5798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7" t="n">
        <v>46258</v>
      </c>
      <c r="C16244" s="1" t="n">
        <v>11</v>
      </c>
      <c r="D16244" s="1" t="s">
        <v>3915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5333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7" t="n">
        <v>46258</v>
      </c>
      <c r="C16245" s="1" t="n">
        <v>11</v>
      </c>
      <c r="D16245" s="1" t="s">
        <v>3915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7140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7" t="n">
        <v>46258</v>
      </c>
      <c r="C16246" s="1" t="n">
        <v>11</v>
      </c>
      <c r="D16246" s="1" t="s">
        <v>3915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8640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7" t="n">
        <v>46258</v>
      </c>
      <c r="C16247" s="1" t="n">
        <v>11</v>
      </c>
      <c r="D16247" s="1" t="s">
        <v>3915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8641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7" t="n">
        <v>46258</v>
      </c>
      <c r="C16248" s="1" t="n">
        <v>11</v>
      </c>
      <c r="D16248" s="1" t="s">
        <v>3915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5801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7" t="n">
        <v>46258</v>
      </c>
      <c r="C16249" s="1" t="n">
        <v>11</v>
      </c>
      <c r="D16249" s="1" t="s">
        <v>3915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5802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7" t="n">
        <v>46258</v>
      </c>
      <c r="C16250" s="1" t="n">
        <v>11</v>
      </c>
      <c r="D16250" s="1" t="s">
        <v>3915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5803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7" t="n">
        <v>46258</v>
      </c>
      <c r="C16251" s="1" t="n">
        <v>11</v>
      </c>
      <c r="D16251" s="1" t="s">
        <v>3915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7141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7" t="n">
        <v>46258</v>
      </c>
      <c r="C16252" s="1" t="n">
        <v>11</v>
      </c>
      <c r="D16252" s="1" t="s">
        <v>3915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5334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7" t="n">
        <v>46258</v>
      </c>
      <c r="C16253" s="1" t="n">
        <v>11</v>
      </c>
      <c r="D16253" s="1" t="s">
        <v>3915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5334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7" t="n">
        <v>46258</v>
      </c>
      <c r="C16254" s="1" t="n">
        <v>11</v>
      </c>
      <c r="D16254" s="1" t="s">
        <v>3915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5810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7" t="n">
        <v>46258</v>
      </c>
      <c r="C16255" s="1" t="n">
        <v>11</v>
      </c>
      <c r="D16255" s="1" t="s">
        <v>3915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5811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7" t="n">
        <v>46258</v>
      </c>
      <c r="C16256" s="1" t="n">
        <v>11</v>
      </c>
      <c r="D16256" s="1" t="s">
        <v>3915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5813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7" t="n">
        <v>46258</v>
      </c>
      <c r="C16257" s="1" t="n">
        <v>11</v>
      </c>
      <c r="D16257" s="1" t="s">
        <v>3915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5814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7" t="n">
        <v>46258</v>
      </c>
      <c r="C16258" s="1" t="n">
        <v>11</v>
      </c>
      <c r="D16258" s="1" t="s">
        <v>3915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5335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7" t="n">
        <v>46258</v>
      </c>
      <c r="C16259" s="1" t="n">
        <v>11</v>
      </c>
      <c r="D16259" s="1" t="s">
        <v>3915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5815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7" t="n">
        <v>46258</v>
      </c>
      <c r="C16260" s="1" t="n">
        <v>11</v>
      </c>
      <c r="D16260" s="1" t="s">
        <v>3915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5336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7" t="n">
        <v>46258</v>
      </c>
      <c r="C16261" s="1" t="n">
        <v>11</v>
      </c>
      <c r="D16261" s="1" t="s">
        <v>3915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7144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7" t="n">
        <v>46258</v>
      </c>
      <c r="C16262" s="1" t="n">
        <v>11</v>
      </c>
      <c r="D16262" s="1" t="s">
        <v>3915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8642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7" t="n">
        <v>46258</v>
      </c>
      <c r="C16263" s="1" t="n">
        <v>11</v>
      </c>
      <c r="D16263" s="1" t="s">
        <v>3915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5337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7" t="n">
        <v>46258</v>
      </c>
      <c r="C16264" s="1" t="n">
        <v>11</v>
      </c>
      <c r="D16264" s="1" t="s">
        <v>3915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5340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7" t="n">
        <v>46258</v>
      </c>
      <c r="C16265" s="1" t="n">
        <v>11</v>
      </c>
      <c r="D16265" s="1" t="s">
        <v>3915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5338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7" t="n">
        <v>46258</v>
      </c>
      <c r="C16266" s="1" t="n">
        <v>11</v>
      </c>
      <c r="D16266" s="1" t="s">
        <v>3915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5817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7" t="n">
        <v>46258</v>
      </c>
      <c r="C16267" s="1" t="n">
        <v>11</v>
      </c>
      <c r="D16267" s="1" t="s">
        <v>3915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8643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7" t="n">
        <v>46258</v>
      </c>
      <c r="C16268" s="1" t="n">
        <v>11</v>
      </c>
      <c r="D16268" s="1" t="s">
        <v>3915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8644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7" t="n">
        <v>46258</v>
      </c>
      <c r="C16269" s="1" t="n">
        <v>11</v>
      </c>
      <c r="D16269" s="1" t="s">
        <v>3915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5820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7" t="n">
        <v>46258</v>
      </c>
      <c r="C16270" s="1" t="n">
        <v>11</v>
      </c>
      <c r="D16270" s="1" t="s">
        <v>3915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7145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7" t="n">
        <v>46258</v>
      </c>
      <c r="C16271" s="1" t="n">
        <v>11</v>
      </c>
      <c r="D16271" s="1" t="s">
        <v>3915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5339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7" t="n">
        <v>46258</v>
      </c>
      <c r="C16272" s="1" t="n">
        <v>11</v>
      </c>
      <c r="D16272" s="1" t="s">
        <v>3915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7146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7" t="n">
        <v>46258</v>
      </c>
      <c r="C16273" s="1" t="n">
        <v>11</v>
      </c>
      <c r="D16273" s="1" t="s">
        <v>3915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5821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7" t="n">
        <v>46258</v>
      </c>
      <c r="C16274" s="1" t="n">
        <v>11</v>
      </c>
      <c r="D16274" s="1" t="s">
        <v>3915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5824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7" t="n">
        <v>46258</v>
      </c>
      <c r="C16275" s="1" t="n">
        <v>11</v>
      </c>
      <c r="D16275" s="1" t="s">
        <v>3915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5825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7" t="n">
        <v>46258</v>
      </c>
      <c r="C16276" s="1" t="n">
        <v>11</v>
      </c>
      <c r="D16276" s="1" t="s">
        <v>3915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8645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7" t="n">
        <v>46258</v>
      </c>
      <c r="C16277" s="1" t="n">
        <v>11</v>
      </c>
      <c r="D16277" s="1" t="s">
        <v>3915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8646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7" t="n">
        <v>46258</v>
      </c>
      <c r="C16278" s="1" t="n">
        <v>11</v>
      </c>
      <c r="D16278" s="1" t="s">
        <v>3915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7148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7" t="n">
        <v>46258</v>
      </c>
      <c r="C16279" s="1" t="n">
        <v>11</v>
      </c>
      <c r="D16279" s="1" t="s">
        <v>3915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7149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7" t="n">
        <v>46258</v>
      </c>
      <c r="C16280" s="1" t="n">
        <v>11</v>
      </c>
      <c r="D16280" s="1" t="s">
        <v>3915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5831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7" t="n">
        <v>46258</v>
      </c>
      <c r="C16281" s="1" t="n">
        <v>11</v>
      </c>
      <c r="D16281" s="1" t="s">
        <v>3915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7150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7" t="n">
        <v>46258</v>
      </c>
      <c r="C16282" s="1" t="n">
        <v>11</v>
      </c>
      <c r="D16282" s="1" t="s">
        <v>3915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4675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7" t="n">
        <v>46258</v>
      </c>
      <c r="C16283" s="1" t="n">
        <v>11</v>
      </c>
      <c r="D16283" s="1" t="s">
        <v>3915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6331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7" t="n">
        <v>46258</v>
      </c>
      <c r="C16284" s="1" t="n">
        <v>11</v>
      </c>
      <c r="D16284" s="1" t="s">
        <v>3915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6332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7" t="n">
        <v>46258</v>
      </c>
      <c r="C16285" s="1" t="n">
        <v>11</v>
      </c>
      <c r="D16285" s="1" t="s">
        <v>3915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4679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7" t="n">
        <v>46258</v>
      </c>
      <c r="C16286" s="1" t="n">
        <v>11</v>
      </c>
      <c r="D16286" s="1" t="s">
        <v>3915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4680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7" t="n">
        <v>46258</v>
      </c>
      <c r="C16287" s="1" t="n">
        <v>11</v>
      </c>
      <c r="D16287" s="1" t="s">
        <v>3915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6375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7" t="n">
        <v>46258</v>
      </c>
      <c r="C16288" s="1" t="n">
        <v>11</v>
      </c>
      <c r="D16288" s="1" t="s">
        <v>3915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4681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7" t="n">
        <v>46258</v>
      </c>
      <c r="C16289" s="1" t="n">
        <v>11</v>
      </c>
      <c r="D16289" s="1" t="s">
        <v>3915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4682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7" t="n">
        <v>46258</v>
      </c>
      <c r="C16290" s="1" t="n">
        <v>11</v>
      </c>
      <c r="D16290" s="1" t="s">
        <v>3915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4685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7" t="n">
        <v>46258</v>
      </c>
      <c r="C16291" s="1" t="n">
        <v>11</v>
      </c>
      <c r="D16291" s="1" t="s">
        <v>3915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4687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7" t="n">
        <v>46258</v>
      </c>
      <c r="C16292" s="1" t="n">
        <v>11</v>
      </c>
      <c r="D16292" s="1" t="s">
        <v>3915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6331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7" t="n">
        <v>46258</v>
      </c>
      <c r="C16293" s="1" t="n">
        <v>11</v>
      </c>
      <c r="D16293" s="1" t="s">
        <v>3915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6343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7" t="n">
        <v>46258</v>
      </c>
      <c r="C16294" s="1" t="n">
        <v>11</v>
      </c>
      <c r="D16294" s="1" t="s">
        <v>3915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8647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7" t="n">
        <v>46258</v>
      </c>
      <c r="C16295" s="1" t="n">
        <v>11</v>
      </c>
      <c r="D16295" s="1" t="s">
        <v>3915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4699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7" t="n">
        <v>46258</v>
      </c>
      <c r="C16296" s="1" t="n">
        <v>11</v>
      </c>
      <c r="D16296" s="1" t="s">
        <v>3915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6331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7" t="n">
        <v>46258</v>
      </c>
      <c r="C16297" s="1" t="n">
        <v>11</v>
      </c>
      <c r="D16297" s="1" t="s">
        <v>3915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6332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7" t="n">
        <v>46258</v>
      </c>
      <c r="C16298" s="1" t="n">
        <v>11</v>
      </c>
      <c r="D16298" s="1" t="s">
        <v>3915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6375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7" t="n">
        <v>46258</v>
      </c>
      <c r="C16299" s="1" t="n">
        <v>11</v>
      </c>
      <c r="D16299" s="1" t="s">
        <v>3915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8648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7" t="n">
        <v>46258</v>
      </c>
      <c r="C16300" s="1" t="n">
        <v>11</v>
      </c>
      <c r="D16300" s="1" t="s">
        <v>3915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4687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7" t="n">
        <v>46258</v>
      </c>
      <c r="C16301" s="1" t="n">
        <v>11</v>
      </c>
      <c r="D16301" s="1" t="s">
        <v>3915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6339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7" t="n">
        <v>46258</v>
      </c>
      <c r="C16302" s="1" t="n">
        <v>11</v>
      </c>
      <c r="D16302" s="1" t="s">
        <v>3915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6340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7" t="n">
        <v>46258</v>
      </c>
      <c r="C16303" s="1" t="n">
        <v>11</v>
      </c>
      <c r="D16303" s="1" t="s">
        <v>3915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6341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7" t="n">
        <v>46258</v>
      </c>
      <c r="C16304" s="1" t="n">
        <v>11</v>
      </c>
      <c r="D16304" s="1" t="s">
        <v>3915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4689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7" t="n">
        <v>46258</v>
      </c>
      <c r="C16305" s="1" t="n">
        <v>11</v>
      </c>
      <c r="D16305" s="1" t="s">
        <v>3915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6331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7" t="n">
        <v>46258</v>
      </c>
      <c r="C16306" s="1" t="n">
        <v>11</v>
      </c>
      <c r="D16306" s="1" t="s">
        <v>3915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6343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7" t="n">
        <v>46258</v>
      </c>
      <c r="C16307" s="1" t="n">
        <v>11</v>
      </c>
      <c r="D16307" s="1" t="s">
        <v>3915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4695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7" t="n">
        <v>46258</v>
      </c>
      <c r="C16308" s="1" t="n">
        <v>11</v>
      </c>
      <c r="D16308" s="1" t="s">
        <v>3915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6345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7" t="n">
        <v>46258</v>
      </c>
      <c r="C16309" s="1" t="n">
        <v>11</v>
      </c>
      <c r="D16309" s="1" t="s">
        <v>3915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8647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7" t="n">
        <v>46258</v>
      </c>
      <c r="C16310" s="1" t="n">
        <v>11</v>
      </c>
      <c r="D16310" s="1" t="s">
        <v>3915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8649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7" t="n">
        <v>46258</v>
      </c>
      <c r="C16311" s="1" t="n">
        <v>11</v>
      </c>
      <c r="D16311" s="1" t="s">
        <v>3915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4697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7" t="n">
        <v>46258</v>
      </c>
      <c r="C16312" s="1" t="n">
        <v>11</v>
      </c>
      <c r="D16312" s="1" t="s">
        <v>3915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6783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7" t="n">
        <v>46258</v>
      </c>
      <c r="C16313" s="1" t="n">
        <v>11</v>
      </c>
      <c r="D16313" s="1" t="s">
        <v>3915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4628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7" t="n">
        <v>46258</v>
      </c>
      <c r="C16314" s="1" t="n">
        <v>11</v>
      </c>
      <c r="D16314" s="1" t="s">
        <v>3915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8650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7" t="n">
        <v>46258</v>
      </c>
      <c r="C16315" s="1" t="n">
        <v>11</v>
      </c>
      <c r="D16315" s="1" t="s">
        <v>3915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4629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7" t="n">
        <v>46258</v>
      </c>
      <c r="C16316" s="1" t="n">
        <v>11</v>
      </c>
      <c r="D16316" s="1" t="s">
        <v>3915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4630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7" t="n">
        <v>46258</v>
      </c>
      <c r="C16317" s="1" t="n">
        <v>11</v>
      </c>
      <c r="D16317" s="1" t="s">
        <v>3915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4631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7" t="n">
        <v>46258</v>
      </c>
      <c r="C16318" s="1" t="n">
        <v>11</v>
      </c>
      <c r="D16318" s="1" t="s">
        <v>3915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8032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7" t="n">
        <v>46258</v>
      </c>
      <c r="C16319" s="1" t="n">
        <v>11</v>
      </c>
      <c r="D16319" s="1" t="s">
        <v>3915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8651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7" t="n">
        <v>46258</v>
      </c>
      <c r="C16320" s="1" t="n">
        <v>11</v>
      </c>
      <c r="D16320" s="1" t="s">
        <v>3915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8652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7" t="n">
        <v>46258</v>
      </c>
      <c r="C16321" s="1" t="n">
        <v>11</v>
      </c>
      <c r="D16321" s="1" t="s">
        <v>3915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4634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7" t="n">
        <v>46258</v>
      </c>
      <c r="C16322" s="1" t="n">
        <v>11</v>
      </c>
      <c r="D16322" s="1" t="s">
        <v>3915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4635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7" t="n">
        <v>46258</v>
      </c>
      <c r="C16323" s="1" t="n">
        <v>11</v>
      </c>
      <c r="D16323" s="1" t="s">
        <v>3915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4636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7" t="n">
        <v>46258</v>
      </c>
      <c r="C16324" s="1" t="n">
        <v>11</v>
      </c>
      <c r="D16324" s="1" t="s">
        <v>3915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4637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7" t="n">
        <v>46258</v>
      </c>
      <c r="C16325" s="1" t="n">
        <v>11</v>
      </c>
      <c r="D16325" s="1" t="s">
        <v>3915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4638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7" t="n">
        <v>46258</v>
      </c>
      <c r="C16326" s="1" t="n">
        <v>11</v>
      </c>
      <c r="D16326" s="1" t="s">
        <v>3915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4640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7" t="n">
        <v>46258</v>
      </c>
      <c r="C16327" s="1" t="n">
        <v>11</v>
      </c>
      <c r="D16327" s="1" t="s">
        <v>3915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6787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7" t="n">
        <v>46258</v>
      </c>
      <c r="C16328" s="1" t="n">
        <v>11</v>
      </c>
      <c r="D16328" s="1" t="s">
        <v>3915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8653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7" t="n">
        <v>46258</v>
      </c>
      <c r="C16329" s="1" t="n">
        <v>11</v>
      </c>
      <c r="D16329" s="1" t="s">
        <v>3915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6788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7" t="n">
        <v>46258</v>
      </c>
      <c r="C16330" s="1" t="n">
        <v>11</v>
      </c>
      <c r="D16330" s="1" t="s">
        <v>3915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7770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7" t="n">
        <v>46258</v>
      </c>
      <c r="C16331" s="1" t="n">
        <v>11</v>
      </c>
      <c r="D16331" s="1" t="s">
        <v>3915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8654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7" t="n">
        <v>46258</v>
      </c>
      <c r="C16332" s="1" t="n">
        <v>11</v>
      </c>
      <c r="D16332" s="1" t="s">
        <v>3915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7771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7" t="n">
        <v>46258</v>
      </c>
      <c r="C16333" s="1" t="n">
        <v>11</v>
      </c>
      <c r="D16333" s="1" t="s">
        <v>3915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8655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7" t="n">
        <v>46258</v>
      </c>
      <c r="C16334" s="1" t="n">
        <v>11</v>
      </c>
      <c r="D16334" s="1" t="s">
        <v>3915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5658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7" t="n">
        <v>46258</v>
      </c>
      <c r="C16335" s="1" t="n">
        <v>11</v>
      </c>
      <c r="D16335" s="1" t="s">
        <v>3915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5659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7" t="n">
        <v>46258</v>
      </c>
      <c r="C16336" s="1" t="n">
        <v>11</v>
      </c>
      <c r="D16336" s="1" t="s">
        <v>3915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7174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7" t="n">
        <v>46258</v>
      </c>
      <c r="C16337" s="1" t="n">
        <v>11</v>
      </c>
      <c r="D16337" s="1" t="s">
        <v>3915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5660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7" t="n">
        <v>46258</v>
      </c>
      <c r="C16338" s="1" t="n">
        <v>11</v>
      </c>
      <c r="D16338" s="1" t="s">
        <v>3915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5661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7" t="n">
        <v>46258</v>
      </c>
      <c r="C16339" s="1" t="n">
        <v>11</v>
      </c>
      <c r="D16339" s="1" t="s">
        <v>3915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5662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7" t="n">
        <v>46258</v>
      </c>
      <c r="C16340" s="1" t="n">
        <v>11</v>
      </c>
      <c r="D16340" s="1" t="s">
        <v>3915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5663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7" t="n">
        <v>46258</v>
      </c>
      <c r="C16341" s="1" t="n">
        <v>11</v>
      </c>
      <c r="D16341" s="1" t="s">
        <v>3915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5662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7" t="n">
        <v>46258</v>
      </c>
      <c r="C16342" s="1" t="n">
        <v>11</v>
      </c>
      <c r="D16342" s="1" t="s">
        <v>3915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5664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7" t="n">
        <v>46258</v>
      </c>
      <c r="C16343" s="1" t="n">
        <v>11</v>
      </c>
      <c r="D16343" s="1" t="s">
        <v>3915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5665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7" t="n">
        <v>46258</v>
      </c>
      <c r="C16344" s="1" t="n">
        <v>11</v>
      </c>
      <c r="D16344" s="1" t="s">
        <v>3915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7175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7" t="n">
        <v>46258</v>
      </c>
      <c r="C16345" s="1" t="n">
        <v>11</v>
      </c>
      <c r="D16345" s="1" t="s">
        <v>3915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5666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7" t="n">
        <v>46258</v>
      </c>
      <c r="C16346" s="1" t="n">
        <v>11</v>
      </c>
      <c r="D16346" s="1" t="s">
        <v>3915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5670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7" t="n">
        <v>46258</v>
      </c>
      <c r="C16347" s="1" t="n">
        <v>11</v>
      </c>
      <c r="D16347" s="1" t="s">
        <v>3915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5671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7" t="n">
        <v>46258</v>
      </c>
      <c r="C16348" s="1" t="n">
        <v>11</v>
      </c>
      <c r="D16348" s="1" t="s">
        <v>3915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6924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7" t="n">
        <v>46258</v>
      </c>
      <c r="C16349" s="1" t="n">
        <v>11</v>
      </c>
      <c r="D16349" s="1" t="s">
        <v>3915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8656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7" t="n">
        <v>46258</v>
      </c>
      <c r="C16350" s="1" t="n">
        <v>11</v>
      </c>
      <c r="D16350" s="1" t="s">
        <v>3915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5639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7" t="n">
        <v>46258</v>
      </c>
      <c r="C16351" s="1" t="n">
        <v>11</v>
      </c>
      <c r="D16351" s="1" t="s">
        <v>3915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8657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7" t="n">
        <v>46258</v>
      </c>
      <c r="C16352" s="1" t="n">
        <v>11</v>
      </c>
      <c r="D16352" s="1" t="s">
        <v>3915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8658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7" t="n">
        <v>46258</v>
      </c>
      <c r="C16353" s="1" t="n">
        <v>11</v>
      </c>
      <c r="D16353" s="1" t="s">
        <v>3915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8658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7" t="n">
        <v>46258</v>
      </c>
      <c r="C16354" s="1" t="n">
        <v>11</v>
      </c>
      <c r="D16354" s="1" t="s">
        <v>3915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8658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7" t="n">
        <v>46258</v>
      </c>
      <c r="C16355" s="1" t="n">
        <v>11</v>
      </c>
      <c r="D16355" s="1" t="s">
        <v>3915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4703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7" t="n">
        <v>46258</v>
      </c>
      <c r="C16356" s="1" t="n">
        <v>11</v>
      </c>
      <c r="D16356" s="1" t="s">
        <v>3915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5001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7" t="n">
        <v>46258</v>
      </c>
      <c r="C16357" s="1" t="n">
        <v>11</v>
      </c>
      <c r="D16357" s="1" t="s">
        <v>3915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4419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7" t="n">
        <v>46258</v>
      </c>
      <c r="C16358" s="1" t="n">
        <v>11</v>
      </c>
      <c r="D16358" s="1" t="s">
        <v>3915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4420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7" t="n">
        <v>46258</v>
      </c>
      <c r="C16359" s="1" t="n">
        <v>11</v>
      </c>
      <c r="D16359" s="1" t="s">
        <v>3915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8659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7" t="n">
        <v>46258</v>
      </c>
      <c r="C16360" s="1" t="n">
        <v>11</v>
      </c>
      <c r="D16360" s="1" t="s">
        <v>3915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8660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7" t="n">
        <v>46258</v>
      </c>
      <c r="C16361" s="1" t="n">
        <v>11</v>
      </c>
      <c r="D16361" s="1" t="s">
        <v>3915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8661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7" t="n">
        <v>46258</v>
      </c>
      <c r="C16362" s="1" t="n">
        <v>11</v>
      </c>
      <c r="D16362" s="1" t="s">
        <v>3915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8662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7" t="n">
        <v>46258</v>
      </c>
      <c r="C16363" s="1" t="n">
        <v>11</v>
      </c>
      <c r="D16363" s="1" t="s">
        <v>3915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6729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7" t="n">
        <v>46258</v>
      </c>
      <c r="C16364" s="1" t="n">
        <v>11</v>
      </c>
      <c r="D16364" s="1" t="s">
        <v>3915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4118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7" t="n">
        <v>46258</v>
      </c>
      <c r="C16365" s="1" t="n">
        <v>11</v>
      </c>
      <c r="D16365" s="1" t="s">
        <v>3915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8663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7" t="n">
        <v>46258</v>
      </c>
      <c r="C16366" s="1" t="n">
        <v>11</v>
      </c>
      <c r="D16366" s="1" t="s">
        <v>3915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4454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7" t="n">
        <v>46258</v>
      </c>
      <c r="C16367" s="1" t="n">
        <v>11</v>
      </c>
      <c r="D16367" s="1" t="s">
        <v>3915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8664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7" t="n">
        <v>46258</v>
      </c>
      <c r="C16368" s="1" t="n">
        <v>11</v>
      </c>
      <c r="D16368" s="1" t="s">
        <v>3915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6199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7" t="n">
        <v>46258</v>
      </c>
      <c r="C16369" s="1" t="n">
        <v>11</v>
      </c>
      <c r="D16369" s="1" t="s">
        <v>3915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8665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7" t="n">
        <v>46258</v>
      </c>
      <c r="C16370" s="1" t="n">
        <v>11</v>
      </c>
      <c r="D16370" s="1" t="s">
        <v>3915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5751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7" t="n">
        <v>46258</v>
      </c>
      <c r="C16371" s="1" t="n">
        <v>11</v>
      </c>
      <c r="D16371" s="1" t="s">
        <v>3915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8666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7" t="n">
        <v>46258</v>
      </c>
      <c r="C16372" s="1" t="n">
        <v>11</v>
      </c>
      <c r="D16372" s="1" t="s">
        <v>3915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7242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7" t="n">
        <v>46258</v>
      </c>
      <c r="C16373" s="1" t="n">
        <v>11</v>
      </c>
      <c r="D16373" s="1" t="s">
        <v>3915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8667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7" t="n">
        <v>46258</v>
      </c>
      <c r="C16374" s="1" t="n">
        <v>11</v>
      </c>
      <c r="D16374" s="1" t="s">
        <v>3915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5754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7" t="n">
        <v>46258</v>
      </c>
      <c r="C16375" s="1" t="n">
        <v>11</v>
      </c>
      <c r="D16375" s="1" t="s">
        <v>3915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5755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7" t="n">
        <v>46258</v>
      </c>
      <c r="C16376" s="1" t="n">
        <v>11</v>
      </c>
      <c r="D16376" s="1" t="s">
        <v>3915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8668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7" t="n">
        <v>46258</v>
      </c>
      <c r="C16377" s="1" t="n">
        <v>11</v>
      </c>
      <c r="D16377" s="1" t="s">
        <v>3915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8669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7" t="n">
        <v>46258</v>
      </c>
      <c r="C16378" s="1" t="n">
        <v>11</v>
      </c>
      <c r="D16378" s="1" t="s">
        <v>3915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5756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7" t="n">
        <v>46258</v>
      </c>
      <c r="C16379" s="1" t="n">
        <v>11</v>
      </c>
      <c r="D16379" s="1" t="s">
        <v>3915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8670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7" t="n">
        <v>46258</v>
      </c>
      <c r="C16380" s="1" t="n">
        <v>11</v>
      </c>
      <c r="D16380" s="1" t="s">
        <v>3915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8671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7" t="n">
        <v>46258</v>
      </c>
      <c r="C16381" s="1" t="n">
        <v>11</v>
      </c>
      <c r="D16381" s="1" t="s">
        <v>3915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5409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7" t="n">
        <v>46258</v>
      </c>
      <c r="C16382" s="1" t="n">
        <v>11</v>
      </c>
      <c r="D16382" s="1" t="s">
        <v>3915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5410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7" t="n">
        <v>46258</v>
      </c>
      <c r="C16383" s="1" t="n">
        <v>11</v>
      </c>
      <c r="D16383" s="1" t="s">
        <v>3915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5411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7" t="n">
        <v>46258</v>
      </c>
      <c r="C16384" s="1" t="n">
        <v>11</v>
      </c>
      <c r="D16384" s="1" t="s">
        <v>3915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6226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7" t="n">
        <v>46258</v>
      </c>
      <c r="C16385" s="1" t="n">
        <v>11</v>
      </c>
      <c r="D16385" s="1" t="s">
        <v>3915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5399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7" t="n">
        <v>46258</v>
      </c>
      <c r="C16386" s="1" t="n">
        <v>11</v>
      </c>
      <c r="D16386" s="1" t="s">
        <v>3915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5400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7" t="n">
        <v>46258</v>
      </c>
      <c r="C16387" s="1" t="n">
        <v>11</v>
      </c>
      <c r="D16387" s="1" t="s">
        <v>3915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5302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7" t="n">
        <v>46258</v>
      </c>
      <c r="C16388" s="1" t="n">
        <v>11</v>
      </c>
      <c r="D16388" s="1" t="s">
        <v>3915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5412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7" t="n">
        <v>46258</v>
      </c>
      <c r="C16389" s="1" t="n">
        <v>11</v>
      </c>
      <c r="D16389" s="1" t="s">
        <v>3915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5413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7" t="n">
        <v>46258</v>
      </c>
      <c r="C16390" s="1" t="n">
        <v>11</v>
      </c>
      <c r="D16390" s="1" t="s">
        <v>3915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5414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7" t="n">
        <v>46258</v>
      </c>
      <c r="C16391" s="1" t="n">
        <v>11</v>
      </c>
      <c r="D16391" s="1" t="s">
        <v>3915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5305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7" t="n">
        <v>46258</v>
      </c>
      <c r="C16392" s="1" t="n">
        <v>11</v>
      </c>
      <c r="D16392" s="1" t="s">
        <v>3915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6761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7" t="n">
        <v>46258</v>
      </c>
      <c r="C16393" s="1" t="n">
        <v>11</v>
      </c>
      <c r="D16393" s="1" t="s">
        <v>3915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8672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7" t="n">
        <v>46258</v>
      </c>
      <c r="C16394" s="1" t="n">
        <v>11</v>
      </c>
      <c r="D16394" s="1" t="s">
        <v>3915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5415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7" t="n">
        <v>46258</v>
      </c>
      <c r="C16395" s="1" t="n">
        <v>11</v>
      </c>
      <c r="D16395" s="1" t="s">
        <v>3915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5401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7" t="n">
        <v>46258</v>
      </c>
      <c r="C16396" s="1" t="n">
        <v>11</v>
      </c>
      <c r="D16396" s="1" t="s">
        <v>3915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5402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7" t="n">
        <v>46258</v>
      </c>
      <c r="C16397" s="1" t="n">
        <v>11</v>
      </c>
      <c r="D16397" s="1" t="s">
        <v>3915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5403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7" t="n">
        <v>46258</v>
      </c>
      <c r="C16398" s="1" t="n">
        <v>11</v>
      </c>
      <c r="D16398" s="1" t="s">
        <v>3915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8673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7" t="n">
        <v>46258</v>
      </c>
      <c r="C16399" s="1" t="n">
        <v>11</v>
      </c>
      <c r="D16399" s="1" t="s">
        <v>3915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6767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7" t="n">
        <v>46258</v>
      </c>
      <c r="C16400" s="1" t="n">
        <v>11</v>
      </c>
      <c r="D16400" s="1" t="s">
        <v>3915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5323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7" t="n">
        <v>46258</v>
      </c>
      <c r="C16401" s="1" t="n">
        <v>11</v>
      </c>
      <c r="D16401" s="1" t="s">
        <v>3915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6227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7" t="n">
        <v>46258</v>
      </c>
      <c r="C16402" s="1" t="n">
        <v>11</v>
      </c>
      <c r="D16402" s="1" t="s">
        <v>3915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8674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7" t="n">
        <v>46258</v>
      </c>
      <c r="C16403" s="1" t="n">
        <v>11</v>
      </c>
      <c r="D16403" s="1" t="s">
        <v>3915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6768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7" t="n">
        <v>46258</v>
      </c>
      <c r="C16404" s="1" t="n">
        <v>11</v>
      </c>
      <c r="D16404" s="1" t="s">
        <v>3915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5417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7" t="n">
        <v>46258</v>
      </c>
      <c r="C16405" s="1" t="n">
        <v>11</v>
      </c>
      <c r="D16405" s="1" t="s">
        <v>3915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5418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7" t="n">
        <v>46258</v>
      </c>
      <c r="C16406" s="1" t="n">
        <v>11</v>
      </c>
      <c r="D16406" s="1" t="s">
        <v>3915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7551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7" t="n">
        <v>46258</v>
      </c>
      <c r="C16407" s="1" t="n">
        <v>11</v>
      </c>
      <c r="D16407" s="1" t="s">
        <v>3915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5404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7" t="n">
        <v>46258</v>
      </c>
      <c r="C16408" s="1" t="n">
        <v>11</v>
      </c>
      <c r="D16408" s="1" t="s">
        <v>3915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5419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7" t="n">
        <v>46258</v>
      </c>
      <c r="C16409" s="1" t="n">
        <v>11</v>
      </c>
      <c r="D16409" s="1" t="s">
        <v>3915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5406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7" t="n">
        <v>46258</v>
      </c>
      <c r="C16410" s="1" t="n">
        <v>11</v>
      </c>
      <c r="D16410" s="1" t="s">
        <v>3915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5407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7" t="n">
        <v>46258</v>
      </c>
      <c r="C16411" s="1" t="n">
        <v>11</v>
      </c>
      <c r="D16411" s="1" t="s">
        <v>3915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5420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7" t="n">
        <v>46258</v>
      </c>
      <c r="C16412" s="1" t="n">
        <v>11</v>
      </c>
      <c r="D16412" s="1" t="s">
        <v>3915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5420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7" t="n">
        <v>46258</v>
      </c>
      <c r="C16413" s="1" t="n">
        <v>11</v>
      </c>
      <c r="D16413" s="1" t="s">
        <v>3915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6448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7" t="n">
        <v>46258</v>
      </c>
      <c r="C16414" s="1" t="n">
        <v>11</v>
      </c>
      <c r="D16414" s="1" t="s">
        <v>3915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6450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7" t="n">
        <v>46258</v>
      </c>
      <c r="C16415" s="1" t="n">
        <v>11</v>
      </c>
      <c r="D16415" s="1" t="s">
        <v>3915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8675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7" t="n">
        <v>46258</v>
      </c>
      <c r="C16416" s="1" t="n">
        <v>11</v>
      </c>
      <c r="D16416" s="1" t="s">
        <v>3915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8676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7" t="n">
        <v>46258</v>
      </c>
      <c r="C16417" s="1" t="n">
        <v>11</v>
      </c>
      <c r="D16417" s="1" t="s">
        <v>3915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5408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7" t="n">
        <v>46258</v>
      </c>
      <c r="C16418" s="1" t="n">
        <v>11</v>
      </c>
      <c r="D16418" s="1" t="s">
        <v>3915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8677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7" t="n">
        <v>46258</v>
      </c>
      <c r="C16419" s="1" t="n">
        <v>11</v>
      </c>
      <c r="D16419" s="1" t="s">
        <v>3915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6453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7" t="n">
        <v>46258</v>
      </c>
      <c r="C16420" s="1" t="n">
        <v>11</v>
      </c>
      <c r="D16420" s="1" t="s">
        <v>3915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4435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7" t="n">
        <v>46258</v>
      </c>
      <c r="C16421" s="1" t="n">
        <v>11</v>
      </c>
      <c r="D16421" s="1" t="s">
        <v>3915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7552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7" t="n">
        <v>46258</v>
      </c>
      <c r="C16422" s="1" t="n">
        <v>11</v>
      </c>
      <c r="D16422" s="1" t="s">
        <v>3915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6572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7" t="n">
        <v>46258</v>
      </c>
      <c r="C16423" s="1" t="n">
        <v>11</v>
      </c>
      <c r="D16423" s="1" t="s">
        <v>3915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4435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7" t="n">
        <v>46258</v>
      </c>
      <c r="C16424" s="1" t="n">
        <v>11</v>
      </c>
      <c r="D16424" s="1" t="s">
        <v>3915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7552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7" t="n">
        <v>46258</v>
      </c>
      <c r="C16425" s="1" t="n">
        <v>11</v>
      </c>
      <c r="D16425" s="1" t="s">
        <v>3915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6572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7" t="n">
        <v>46258</v>
      </c>
      <c r="C16426" s="1" t="n">
        <v>11</v>
      </c>
      <c r="D16426" s="1" t="s">
        <v>3915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8678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7" t="n">
        <v>46258</v>
      </c>
      <c r="C16427" s="1" t="n">
        <v>11</v>
      </c>
      <c r="D16427" s="1" t="s">
        <v>3915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8679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7" t="n">
        <v>46258</v>
      </c>
      <c r="C16428" s="1" t="n">
        <v>11</v>
      </c>
      <c r="D16428" s="1" t="s">
        <v>3915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8678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7" t="n">
        <v>46258</v>
      </c>
      <c r="C16429" s="1" t="n">
        <v>11</v>
      </c>
      <c r="D16429" s="1" t="s">
        <v>3915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4114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7" t="n">
        <v>46258</v>
      </c>
      <c r="C16430" s="1" t="n">
        <v>11</v>
      </c>
      <c r="D16430" s="1" t="s">
        <v>3915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4620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7" t="n">
        <v>46258</v>
      </c>
      <c r="C16431" s="1" t="n">
        <v>11</v>
      </c>
      <c r="D16431" s="1" t="s">
        <v>3915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8680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7" t="n">
        <v>46258</v>
      </c>
      <c r="C16432" s="1" t="n">
        <v>11</v>
      </c>
      <c r="D16432" s="1" t="s">
        <v>3915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8678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7" t="n">
        <v>46258</v>
      </c>
      <c r="C16433" s="1" t="n">
        <v>11</v>
      </c>
      <c r="D16433" s="1" t="s">
        <v>3915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4114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7" t="n">
        <v>46258</v>
      </c>
      <c r="C16434" s="1" t="n">
        <v>11</v>
      </c>
      <c r="D16434" s="1" t="s">
        <v>3915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8681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7" t="n">
        <v>46258</v>
      </c>
      <c r="C16435" s="1" t="n">
        <v>11</v>
      </c>
      <c r="D16435" s="1" t="s">
        <v>3915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8680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7" t="n">
        <v>46258</v>
      </c>
      <c r="C16436" s="1" t="n">
        <v>11</v>
      </c>
      <c r="D16436" s="1" t="s">
        <v>3915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8682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7" t="n">
        <v>46258</v>
      </c>
      <c r="C16437" s="1" t="n">
        <v>171</v>
      </c>
      <c r="D16437" s="1" t="s">
        <v>3948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5816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7" t="n">
        <v>46258</v>
      </c>
      <c r="C16438" s="1" t="n">
        <v>171</v>
      </c>
      <c r="D16438" s="1" t="s">
        <v>3948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4677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7" t="n">
        <v>46258</v>
      </c>
      <c r="C16439" s="1" t="n">
        <v>171</v>
      </c>
      <c r="D16439" s="1" t="s">
        <v>3948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6375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7" t="n">
        <v>46258</v>
      </c>
      <c r="C16440" s="1" t="n">
        <v>171</v>
      </c>
      <c r="D16440" s="1" t="s">
        <v>3948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4683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7" t="n">
        <v>46258</v>
      </c>
      <c r="C16441" s="1" t="n">
        <v>171</v>
      </c>
      <c r="D16441" s="1" t="s">
        <v>3948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4696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7" t="n">
        <v>46258</v>
      </c>
      <c r="C16442" s="1" t="n">
        <v>171</v>
      </c>
      <c r="D16442" s="1" t="s">
        <v>3948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6375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7" t="n">
        <v>46258</v>
      </c>
      <c r="C16443" s="1" t="n">
        <v>171</v>
      </c>
      <c r="D16443" s="1" t="s">
        <v>3948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4696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7" t="n">
        <v>46258</v>
      </c>
      <c r="C16444" s="1" t="n">
        <v>171</v>
      </c>
      <c r="D16444" s="1" t="s">
        <v>3948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4846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7" t="n">
        <v>46258</v>
      </c>
      <c r="C16445" s="1" t="n">
        <v>171</v>
      </c>
      <c r="D16445" s="1" t="s">
        <v>3948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5668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7" t="n">
        <v>46258</v>
      </c>
      <c r="C16446" s="1" t="n">
        <v>171</v>
      </c>
      <c r="D16446" s="1" t="s">
        <v>3948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5669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7" t="n">
        <v>46258</v>
      </c>
      <c r="C16447" s="1" t="n">
        <v>171</v>
      </c>
      <c r="D16447" s="1" t="s">
        <v>3948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7931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7" t="n">
        <v>46258</v>
      </c>
      <c r="C16448" s="1" t="n">
        <v>171</v>
      </c>
      <c r="D16448" s="1" t="s">
        <v>3948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5765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7" t="n">
        <v>46258</v>
      </c>
      <c r="C16449" s="1" t="n">
        <v>171</v>
      </c>
      <c r="D16449" s="1" t="s">
        <v>3948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4326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7" t="n">
        <v>46258</v>
      </c>
      <c r="C16450" s="1" t="n">
        <v>171</v>
      </c>
      <c r="D16450" s="1" t="s">
        <v>3948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6437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7" t="n">
        <v>46259</v>
      </c>
      <c r="C16451" s="1" t="n">
        <v>1</v>
      </c>
      <c r="D16451" s="1" t="s">
        <v>3851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4224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7" t="n">
        <v>46259</v>
      </c>
      <c r="C16452" s="1" t="n">
        <v>1</v>
      </c>
      <c r="D16452" s="1" t="s">
        <v>3851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4225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7" t="n">
        <v>46259</v>
      </c>
      <c r="C16453" s="1" t="n">
        <v>1</v>
      </c>
      <c r="D16453" s="1" t="s">
        <v>3851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4111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7" t="n">
        <v>46259</v>
      </c>
      <c r="C16454" s="1" t="n">
        <v>6</v>
      </c>
      <c r="D16454" s="1" t="s">
        <v>3914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4174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7" t="n">
        <v>46259</v>
      </c>
      <c r="C16455" s="1" t="n">
        <v>6</v>
      </c>
      <c r="D16455" s="1" t="s">
        <v>3914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4181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7" t="n">
        <v>46259</v>
      </c>
      <c r="C16456" s="1" t="n">
        <v>6</v>
      </c>
      <c r="D16456" s="1" t="s">
        <v>3914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4187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7" t="n">
        <v>46259</v>
      </c>
      <c r="C16457" s="1" t="n">
        <v>6</v>
      </c>
      <c r="D16457" s="1" t="s">
        <v>3914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4264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7" t="n">
        <v>46259</v>
      </c>
      <c r="C16458" s="1" t="n">
        <v>6</v>
      </c>
      <c r="D16458" s="1" t="s">
        <v>3914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4265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7" t="n">
        <v>46259</v>
      </c>
      <c r="C16459" s="1" t="n">
        <v>6</v>
      </c>
      <c r="D16459" s="1" t="s">
        <v>3914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4188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7" t="n">
        <v>46259</v>
      </c>
      <c r="C16460" s="1" t="n">
        <v>6</v>
      </c>
      <c r="D16460" s="1" t="s">
        <v>3914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4190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7" t="n">
        <v>46259</v>
      </c>
      <c r="C16461" s="1" t="n">
        <v>6</v>
      </c>
      <c r="D16461" s="1" t="s">
        <v>3914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4191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7" t="n">
        <v>46259</v>
      </c>
      <c r="C16462" s="1" t="n">
        <v>6</v>
      </c>
      <c r="D16462" s="1" t="s">
        <v>3914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4266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7" t="n">
        <v>46259</v>
      </c>
      <c r="C16463" s="1" t="n">
        <v>6</v>
      </c>
      <c r="D16463" s="1" t="s">
        <v>3914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4195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7" t="n">
        <v>46259</v>
      </c>
      <c r="C16464" s="1" t="n">
        <v>6</v>
      </c>
      <c r="D16464" s="1" t="s">
        <v>3914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4267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7" t="n">
        <v>46259</v>
      </c>
      <c r="C16465" s="1" t="n">
        <v>6</v>
      </c>
      <c r="D16465" s="1" t="s">
        <v>3914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4198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7" t="n">
        <v>46259</v>
      </c>
      <c r="C16466" s="1" t="n">
        <v>6</v>
      </c>
      <c r="D16466" s="1" t="s">
        <v>3914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4610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7" t="n">
        <v>46259</v>
      </c>
      <c r="C16467" s="1" t="n">
        <v>6</v>
      </c>
      <c r="D16467" s="1" t="s">
        <v>3914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4199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7" t="n">
        <v>46259</v>
      </c>
      <c r="C16468" s="1" t="n">
        <v>6</v>
      </c>
      <c r="D16468" s="1" t="s">
        <v>3914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4177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7" t="n">
        <v>46259</v>
      </c>
      <c r="C16469" s="1" t="n">
        <v>6</v>
      </c>
      <c r="D16469" s="1" t="s">
        <v>3914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4178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7" t="n">
        <v>46259</v>
      </c>
      <c r="C16470" s="1" t="n">
        <v>6</v>
      </c>
      <c r="D16470" s="1" t="s">
        <v>3914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4179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7" t="n">
        <v>46259</v>
      </c>
      <c r="C16471" s="1" t="n">
        <v>6</v>
      </c>
      <c r="D16471" s="1" t="s">
        <v>3914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4180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7" t="n">
        <v>46259</v>
      </c>
      <c r="C16472" s="1" t="n">
        <v>6</v>
      </c>
      <c r="D16472" s="1" t="s">
        <v>3914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4269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7" t="n">
        <v>46259</v>
      </c>
      <c r="C16473" s="1" t="n">
        <v>6</v>
      </c>
      <c r="D16473" s="1" t="s">
        <v>3914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4182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7" t="n">
        <v>46259</v>
      </c>
      <c r="C16474" s="1" t="n">
        <v>6</v>
      </c>
      <c r="D16474" s="1" t="s">
        <v>3914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4184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7" t="n">
        <v>46259</v>
      </c>
      <c r="C16475" s="1" t="n">
        <v>6</v>
      </c>
      <c r="D16475" s="1" t="s">
        <v>3914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4185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7" t="n">
        <v>46259</v>
      </c>
      <c r="C16476" s="1" t="n">
        <v>6</v>
      </c>
      <c r="D16476" s="1" t="s">
        <v>3914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5610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7" t="n">
        <v>46259</v>
      </c>
      <c r="C16477" s="1" t="n">
        <v>6</v>
      </c>
      <c r="D16477" s="1" t="s">
        <v>3914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6720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7" t="n">
        <v>46259</v>
      </c>
      <c r="C16478" s="1" t="n">
        <v>6</v>
      </c>
      <c r="D16478" s="1" t="s">
        <v>3914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8017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7" t="n">
        <v>46259</v>
      </c>
      <c r="C16479" s="1" t="n">
        <v>11</v>
      </c>
      <c r="D16479" s="1" t="s">
        <v>3915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6545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7" t="n">
        <v>46259</v>
      </c>
      <c r="C16480" s="1" t="n">
        <v>11</v>
      </c>
      <c r="D16480" s="1" t="s">
        <v>3915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6547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7" t="n">
        <v>46259</v>
      </c>
      <c r="C16481" s="1" t="n">
        <v>11</v>
      </c>
      <c r="D16481" s="1" t="s">
        <v>3915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6734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7" t="n">
        <v>46259</v>
      </c>
      <c r="C16482" s="1" t="n">
        <v>11</v>
      </c>
      <c r="D16482" s="1" t="s">
        <v>3915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8357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7" t="n">
        <v>46259</v>
      </c>
      <c r="C16483" s="1" t="n">
        <v>11</v>
      </c>
      <c r="D16483" s="1" t="s">
        <v>3915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6545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7" t="n">
        <v>46259</v>
      </c>
      <c r="C16484" s="1" t="n">
        <v>11</v>
      </c>
      <c r="D16484" s="1" t="s">
        <v>3915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6546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7" t="n">
        <v>46259</v>
      </c>
      <c r="C16485" s="1" t="n">
        <v>11</v>
      </c>
      <c r="D16485" s="1" t="s">
        <v>3915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6547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7" t="n">
        <v>46259</v>
      </c>
      <c r="C16486" s="1" t="n">
        <v>11</v>
      </c>
      <c r="D16486" s="1" t="s">
        <v>3915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8358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7" t="n">
        <v>46259</v>
      </c>
      <c r="C16487" s="1" t="n">
        <v>11</v>
      </c>
      <c r="D16487" s="1" t="s">
        <v>3915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8359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7" t="n">
        <v>46259</v>
      </c>
      <c r="C16488" s="1" t="n">
        <v>11</v>
      </c>
      <c r="D16488" s="1" t="s">
        <v>3915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4097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7" t="n">
        <v>46259</v>
      </c>
      <c r="C16489" s="1" t="n">
        <v>11</v>
      </c>
      <c r="D16489" s="1" t="s">
        <v>3915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4098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7" t="n">
        <v>46259</v>
      </c>
      <c r="C16490" s="1" t="n">
        <v>11</v>
      </c>
      <c r="D16490" s="1" t="s">
        <v>3915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4407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7" t="n">
        <v>46259</v>
      </c>
      <c r="C16491" s="1" t="n">
        <v>11</v>
      </c>
      <c r="D16491" s="1" t="s">
        <v>3915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4102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7" t="n">
        <v>46259</v>
      </c>
      <c r="C16492" s="1" t="n">
        <v>11</v>
      </c>
      <c r="D16492" s="1" t="s">
        <v>3915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4410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7" t="n">
        <v>46259</v>
      </c>
      <c r="C16493" s="1" t="n">
        <v>11</v>
      </c>
      <c r="D16493" s="1" t="s">
        <v>3915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4104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7" t="n">
        <v>46259</v>
      </c>
      <c r="C16494" s="1" t="n">
        <v>11</v>
      </c>
      <c r="D16494" s="1" t="s">
        <v>3915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4411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7" t="n">
        <v>46259</v>
      </c>
      <c r="C16495" s="1" t="n">
        <v>11</v>
      </c>
      <c r="D16495" s="1" t="s">
        <v>3915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4105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7" t="n">
        <v>46259</v>
      </c>
      <c r="C16496" s="1" t="n">
        <v>11</v>
      </c>
      <c r="D16496" s="1" t="s">
        <v>3915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6194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7" t="n">
        <v>46259</v>
      </c>
      <c r="C16497" s="1" t="n">
        <v>11</v>
      </c>
      <c r="D16497" s="1" t="s">
        <v>3915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5498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7" t="n">
        <v>46259</v>
      </c>
      <c r="C16498" s="1" t="n">
        <v>11</v>
      </c>
      <c r="D16498" s="1" t="s">
        <v>3915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4107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7" t="n">
        <v>46259</v>
      </c>
      <c r="C16499" s="1" t="n">
        <v>11</v>
      </c>
      <c r="D16499" s="1" t="s">
        <v>3915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4108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7" t="n">
        <v>46259</v>
      </c>
      <c r="C16500" s="1" t="n">
        <v>11</v>
      </c>
      <c r="D16500" s="1" t="s">
        <v>3915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4109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7" t="n">
        <v>46259</v>
      </c>
      <c r="C16501" s="1" t="n">
        <v>11</v>
      </c>
      <c r="D16501" s="1" t="s">
        <v>3915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6196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7" t="n">
        <v>46259</v>
      </c>
      <c r="C16502" s="1" t="n">
        <v>11</v>
      </c>
      <c r="D16502" s="1" t="s">
        <v>3915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6462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7" t="n">
        <v>46259</v>
      </c>
      <c r="C16503" s="1" t="n">
        <v>11</v>
      </c>
      <c r="D16503" s="1" t="s">
        <v>3915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6463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7" t="n">
        <v>46259</v>
      </c>
      <c r="C16504" s="1" t="n">
        <v>11</v>
      </c>
      <c r="D16504" s="1" t="s">
        <v>3915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6464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7" t="n">
        <v>46259</v>
      </c>
      <c r="C16505" s="1" t="n">
        <v>11</v>
      </c>
      <c r="D16505" s="1" t="s">
        <v>3915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4110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7" t="n">
        <v>46259</v>
      </c>
      <c r="C16506" s="1" t="n">
        <v>11</v>
      </c>
      <c r="D16506" s="1" t="s">
        <v>3915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3888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7" t="n">
        <v>46259</v>
      </c>
      <c r="C16507" s="1" t="n">
        <v>11</v>
      </c>
      <c r="D16507" s="1" t="s">
        <v>3915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3888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7" t="n">
        <v>46259</v>
      </c>
      <c r="C16508" s="1" t="n">
        <v>11</v>
      </c>
      <c r="D16508" s="1" t="s">
        <v>3915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3888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7" t="n">
        <v>46259</v>
      </c>
      <c r="C16509" s="1" t="n">
        <v>11</v>
      </c>
      <c r="D16509" s="1" t="s">
        <v>3915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3889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7" t="n">
        <v>46259</v>
      </c>
      <c r="C16510" s="1" t="n">
        <v>11</v>
      </c>
      <c r="D16510" s="1" t="s">
        <v>3915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8321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7" t="n">
        <v>46259</v>
      </c>
      <c r="C16511" s="1" t="n">
        <v>11</v>
      </c>
      <c r="D16511" s="1" t="s">
        <v>3915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6299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7" t="n">
        <v>46259</v>
      </c>
      <c r="C16512" s="1" t="n">
        <v>11</v>
      </c>
      <c r="D16512" s="1" t="s">
        <v>3915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6301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7" t="n">
        <v>46259</v>
      </c>
      <c r="C16513" s="1" t="n">
        <v>11</v>
      </c>
      <c r="D16513" s="1" t="s">
        <v>3915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8323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7" t="n">
        <v>46259</v>
      </c>
      <c r="C16514" s="1" t="n">
        <v>11</v>
      </c>
      <c r="D16514" s="1" t="s">
        <v>3915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7190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7" t="n">
        <v>46259</v>
      </c>
      <c r="C16515" s="1" t="n">
        <v>11</v>
      </c>
      <c r="D16515" s="1" t="s">
        <v>3915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7190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7" t="n">
        <v>46259</v>
      </c>
      <c r="C16516" s="1" t="n">
        <v>11</v>
      </c>
      <c r="D16516" s="1" t="s">
        <v>3915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7191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7" t="n">
        <v>46259</v>
      </c>
      <c r="C16517" s="1" t="n">
        <v>11</v>
      </c>
      <c r="D16517" s="1" t="s">
        <v>3915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8683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7" t="n">
        <v>46259</v>
      </c>
      <c r="C16518" s="1" t="n">
        <v>11</v>
      </c>
      <c r="D16518" s="1" t="s">
        <v>3915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7192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7" t="n">
        <v>46259</v>
      </c>
      <c r="C16519" s="1" t="n">
        <v>11</v>
      </c>
      <c r="D16519" s="1" t="s">
        <v>3915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7193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7" t="n">
        <v>46259</v>
      </c>
      <c r="C16520" s="1" t="n">
        <v>11</v>
      </c>
      <c r="D16520" s="1" t="s">
        <v>3915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7194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7" t="n">
        <v>46259</v>
      </c>
      <c r="C16521" s="1" t="n">
        <v>11</v>
      </c>
      <c r="D16521" s="1" t="s">
        <v>3915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8684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7" t="n">
        <v>46259</v>
      </c>
      <c r="C16522" s="1" t="n">
        <v>11</v>
      </c>
      <c r="D16522" s="1" t="s">
        <v>3915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7195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7" t="n">
        <v>46259</v>
      </c>
      <c r="C16523" s="1" t="n">
        <v>11</v>
      </c>
      <c r="D16523" s="1" t="s">
        <v>3915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7196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7" t="n">
        <v>46259</v>
      </c>
      <c r="C16524" s="1" t="n">
        <v>11</v>
      </c>
      <c r="D16524" s="1" t="s">
        <v>3915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7197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7" t="n">
        <v>46259</v>
      </c>
      <c r="C16525" s="1" t="n">
        <v>11</v>
      </c>
      <c r="D16525" s="1" t="s">
        <v>3915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7198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7" t="n">
        <v>46259</v>
      </c>
      <c r="C16526" s="1" t="n">
        <v>11</v>
      </c>
      <c r="D16526" s="1" t="s">
        <v>3915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8685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7" t="n">
        <v>46259</v>
      </c>
      <c r="C16527" s="1" t="n">
        <v>11</v>
      </c>
      <c r="D16527" s="1" t="s">
        <v>3915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6303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7" t="n">
        <v>46259</v>
      </c>
      <c r="C16528" s="1" t="n">
        <v>11</v>
      </c>
      <c r="D16528" s="1" t="s">
        <v>3915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8686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7" t="n">
        <v>46259</v>
      </c>
      <c r="C16529" s="1" t="n">
        <v>11</v>
      </c>
      <c r="D16529" s="1" t="s">
        <v>3915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8687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7" t="n">
        <v>46259</v>
      </c>
      <c r="C16530" s="1" t="n">
        <v>11</v>
      </c>
      <c r="D16530" s="1" t="s">
        <v>3915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8688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7" t="n">
        <v>46259</v>
      </c>
      <c r="C16531" s="1" t="n">
        <v>11</v>
      </c>
      <c r="D16531" s="1" t="s">
        <v>3915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8689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7" t="n">
        <v>46259</v>
      </c>
      <c r="C16532" s="1" t="n">
        <v>11</v>
      </c>
      <c r="D16532" s="1" t="s">
        <v>3915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8690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7" t="n">
        <v>46259</v>
      </c>
      <c r="C16533" s="1" t="n">
        <v>11</v>
      </c>
      <c r="D16533" s="1" t="s">
        <v>3915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7056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7" t="n">
        <v>46259</v>
      </c>
      <c r="C16534" s="1" t="n">
        <v>11</v>
      </c>
      <c r="D16534" s="1" t="s">
        <v>3915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6391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7" t="n">
        <v>46259</v>
      </c>
      <c r="C16535" s="1" t="n">
        <v>11</v>
      </c>
      <c r="D16535" s="1" t="s">
        <v>3915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6392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7" t="n">
        <v>46259</v>
      </c>
      <c r="C16536" s="1" t="n">
        <v>11</v>
      </c>
      <c r="D16536" s="1" t="s">
        <v>3915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8691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7" t="n">
        <v>46259</v>
      </c>
      <c r="C16537" s="1" t="n">
        <v>11</v>
      </c>
      <c r="D16537" s="1" t="s">
        <v>3915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6393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7" t="n">
        <v>46259</v>
      </c>
      <c r="C16538" s="1" t="n">
        <v>11</v>
      </c>
      <c r="D16538" s="1" t="s">
        <v>3915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6397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7" t="n">
        <v>46259</v>
      </c>
      <c r="C16539" s="1" t="n">
        <v>11</v>
      </c>
      <c r="D16539" s="1" t="s">
        <v>3915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6399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7" t="n">
        <v>46259</v>
      </c>
      <c r="C16540" s="1" t="n">
        <v>11</v>
      </c>
      <c r="D16540" s="1" t="s">
        <v>3915</v>
      </c>
      <c r="E16540" s="1" t="n">
        <v>10021</v>
      </c>
      <c r="F16540" s="1" t="s">
        <v>2520</v>
      </c>
      <c r="I16540" s="1" t="n">
        <v>136092</v>
      </c>
      <c r="J16540" s="1" t="n">
        <v>72012</v>
      </c>
      <c r="K16540" s="1" t="n">
        <v>7897172501502</v>
      </c>
      <c r="L16540" s="1" t="s">
        <v>8692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7" t="n">
        <v>46259</v>
      </c>
      <c r="C16541" s="1" t="n">
        <v>11</v>
      </c>
      <c r="D16541" s="1" t="s">
        <v>3915</v>
      </c>
      <c r="E16541" s="1" t="n">
        <v>10021</v>
      </c>
      <c r="F16541" s="1" t="s">
        <v>2520</v>
      </c>
      <c r="I16541" s="1" t="n">
        <v>136092</v>
      </c>
      <c r="J16541" s="1" t="n">
        <v>72013</v>
      </c>
      <c r="K16541" s="1" t="n">
        <v>7897172501458</v>
      </c>
      <c r="L16541" s="1" t="s">
        <v>8693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7" t="n">
        <v>46259</v>
      </c>
      <c r="C16542" s="1" t="n">
        <v>11</v>
      </c>
      <c r="D16542" s="1" t="s">
        <v>3915</v>
      </c>
      <c r="E16542" s="1" t="n">
        <v>10021</v>
      </c>
      <c r="F16542" s="1" t="s">
        <v>2520</v>
      </c>
      <c r="I16542" s="1" t="n">
        <v>136092</v>
      </c>
      <c r="J16542" s="1" t="n">
        <v>72596</v>
      </c>
      <c r="K16542" s="1" t="n">
        <v>7897172501984</v>
      </c>
      <c r="L16542" s="1" t="s">
        <v>8694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7" t="n">
        <v>46259</v>
      </c>
      <c r="C16543" s="1" t="n">
        <v>11</v>
      </c>
      <c r="D16543" s="1" t="s">
        <v>3915</v>
      </c>
      <c r="E16543" s="1" t="n">
        <v>10021</v>
      </c>
      <c r="F16543" s="1" t="s">
        <v>2520</v>
      </c>
      <c r="I16543" s="1" t="n">
        <v>136092</v>
      </c>
      <c r="J16543" s="1" t="n">
        <v>79222</v>
      </c>
      <c r="K16543" s="1" t="n">
        <v>444</v>
      </c>
      <c r="L16543" s="1" t="s">
        <v>8695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7" t="n">
        <v>46259</v>
      </c>
      <c r="C16544" s="1" t="n">
        <v>11</v>
      </c>
      <c r="D16544" s="1" t="s">
        <v>3915</v>
      </c>
      <c r="E16544" s="1" t="n">
        <v>10021</v>
      </c>
      <c r="F16544" s="1" t="s">
        <v>2520</v>
      </c>
      <c r="I16544" s="1" t="n">
        <v>136092</v>
      </c>
      <c r="J16544" s="1" t="n">
        <v>80043</v>
      </c>
      <c r="K16544" s="1" t="n">
        <v>7897172502035</v>
      </c>
      <c r="L16544" s="1" t="s">
        <v>8696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7" t="n">
        <v>46259</v>
      </c>
      <c r="C16545" s="1" t="n">
        <v>11</v>
      </c>
      <c r="D16545" s="1" t="s">
        <v>3915</v>
      </c>
      <c r="E16545" s="1" t="n">
        <v>10021</v>
      </c>
      <c r="F16545" s="1" t="s">
        <v>2520</v>
      </c>
      <c r="I16545" s="1" t="n">
        <v>136092</v>
      </c>
      <c r="J16545" s="1" t="n">
        <v>82175</v>
      </c>
      <c r="K16545" s="1" t="n">
        <v>7897172502615</v>
      </c>
      <c r="L16545" s="1" t="s">
        <v>8697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7" t="n">
        <v>46259</v>
      </c>
      <c r="C16546" s="1" t="n">
        <v>11</v>
      </c>
      <c r="D16546" s="1" t="s">
        <v>3915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8698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7" t="n">
        <v>46259</v>
      </c>
      <c r="C16547" s="1" t="n">
        <v>11</v>
      </c>
      <c r="D16547" s="1" t="s">
        <v>3915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8699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7" t="n">
        <v>46259</v>
      </c>
      <c r="C16548" s="1" t="n">
        <v>11</v>
      </c>
      <c r="D16548" s="1" t="s">
        <v>3915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8700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7" t="n">
        <v>46259</v>
      </c>
      <c r="C16549" s="1" t="n">
        <v>11</v>
      </c>
      <c r="D16549" s="1" t="s">
        <v>3915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4124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7" t="n">
        <v>46259</v>
      </c>
      <c r="C16550" s="1" t="n">
        <v>11</v>
      </c>
      <c r="D16550" s="1" t="s">
        <v>3915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8701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7" t="n">
        <v>46259</v>
      </c>
      <c r="C16551" s="1" t="n">
        <v>11</v>
      </c>
      <c r="D16551" s="1" t="s">
        <v>3915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4415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7" t="n">
        <v>46259</v>
      </c>
      <c r="C16552" s="1" t="n">
        <v>11</v>
      </c>
      <c r="D16552" s="1" t="s">
        <v>3915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8702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7" t="n">
        <v>46259</v>
      </c>
      <c r="C16553" s="1" t="n">
        <v>11</v>
      </c>
      <c r="D16553" s="1" t="s">
        <v>3915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8703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7" t="n">
        <v>46259</v>
      </c>
      <c r="C16554" s="1" t="n">
        <v>11</v>
      </c>
      <c r="D16554" s="1" t="s">
        <v>3915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6559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7" t="n">
        <v>46259</v>
      </c>
      <c r="C16555" s="1" t="n">
        <v>11</v>
      </c>
      <c r="D16555" s="1" t="s">
        <v>3915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8704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7" t="n">
        <v>46259</v>
      </c>
      <c r="C16556" s="1" t="n">
        <v>11</v>
      </c>
      <c r="D16556" s="1" t="s">
        <v>3915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8705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7" t="n">
        <v>46259</v>
      </c>
      <c r="C16557" s="1" t="n">
        <v>11</v>
      </c>
      <c r="D16557" s="1" t="s">
        <v>3915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5303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7" t="n">
        <v>46259</v>
      </c>
      <c r="C16558" s="1" t="n">
        <v>11</v>
      </c>
      <c r="D16558" s="1" t="s">
        <v>3915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5304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7" t="n">
        <v>46259</v>
      </c>
      <c r="C16559" s="1" t="n">
        <v>11</v>
      </c>
      <c r="D16559" s="1" t="s">
        <v>3915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8706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7" t="n">
        <v>46259</v>
      </c>
      <c r="C16560" s="1" t="n">
        <v>11</v>
      </c>
      <c r="D16560" s="1" t="s">
        <v>3915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5306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7" t="n">
        <v>46259</v>
      </c>
      <c r="C16561" s="1" t="n">
        <v>11</v>
      </c>
      <c r="D16561" s="1" t="s">
        <v>3915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5307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7" t="n">
        <v>46259</v>
      </c>
      <c r="C16562" s="1" t="n">
        <v>11</v>
      </c>
      <c r="D16562" s="1" t="s">
        <v>3915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5308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7" t="n">
        <v>46259</v>
      </c>
      <c r="C16563" s="1" t="n">
        <v>11</v>
      </c>
      <c r="D16563" s="1" t="s">
        <v>3915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6560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7" t="n">
        <v>46259</v>
      </c>
      <c r="C16564" s="1" t="n">
        <v>11</v>
      </c>
      <c r="D16564" s="1" t="s">
        <v>3915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5309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7" t="n">
        <v>46259</v>
      </c>
      <c r="C16565" s="1" t="n">
        <v>11</v>
      </c>
      <c r="D16565" s="1" t="s">
        <v>3915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5312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7" t="n">
        <v>46259</v>
      </c>
      <c r="C16566" s="1" t="n">
        <v>11</v>
      </c>
      <c r="D16566" s="1" t="s">
        <v>3915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5314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7" t="n">
        <v>46259</v>
      </c>
      <c r="C16567" s="1" t="n">
        <v>11</v>
      </c>
      <c r="D16567" s="1" t="s">
        <v>3915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6562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7" t="n">
        <v>46259</v>
      </c>
      <c r="C16568" s="1" t="n">
        <v>11</v>
      </c>
      <c r="D16568" s="1" t="s">
        <v>3915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8707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7" t="n">
        <v>46259</v>
      </c>
      <c r="C16569" s="1" t="n">
        <v>11</v>
      </c>
      <c r="D16569" s="1" t="s">
        <v>3915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6762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7" t="n">
        <v>46259</v>
      </c>
      <c r="C16570" s="1" t="n">
        <v>11</v>
      </c>
      <c r="D16570" s="1" t="s">
        <v>3915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6563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7" t="n">
        <v>46259</v>
      </c>
      <c r="C16571" s="1" t="n">
        <v>11</v>
      </c>
      <c r="D16571" s="1" t="s">
        <v>3915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5318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7" t="n">
        <v>46259</v>
      </c>
      <c r="C16572" s="1" t="n">
        <v>11</v>
      </c>
      <c r="D16572" s="1" t="s">
        <v>3915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8708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7" t="n">
        <v>46259</v>
      </c>
      <c r="C16573" s="1" t="n">
        <v>11</v>
      </c>
      <c r="D16573" s="1" t="s">
        <v>3915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8709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7" t="n">
        <v>46259</v>
      </c>
      <c r="C16574" s="1" t="n">
        <v>11</v>
      </c>
      <c r="D16574" s="1" t="s">
        <v>3915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8710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7" t="n">
        <v>46259</v>
      </c>
      <c r="C16575" s="1" t="n">
        <v>11</v>
      </c>
      <c r="D16575" s="1" t="s">
        <v>3915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5319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7" t="n">
        <v>46259</v>
      </c>
      <c r="C16576" s="1" t="n">
        <v>11</v>
      </c>
      <c r="D16576" s="1" t="s">
        <v>3915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6565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7" t="n">
        <v>46259</v>
      </c>
      <c r="C16577" s="1" t="n">
        <v>11</v>
      </c>
      <c r="D16577" s="1" t="s">
        <v>3915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5320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7" t="n">
        <v>46259</v>
      </c>
      <c r="C16578" s="1" t="n">
        <v>11</v>
      </c>
      <c r="D16578" s="1" t="s">
        <v>3915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8711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7" t="n">
        <v>46259</v>
      </c>
      <c r="C16579" s="1" t="n">
        <v>11</v>
      </c>
      <c r="D16579" s="1" t="s">
        <v>3915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8673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7" t="n">
        <v>46259</v>
      </c>
      <c r="C16580" s="1" t="n">
        <v>11</v>
      </c>
      <c r="D16580" s="1" t="s">
        <v>3915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5322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7" t="n">
        <v>46259</v>
      </c>
      <c r="C16581" s="1" t="n">
        <v>11</v>
      </c>
      <c r="D16581" s="1" t="s">
        <v>3915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8712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7" t="n">
        <v>46259</v>
      </c>
      <c r="C16582" s="1" t="n">
        <v>11</v>
      </c>
      <c r="D16582" s="1" t="s">
        <v>3915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7548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7" t="n">
        <v>46259</v>
      </c>
      <c r="C16583" s="1" t="n">
        <v>11</v>
      </c>
      <c r="D16583" s="1" t="s">
        <v>3915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8713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7" t="n">
        <v>46259</v>
      </c>
      <c r="C16584" s="1" t="n">
        <v>11</v>
      </c>
      <c r="D16584" s="1" t="s">
        <v>3915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7550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7" t="n">
        <v>46259</v>
      </c>
      <c r="C16585" s="1" t="n">
        <v>11</v>
      </c>
      <c r="D16585" s="1" t="s">
        <v>3915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4428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7" t="n">
        <v>46259</v>
      </c>
      <c r="C16586" s="1" t="n">
        <v>11</v>
      </c>
      <c r="D16586" s="1" t="s">
        <v>3915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8714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7" t="n">
        <v>46259</v>
      </c>
      <c r="C16587" s="1" t="n">
        <v>11</v>
      </c>
      <c r="D16587" s="1" t="s">
        <v>3915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5328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7" t="n">
        <v>46259</v>
      </c>
      <c r="C16588" s="1" t="n">
        <v>11</v>
      </c>
      <c r="D16588" s="1" t="s">
        <v>3915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6569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7" t="n">
        <v>46259</v>
      </c>
      <c r="C16589" s="1" t="n">
        <v>11</v>
      </c>
      <c r="D16589" s="1" t="s">
        <v>3915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6570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7" t="n">
        <v>46259</v>
      </c>
      <c r="C16590" s="1" t="n">
        <v>11</v>
      </c>
      <c r="D16590" s="1" t="s">
        <v>3915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8715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7" t="n">
        <v>46259</v>
      </c>
      <c r="C16591" s="1" t="n">
        <v>11</v>
      </c>
      <c r="D16591" s="1" t="s">
        <v>3915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6571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7" t="n">
        <v>46259</v>
      </c>
      <c r="C16592" s="1" t="n">
        <v>11</v>
      </c>
      <c r="D16592" s="1" t="s">
        <v>3915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7553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7" t="n">
        <v>46259</v>
      </c>
      <c r="C16593" s="1" t="n">
        <v>11</v>
      </c>
      <c r="D16593" s="1" t="s">
        <v>3915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5329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7" t="n">
        <v>46259</v>
      </c>
      <c r="C16594" s="1" t="n">
        <v>11</v>
      </c>
      <c r="D16594" s="1" t="s">
        <v>3915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8716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7" t="n">
        <v>46259</v>
      </c>
      <c r="C16595" s="1" t="n">
        <v>11</v>
      </c>
      <c r="D16595" s="1" t="s">
        <v>3915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5331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7" t="n">
        <v>46259</v>
      </c>
      <c r="C16596" s="1" t="n">
        <v>11</v>
      </c>
      <c r="D16596" s="1" t="s">
        <v>3915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4429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7" t="n">
        <v>46259</v>
      </c>
      <c r="C16597" s="1" t="n">
        <v>11</v>
      </c>
      <c r="D16597" s="1" t="s">
        <v>3915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6574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7" t="n">
        <v>46259</v>
      </c>
      <c r="C16598" s="1" t="n">
        <v>11</v>
      </c>
      <c r="D16598" s="1" t="s">
        <v>3915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8717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7" t="n">
        <v>46259</v>
      </c>
      <c r="C16599" s="1" t="n">
        <v>11</v>
      </c>
      <c r="D16599" s="1" t="s">
        <v>3915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8718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7" t="n">
        <v>46259</v>
      </c>
      <c r="C16600" s="1" t="n">
        <v>11</v>
      </c>
      <c r="D16600" s="1" t="s">
        <v>3915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6574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7" t="n">
        <v>46259</v>
      </c>
      <c r="C16601" s="1" t="n">
        <v>11</v>
      </c>
      <c r="D16601" s="1" t="s">
        <v>3915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5332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7" t="n">
        <v>46259</v>
      </c>
      <c r="C16602" s="1" t="n">
        <v>11</v>
      </c>
      <c r="D16602" s="1" t="s">
        <v>3915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7557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7" t="n">
        <v>46259</v>
      </c>
      <c r="C16603" s="1" t="n">
        <v>11</v>
      </c>
      <c r="D16603" s="1" t="s">
        <v>3915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6577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7" t="n">
        <v>46259</v>
      </c>
      <c r="C16604" s="1" t="n">
        <v>11</v>
      </c>
      <c r="D16604" s="1" t="s">
        <v>3915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8719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7" t="n">
        <v>46259</v>
      </c>
      <c r="C16605" s="1" t="n">
        <v>11</v>
      </c>
      <c r="D16605" s="1" t="s">
        <v>3915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8720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7" t="n">
        <v>46259</v>
      </c>
      <c r="C16606" s="1" t="n">
        <v>11</v>
      </c>
      <c r="D16606" s="1" t="s">
        <v>3915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8721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7" t="n">
        <v>46259</v>
      </c>
      <c r="C16607" s="1" t="n">
        <v>11</v>
      </c>
      <c r="D16607" s="1" t="s">
        <v>3915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4240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7" t="n">
        <v>46259</v>
      </c>
      <c r="C16608" s="1" t="n">
        <v>11</v>
      </c>
      <c r="D16608" s="1" t="s">
        <v>3915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6816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7" t="n">
        <v>46259</v>
      </c>
      <c r="C16609" s="1" t="n">
        <v>11</v>
      </c>
      <c r="D16609" s="1" t="s">
        <v>3915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4242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7" t="n">
        <v>46259</v>
      </c>
      <c r="C16610" s="1" t="n">
        <v>11</v>
      </c>
      <c r="D16610" s="1" t="s">
        <v>3915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4243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7" t="n">
        <v>46259</v>
      </c>
      <c r="C16611" s="1" t="n">
        <v>11</v>
      </c>
      <c r="D16611" s="1" t="s">
        <v>3915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8722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7" t="n">
        <v>46259</v>
      </c>
      <c r="C16612" s="1" t="n">
        <v>11</v>
      </c>
      <c r="D16612" s="1" t="s">
        <v>3915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4244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7" t="n">
        <v>46259</v>
      </c>
      <c r="C16613" s="1" t="n">
        <v>11</v>
      </c>
      <c r="D16613" s="1" t="s">
        <v>3915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4245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7" t="n">
        <v>46259</v>
      </c>
      <c r="C16614" s="1" t="n">
        <v>11</v>
      </c>
      <c r="D16614" s="1" t="s">
        <v>3915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4897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7" t="n">
        <v>46259</v>
      </c>
      <c r="C16615" s="1" t="n">
        <v>11</v>
      </c>
      <c r="D16615" s="1" t="s">
        <v>3915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4246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7" t="n">
        <v>46259</v>
      </c>
      <c r="C16616" s="1" t="n">
        <v>11</v>
      </c>
      <c r="D16616" s="1" t="s">
        <v>3915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4899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7" t="n">
        <v>46259</v>
      </c>
      <c r="C16617" s="1" t="n">
        <v>11</v>
      </c>
      <c r="D16617" s="1" t="s">
        <v>3915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6368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7" t="n">
        <v>46259</v>
      </c>
      <c r="C16618" s="1" t="n">
        <v>11</v>
      </c>
      <c r="D16618" s="1" t="s">
        <v>3915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4249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7" t="n">
        <v>46259</v>
      </c>
      <c r="C16619" s="1" t="n">
        <v>11</v>
      </c>
      <c r="D16619" s="1" t="s">
        <v>3915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6368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7" t="n">
        <v>46259</v>
      </c>
      <c r="C16620" s="1" t="n">
        <v>11</v>
      </c>
      <c r="D16620" s="1" t="s">
        <v>3915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4251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7" t="n">
        <v>46259</v>
      </c>
      <c r="C16621" s="1" t="n">
        <v>11</v>
      </c>
      <c r="D16621" s="1" t="s">
        <v>3915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5434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7" t="n">
        <v>46259</v>
      </c>
      <c r="C16622" s="1" t="n">
        <v>11</v>
      </c>
      <c r="D16622" s="1" t="s">
        <v>3915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4255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7" t="n">
        <v>46259</v>
      </c>
      <c r="C16623" s="1" t="n">
        <v>11</v>
      </c>
      <c r="D16623" s="1" t="s">
        <v>3915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6818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7" t="n">
        <v>46259</v>
      </c>
      <c r="C16624" s="1" t="n">
        <v>11</v>
      </c>
      <c r="D16624" s="1" t="s">
        <v>3915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4256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7" t="n">
        <v>46259</v>
      </c>
      <c r="C16625" s="1" t="n">
        <v>11</v>
      </c>
      <c r="D16625" s="1" t="s">
        <v>3915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5435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7" t="n">
        <v>46259</v>
      </c>
      <c r="C16626" s="1" t="n">
        <v>11</v>
      </c>
      <c r="D16626" s="1" t="s">
        <v>3915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5436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7" t="n">
        <v>46259</v>
      </c>
      <c r="C16627" s="1" t="n">
        <v>11</v>
      </c>
      <c r="D16627" s="1" t="s">
        <v>3915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5438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7" t="n">
        <v>46259</v>
      </c>
      <c r="C16628" s="1" t="n">
        <v>11</v>
      </c>
      <c r="D16628" s="1" t="s">
        <v>3915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8047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7" t="n">
        <v>46259</v>
      </c>
      <c r="C16629" s="1" t="n">
        <v>11</v>
      </c>
      <c r="D16629" s="1" t="s">
        <v>3915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8723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7" t="n">
        <v>46259</v>
      </c>
      <c r="C16630" s="1" t="n">
        <v>11</v>
      </c>
      <c r="D16630" s="1" t="s">
        <v>3915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5439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7" t="n">
        <v>46259</v>
      </c>
      <c r="C16631" s="1" t="n">
        <v>11</v>
      </c>
      <c r="D16631" s="1" t="s">
        <v>3915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5442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7" t="n">
        <v>46259</v>
      </c>
      <c r="C16632" s="1" t="n">
        <v>11</v>
      </c>
      <c r="D16632" s="1" t="s">
        <v>3915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7781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7" t="n">
        <v>46259</v>
      </c>
      <c r="C16633" s="1" t="n">
        <v>11</v>
      </c>
      <c r="D16633" s="1" t="s">
        <v>3915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5443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7" t="n">
        <v>46259</v>
      </c>
      <c r="C16634" s="1" t="n">
        <v>11</v>
      </c>
      <c r="D16634" s="1" t="s">
        <v>3915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5444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7" t="n">
        <v>46259</v>
      </c>
      <c r="C16635" s="1" t="n">
        <v>11</v>
      </c>
      <c r="D16635" s="1" t="s">
        <v>3915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4711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7" t="n">
        <v>46259</v>
      </c>
      <c r="C16636" s="1" t="n">
        <v>11</v>
      </c>
      <c r="D16636" s="1" t="s">
        <v>3915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8724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7" t="n">
        <v>46259</v>
      </c>
      <c r="C16637" s="1" t="n">
        <v>11</v>
      </c>
      <c r="D16637" s="1" t="s">
        <v>3915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5450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7" t="n">
        <v>46259</v>
      </c>
      <c r="C16638" s="1" t="n">
        <v>11</v>
      </c>
      <c r="D16638" s="1" t="s">
        <v>3915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8725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7" t="n">
        <v>46259</v>
      </c>
      <c r="C16639" s="1" t="n">
        <v>11</v>
      </c>
      <c r="D16639" s="1" t="s">
        <v>3915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7795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7" t="n">
        <v>46259</v>
      </c>
      <c r="C16640" s="1" t="n">
        <v>11</v>
      </c>
      <c r="D16640" s="1" t="s">
        <v>3915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8726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7" t="n">
        <v>46259</v>
      </c>
      <c r="C16641" s="1" t="n">
        <v>11</v>
      </c>
      <c r="D16641" s="1" t="s">
        <v>3915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5455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7" t="n">
        <v>46259</v>
      </c>
      <c r="C16642" s="1" t="n">
        <v>11</v>
      </c>
      <c r="D16642" s="1" t="s">
        <v>3915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5455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7" t="n">
        <v>46259</v>
      </c>
      <c r="C16643" s="1" t="n">
        <v>11</v>
      </c>
      <c r="D16643" s="1" t="s">
        <v>3915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8727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7" t="n">
        <v>46259</v>
      </c>
      <c r="C16644" s="1" t="n">
        <v>11</v>
      </c>
      <c r="D16644" s="1" t="s">
        <v>3915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5458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7" t="n">
        <v>46259</v>
      </c>
      <c r="C16645" s="1" t="n">
        <v>11</v>
      </c>
      <c r="D16645" s="1" t="s">
        <v>3915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5459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7" t="n">
        <v>46259</v>
      </c>
      <c r="C16646" s="1" t="n">
        <v>11</v>
      </c>
      <c r="D16646" s="1" t="s">
        <v>3915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5461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7" t="n">
        <v>46259</v>
      </c>
      <c r="C16647" s="1" t="n">
        <v>11</v>
      </c>
      <c r="D16647" s="1" t="s">
        <v>3915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8728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7" t="n">
        <v>46259</v>
      </c>
      <c r="C16648" s="1" t="n">
        <v>11</v>
      </c>
      <c r="D16648" s="1" t="s">
        <v>3915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8729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7" t="n">
        <v>46259</v>
      </c>
      <c r="C16649" s="1" t="n">
        <v>22</v>
      </c>
      <c r="D16649" s="1" t="s">
        <v>3920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3921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7" t="n">
        <v>46259</v>
      </c>
      <c r="C16650" s="1" t="n">
        <v>22</v>
      </c>
      <c r="D16650" s="1" t="s">
        <v>3920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3923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7" t="n">
        <v>46259</v>
      </c>
      <c r="C16651" s="1" t="n">
        <v>22</v>
      </c>
      <c r="D16651" s="1" t="s">
        <v>3920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3924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7" t="n">
        <v>46259</v>
      </c>
      <c r="C16652" s="1" t="n">
        <v>22</v>
      </c>
      <c r="D16652" s="1" t="s">
        <v>3920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3925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7" t="n">
        <v>46259</v>
      </c>
      <c r="C16653" s="1" t="n">
        <v>22</v>
      </c>
      <c r="D16653" s="1" t="s">
        <v>3920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3926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7" t="n">
        <v>46259</v>
      </c>
      <c r="C16654" s="1" t="n">
        <v>22</v>
      </c>
      <c r="D16654" s="1" t="s">
        <v>3920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3927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7" t="n">
        <v>46259</v>
      </c>
      <c r="C16655" s="1" t="n">
        <v>22</v>
      </c>
      <c r="D16655" s="1" t="s">
        <v>3920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3928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7" t="n">
        <v>46259</v>
      </c>
      <c r="C16656" s="1" t="n">
        <v>22</v>
      </c>
      <c r="D16656" s="1" t="s">
        <v>3920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3929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7" t="n">
        <v>46259</v>
      </c>
      <c r="C16657" s="1" t="n">
        <v>22</v>
      </c>
      <c r="D16657" s="1" t="s">
        <v>3920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3930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7" t="n">
        <v>46259</v>
      </c>
      <c r="C16658" s="1" t="n">
        <v>22</v>
      </c>
      <c r="D16658" s="1" t="s">
        <v>3920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3931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7" t="n">
        <v>46259</v>
      </c>
      <c r="C16659" s="1" t="n">
        <v>22</v>
      </c>
      <c r="D16659" s="1" t="s">
        <v>3920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3932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7" t="n">
        <v>46259</v>
      </c>
      <c r="C16660" s="1" t="n">
        <v>22</v>
      </c>
      <c r="D16660" s="1" t="s">
        <v>3920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3933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7" t="n">
        <v>46259</v>
      </c>
      <c r="C16661" s="1" t="n">
        <v>22</v>
      </c>
      <c r="D16661" s="1" t="s">
        <v>3920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3934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7" t="n">
        <v>46259</v>
      </c>
      <c r="C16662" s="1" t="n">
        <v>22</v>
      </c>
      <c r="D16662" s="1" t="s">
        <v>3920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3936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7" t="n">
        <v>46259</v>
      </c>
      <c r="C16663" s="1" t="n">
        <v>22</v>
      </c>
      <c r="D16663" s="1" t="s">
        <v>3920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3937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7" t="n">
        <v>46259</v>
      </c>
      <c r="C16664" s="1" t="n">
        <v>22</v>
      </c>
      <c r="D16664" s="1" t="s">
        <v>3920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3938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7" t="n">
        <v>46259</v>
      </c>
      <c r="C16665" s="1" t="n">
        <v>22</v>
      </c>
      <c r="D16665" s="1" t="s">
        <v>3920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3939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7" t="n">
        <v>46259</v>
      </c>
      <c r="C16666" s="1" t="n">
        <v>22</v>
      </c>
      <c r="D16666" s="1" t="s">
        <v>3920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3940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7" t="n">
        <v>46259</v>
      </c>
      <c r="C16667" s="1" t="n">
        <v>22</v>
      </c>
      <c r="D16667" s="1" t="s">
        <v>3920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3921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7" t="n">
        <v>46259</v>
      </c>
      <c r="C16668" s="1" t="n">
        <v>22</v>
      </c>
      <c r="D16668" s="1" t="s">
        <v>3920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4208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7" t="n">
        <v>46259</v>
      </c>
      <c r="C16669" s="1" t="n">
        <v>22</v>
      </c>
      <c r="D16669" s="1" t="s">
        <v>3920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3942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7" t="n">
        <v>46259</v>
      </c>
      <c r="C16670" s="1" t="n">
        <v>22</v>
      </c>
      <c r="D16670" s="1" t="s">
        <v>3920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3943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7" t="n">
        <v>46259</v>
      </c>
      <c r="C16671" s="1" t="n">
        <v>22</v>
      </c>
      <c r="D16671" s="1" t="s">
        <v>3920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3922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7" t="n">
        <v>46259</v>
      </c>
      <c r="C16672" s="1" t="n">
        <v>22</v>
      </c>
      <c r="D16672" s="1" t="s">
        <v>3920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3938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7" t="n">
        <v>46259</v>
      </c>
      <c r="C16673" s="1" t="n">
        <v>22</v>
      </c>
      <c r="D16673" s="1" t="s">
        <v>3920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3940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7" t="n">
        <v>46259</v>
      </c>
      <c r="C16674" s="1" t="n">
        <v>100</v>
      </c>
      <c r="D16674" s="1" t="s">
        <v>3947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3921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7" t="n">
        <v>46259</v>
      </c>
      <c r="C16675" s="1" t="n">
        <v>100</v>
      </c>
      <c r="D16675" s="1" t="s">
        <v>3947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3923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7" t="n">
        <v>46259</v>
      </c>
      <c r="C16676" s="1" t="n">
        <v>100</v>
      </c>
      <c r="D16676" s="1" t="s">
        <v>3947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3924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7" t="n">
        <v>46259</v>
      </c>
      <c r="C16677" s="1" t="n">
        <v>100</v>
      </c>
      <c r="D16677" s="1" t="s">
        <v>3947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3925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7" t="n">
        <v>46259</v>
      </c>
      <c r="C16678" s="1" t="n">
        <v>100</v>
      </c>
      <c r="D16678" s="1" t="s">
        <v>3947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3926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7" t="n">
        <v>46259</v>
      </c>
      <c r="C16679" s="1" t="n">
        <v>100</v>
      </c>
      <c r="D16679" s="1" t="s">
        <v>3947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3927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7" t="n">
        <v>46259</v>
      </c>
      <c r="C16680" s="1" t="n">
        <v>100</v>
      </c>
      <c r="D16680" s="1" t="s">
        <v>3947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3928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7" t="n">
        <v>46259</v>
      </c>
      <c r="C16681" s="1" t="n">
        <v>100</v>
      </c>
      <c r="D16681" s="1" t="s">
        <v>3947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3929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7" t="n">
        <v>46259</v>
      </c>
      <c r="C16682" s="1" t="n">
        <v>100</v>
      </c>
      <c r="D16682" s="1" t="s">
        <v>3947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3930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7" t="n">
        <v>46259</v>
      </c>
      <c r="C16683" s="1" t="n">
        <v>100</v>
      </c>
      <c r="D16683" s="1" t="s">
        <v>3947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3931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7" t="n">
        <v>46259</v>
      </c>
      <c r="C16684" s="1" t="n">
        <v>100</v>
      </c>
      <c r="D16684" s="1" t="s">
        <v>3947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3932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7" t="n">
        <v>46259</v>
      </c>
      <c r="C16685" s="1" t="n">
        <v>100</v>
      </c>
      <c r="D16685" s="1" t="s">
        <v>3947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3933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7" t="n">
        <v>46259</v>
      </c>
      <c r="C16686" s="1" t="n">
        <v>100</v>
      </c>
      <c r="D16686" s="1" t="s">
        <v>3947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3934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7" t="n">
        <v>46259</v>
      </c>
      <c r="C16687" s="1" t="n">
        <v>100</v>
      </c>
      <c r="D16687" s="1" t="s">
        <v>3947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3936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7" t="n">
        <v>46259</v>
      </c>
      <c r="C16688" s="1" t="n">
        <v>100</v>
      </c>
      <c r="D16688" s="1" t="s">
        <v>3947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3937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7" t="n">
        <v>46259</v>
      </c>
      <c r="C16689" s="1" t="n">
        <v>100</v>
      </c>
      <c r="D16689" s="1" t="s">
        <v>3947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3938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7" t="n">
        <v>46259</v>
      </c>
      <c r="C16690" s="1" t="n">
        <v>100</v>
      </c>
      <c r="D16690" s="1" t="s">
        <v>3947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3939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7" t="n">
        <v>46259</v>
      </c>
      <c r="C16691" s="1" t="n">
        <v>100</v>
      </c>
      <c r="D16691" s="1" t="s">
        <v>3947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3940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7" t="n">
        <v>46259</v>
      </c>
      <c r="C16692" s="1" t="n">
        <v>100</v>
      </c>
      <c r="D16692" s="1" t="s">
        <v>3947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3921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7" t="n">
        <v>46259</v>
      </c>
      <c r="C16693" s="1" t="n">
        <v>100</v>
      </c>
      <c r="D16693" s="1" t="s">
        <v>3947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3923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7" t="n">
        <v>46259</v>
      </c>
      <c r="C16694" s="1" t="n">
        <v>100</v>
      </c>
      <c r="D16694" s="1" t="s">
        <v>3947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3924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7" t="n">
        <v>46259</v>
      </c>
      <c r="C16695" s="1" t="n">
        <v>100</v>
      </c>
      <c r="D16695" s="1" t="s">
        <v>3947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3925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7" t="n">
        <v>46259</v>
      </c>
      <c r="C16696" s="1" t="n">
        <v>100</v>
      </c>
      <c r="D16696" s="1" t="s">
        <v>3947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3926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7" t="n">
        <v>46259</v>
      </c>
      <c r="C16697" s="1" t="n">
        <v>100</v>
      </c>
      <c r="D16697" s="1" t="s">
        <v>3947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3927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7" t="n">
        <v>46259</v>
      </c>
      <c r="C16698" s="1" t="n">
        <v>100</v>
      </c>
      <c r="D16698" s="1" t="s">
        <v>3947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3928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7" t="n">
        <v>46259</v>
      </c>
      <c r="C16699" s="1" t="n">
        <v>100</v>
      </c>
      <c r="D16699" s="1" t="s">
        <v>3947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3929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7" t="n">
        <v>46259</v>
      </c>
      <c r="C16700" s="1" t="n">
        <v>100</v>
      </c>
      <c r="D16700" s="1" t="s">
        <v>3947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3930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7" t="n">
        <v>46259</v>
      </c>
      <c r="C16701" s="1" t="n">
        <v>100</v>
      </c>
      <c r="D16701" s="1" t="s">
        <v>3947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3931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7" t="n">
        <v>46259</v>
      </c>
      <c r="C16702" s="1" t="n">
        <v>100</v>
      </c>
      <c r="D16702" s="1" t="s">
        <v>3947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3932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7" t="n">
        <v>46259</v>
      </c>
      <c r="C16703" s="1" t="n">
        <v>100</v>
      </c>
      <c r="D16703" s="1" t="s">
        <v>3947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3933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7" t="n">
        <v>46259</v>
      </c>
      <c r="C16704" s="1" t="n">
        <v>100</v>
      </c>
      <c r="D16704" s="1" t="s">
        <v>3947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3934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7" t="n">
        <v>46259</v>
      </c>
      <c r="C16705" s="1" t="n">
        <v>100</v>
      </c>
      <c r="D16705" s="1" t="s">
        <v>3947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3936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7" t="n">
        <v>46259</v>
      </c>
      <c r="C16706" s="1" t="n">
        <v>100</v>
      </c>
      <c r="D16706" s="1" t="s">
        <v>3947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3937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7" t="n">
        <v>46259</v>
      </c>
      <c r="C16707" s="1" t="n">
        <v>100</v>
      </c>
      <c r="D16707" s="1" t="s">
        <v>3947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3938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7" t="n">
        <v>46259</v>
      </c>
      <c r="C16708" s="1" t="n">
        <v>100</v>
      </c>
      <c r="D16708" s="1" t="s">
        <v>3947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3939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7" t="n">
        <v>46259</v>
      </c>
      <c r="C16709" s="1" t="n">
        <v>100</v>
      </c>
      <c r="D16709" s="1" t="s">
        <v>3947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3940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7" t="n">
        <v>46259</v>
      </c>
      <c r="C16710" s="1" t="n">
        <v>100</v>
      </c>
      <c r="D16710" s="1" t="s">
        <v>3947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3921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7" t="n">
        <v>46259</v>
      </c>
      <c r="C16711" s="1" t="n">
        <v>100</v>
      </c>
      <c r="D16711" s="1" t="s">
        <v>3947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3923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7" t="n">
        <v>46259</v>
      </c>
      <c r="C16712" s="1" t="n">
        <v>100</v>
      </c>
      <c r="D16712" s="1" t="s">
        <v>3947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3924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7" t="n">
        <v>46259</v>
      </c>
      <c r="C16713" s="1" t="n">
        <v>100</v>
      </c>
      <c r="D16713" s="1" t="s">
        <v>3947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3925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7" t="n">
        <v>46259</v>
      </c>
      <c r="C16714" s="1" t="n">
        <v>100</v>
      </c>
      <c r="D16714" s="1" t="s">
        <v>3947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3926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7" t="n">
        <v>46259</v>
      </c>
      <c r="C16715" s="1" t="n">
        <v>100</v>
      </c>
      <c r="D16715" s="1" t="s">
        <v>3947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3927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7" t="n">
        <v>46259</v>
      </c>
      <c r="C16716" s="1" t="n">
        <v>100</v>
      </c>
      <c r="D16716" s="1" t="s">
        <v>3947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3928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7" t="n">
        <v>46259</v>
      </c>
      <c r="C16717" s="1" t="n">
        <v>100</v>
      </c>
      <c r="D16717" s="1" t="s">
        <v>3947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3929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7" t="n">
        <v>46259</v>
      </c>
      <c r="C16718" s="1" t="n">
        <v>100</v>
      </c>
      <c r="D16718" s="1" t="s">
        <v>3947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3930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7" t="n">
        <v>46259</v>
      </c>
      <c r="C16719" s="1" t="n">
        <v>100</v>
      </c>
      <c r="D16719" s="1" t="s">
        <v>3947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3931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7" t="n">
        <v>46259</v>
      </c>
      <c r="C16720" s="1" t="n">
        <v>100</v>
      </c>
      <c r="D16720" s="1" t="s">
        <v>3947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3932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7" t="n">
        <v>46259</v>
      </c>
      <c r="C16721" s="1" t="n">
        <v>100</v>
      </c>
      <c r="D16721" s="1" t="s">
        <v>3947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3933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7" t="n">
        <v>46259</v>
      </c>
      <c r="C16722" s="1" t="n">
        <v>100</v>
      </c>
      <c r="D16722" s="1" t="s">
        <v>3947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3934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7" t="n">
        <v>46259</v>
      </c>
      <c r="C16723" s="1" t="n">
        <v>100</v>
      </c>
      <c r="D16723" s="1" t="s">
        <v>3947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3936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7" t="n">
        <v>46259</v>
      </c>
      <c r="C16724" s="1" t="n">
        <v>100</v>
      </c>
      <c r="D16724" s="1" t="s">
        <v>3947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3937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7" t="n">
        <v>46259</v>
      </c>
      <c r="C16725" s="1" t="n">
        <v>100</v>
      </c>
      <c r="D16725" s="1" t="s">
        <v>3947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3938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7" t="n">
        <v>46259</v>
      </c>
      <c r="C16726" s="1" t="n">
        <v>100</v>
      </c>
      <c r="D16726" s="1" t="s">
        <v>3947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3939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7" t="n">
        <v>46259</v>
      </c>
      <c r="C16727" s="1" t="n">
        <v>100</v>
      </c>
      <c r="D16727" s="1" t="s">
        <v>3947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3940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7" t="n">
        <v>46259</v>
      </c>
      <c r="C16728" s="1" t="n">
        <v>100</v>
      </c>
      <c r="D16728" s="1" t="s">
        <v>3947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3921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7" t="n">
        <v>46259</v>
      </c>
      <c r="C16729" s="1" t="n">
        <v>100</v>
      </c>
      <c r="D16729" s="1" t="s">
        <v>3947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4208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7" t="n">
        <v>46259</v>
      </c>
      <c r="C16730" s="1" t="n">
        <v>100</v>
      </c>
      <c r="D16730" s="1" t="s">
        <v>3947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3942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7" t="n">
        <v>46259</v>
      </c>
      <c r="C16731" s="1" t="n">
        <v>100</v>
      </c>
      <c r="D16731" s="1" t="s">
        <v>3947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3943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7" t="n">
        <v>46259</v>
      </c>
      <c r="C16732" s="1" t="n">
        <v>100</v>
      </c>
      <c r="D16732" s="1" t="s">
        <v>3947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3922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7" t="n">
        <v>46259</v>
      </c>
      <c r="C16733" s="1" t="n">
        <v>100</v>
      </c>
      <c r="D16733" s="1" t="s">
        <v>3947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3938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7" t="n">
        <v>46259</v>
      </c>
      <c r="C16734" s="1" t="n">
        <v>100</v>
      </c>
      <c r="D16734" s="1" t="s">
        <v>3947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3940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7" t="n">
        <v>46260</v>
      </c>
      <c r="C16735" s="1" t="n">
        <v>1</v>
      </c>
      <c r="D16735" s="1" t="s">
        <v>3851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3886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7" t="n">
        <v>46260</v>
      </c>
      <c r="C16736" s="1" t="n">
        <v>1</v>
      </c>
      <c r="D16736" s="1" t="s">
        <v>3851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3887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7" t="n">
        <v>46260</v>
      </c>
      <c r="C16737" s="1" t="n">
        <v>1</v>
      </c>
      <c r="D16737" s="1" t="s">
        <v>3851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4894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7" t="n">
        <v>46260</v>
      </c>
      <c r="C16738" s="1" t="n">
        <v>1</v>
      </c>
      <c r="D16738" s="1" t="s">
        <v>3851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3894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7" t="n">
        <v>46260</v>
      </c>
      <c r="C16739" s="1" t="n">
        <v>1</v>
      </c>
      <c r="D16739" s="1" t="s">
        <v>3851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4894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7" t="n">
        <v>46260</v>
      </c>
      <c r="C16740" s="1" t="n">
        <v>1</v>
      </c>
      <c r="D16740" s="1" t="s">
        <v>3851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3894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7" t="n">
        <v>46260</v>
      </c>
      <c r="C16741" s="1" t="n">
        <v>6</v>
      </c>
      <c r="D16741" s="1" t="s">
        <v>3914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7" t="n">
        <v>46260</v>
      </c>
      <c r="C16742" s="1" t="n">
        <v>6</v>
      </c>
      <c r="D16742" s="1" t="s">
        <v>3914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7" t="n">
        <v>46260</v>
      </c>
      <c r="C16743" s="1" t="n">
        <v>6</v>
      </c>
      <c r="D16743" s="1" t="s">
        <v>3914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7" t="n">
        <v>46260</v>
      </c>
      <c r="C16744" s="1" t="n">
        <v>11</v>
      </c>
      <c r="D16744" s="1" t="s">
        <v>3915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3951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7" t="n">
        <v>46260</v>
      </c>
      <c r="C16745" s="1" t="n">
        <v>11</v>
      </c>
      <c r="D16745" s="1" t="s">
        <v>3915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6545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7" t="n">
        <v>46260</v>
      </c>
      <c r="C16746" s="1" t="n">
        <v>11</v>
      </c>
      <c r="D16746" s="1" t="s">
        <v>3915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6547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7" t="n">
        <v>46260</v>
      </c>
      <c r="C16747" s="1" t="n">
        <v>11</v>
      </c>
      <c r="D16747" s="1" t="s">
        <v>3915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8359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7" t="n">
        <v>46260</v>
      </c>
      <c r="C16748" s="1" t="n">
        <v>11</v>
      </c>
      <c r="D16748" s="1" t="s">
        <v>3915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8730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7" t="n">
        <v>46260</v>
      </c>
      <c r="C16749" s="1" t="n">
        <v>11</v>
      </c>
      <c r="D16749" s="1" t="s">
        <v>3915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8730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7" t="n">
        <v>46260</v>
      </c>
      <c r="C16750" s="1" t="n">
        <v>11</v>
      </c>
      <c r="D16750" s="1" t="s">
        <v>3915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6305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7" t="n">
        <v>46260</v>
      </c>
      <c r="C16751" s="1" t="n">
        <v>11</v>
      </c>
      <c r="D16751" s="1" t="s">
        <v>3915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6305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7" t="n">
        <v>46260</v>
      </c>
      <c r="C16752" s="1" t="n">
        <v>11</v>
      </c>
      <c r="D16752" s="1" t="s">
        <v>3915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8731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7" t="n">
        <v>46260</v>
      </c>
      <c r="C16753" s="1" t="n">
        <v>11</v>
      </c>
      <c r="D16753" s="1" t="s">
        <v>3915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8732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7" t="n">
        <v>46260</v>
      </c>
      <c r="C16754" s="1" t="n">
        <v>11</v>
      </c>
      <c r="D16754" s="1" t="s">
        <v>3915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8733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7" t="n">
        <v>46260</v>
      </c>
      <c r="C16755" s="1" t="n">
        <v>11</v>
      </c>
      <c r="D16755" s="1" t="s">
        <v>3915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8734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7" t="n">
        <v>46260</v>
      </c>
      <c r="C16756" s="1" t="n">
        <v>11</v>
      </c>
      <c r="D16756" s="1" t="s">
        <v>3915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8735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7" t="n">
        <v>46260</v>
      </c>
      <c r="C16757" s="1" t="n">
        <v>11</v>
      </c>
      <c r="D16757" s="1" t="s">
        <v>3915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8736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7" t="n">
        <v>46260</v>
      </c>
      <c r="C16758" s="1" t="n">
        <v>11</v>
      </c>
      <c r="D16758" s="1" t="s">
        <v>3915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8737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7" t="n">
        <v>46260</v>
      </c>
      <c r="C16759" s="1" t="n">
        <v>11</v>
      </c>
      <c r="D16759" s="1" t="s">
        <v>3915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8738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7" t="n">
        <v>46260</v>
      </c>
      <c r="C16760" s="1" t="n">
        <v>11</v>
      </c>
      <c r="D16760" s="1" t="s">
        <v>3915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8739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7" t="n">
        <v>46260</v>
      </c>
      <c r="C16761" s="1" t="n">
        <v>11</v>
      </c>
      <c r="D16761" s="1" t="s">
        <v>3915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8740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7" t="n">
        <v>46260</v>
      </c>
      <c r="C16762" s="1" t="n">
        <v>11</v>
      </c>
      <c r="D16762" s="1" t="s">
        <v>3915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8740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7" t="n">
        <v>46260</v>
      </c>
      <c r="C16763" s="1" t="n">
        <v>11</v>
      </c>
      <c r="D16763" s="1" t="s">
        <v>3915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8740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7" t="n">
        <v>46260</v>
      </c>
      <c r="C16764" s="1" t="n">
        <v>11</v>
      </c>
      <c r="D16764" s="1" t="s">
        <v>3915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8741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7" t="n">
        <v>46260</v>
      </c>
      <c r="C16765" s="1" t="n">
        <v>11</v>
      </c>
      <c r="D16765" s="1" t="s">
        <v>3915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6309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7" t="n">
        <v>46260</v>
      </c>
      <c r="C16766" s="1" t="n">
        <v>11</v>
      </c>
      <c r="D16766" s="1" t="s">
        <v>3915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8742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7" t="n">
        <v>46260</v>
      </c>
      <c r="C16767" s="1" t="n">
        <v>11</v>
      </c>
      <c r="D16767" s="1" t="s">
        <v>3915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8743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7" t="n">
        <v>46260</v>
      </c>
      <c r="C16768" s="1" t="n">
        <v>11</v>
      </c>
      <c r="D16768" s="1" t="s">
        <v>3915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8744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7" t="n">
        <v>46260</v>
      </c>
      <c r="C16769" s="1" t="n">
        <v>11</v>
      </c>
      <c r="D16769" s="1" t="s">
        <v>3915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8745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7" t="n">
        <v>46260</v>
      </c>
      <c r="C16770" s="1" t="n">
        <v>11</v>
      </c>
      <c r="D16770" s="1" t="s">
        <v>3915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8746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7" t="n">
        <v>46260</v>
      </c>
      <c r="C16771" s="1" t="n">
        <v>11</v>
      </c>
      <c r="D16771" s="1" t="s">
        <v>3915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6313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7" t="n">
        <v>46260</v>
      </c>
      <c r="C16772" s="1" t="n">
        <v>11</v>
      </c>
      <c r="D16772" s="1" t="s">
        <v>3915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8747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7" t="n">
        <v>46260</v>
      </c>
      <c r="C16773" s="1" t="n">
        <v>11</v>
      </c>
      <c r="D16773" s="1" t="s">
        <v>3915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8748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7" t="n">
        <v>46260</v>
      </c>
      <c r="C16774" s="1" t="n">
        <v>11</v>
      </c>
      <c r="D16774" s="1" t="s">
        <v>3915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8749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7" t="n">
        <v>46260</v>
      </c>
      <c r="C16775" s="1" t="n">
        <v>11</v>
      </c>
      <c r="D16775" s="1" t="s">
        <v>3915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7389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7" t="n">
        <v>46260</v>
      </c>
      <c r="C16776" s="1" t="n">
        <v>11</v>
      </c>
      <c r="D16776" s="1" t="s">
        <v>3915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4472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7" t="n">
        <v>46260</v>
      </c>
      <c r="C16777" s="1" t="n">
        <v>11</v>
      </c>
      <c r="D16777" s="1" t="s">
        <v>3915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7391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7" t="n">
        <v>46260</v>
      </c>
      <c r="C16778" s="1" t="n">
        <v>11</v>
      </c>
      <c r="D16778" s="1" t="s">
        <v>3915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8750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7" t="n">
        <v>46260</v>
      </c>
      <c r="C16779" s="1" t="n">
        <v>11</v>
      </c>
      <c r="D16779" s="1" t="s">
        <v>3915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8751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7" t="n">
        <v>46260</v>
      </c>
      <c r="C16780" s="1" t="n">
        <v>11</v>
      </c>
      <c r="D16780" s="1" t="s">
        <v>3915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4671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7" t="n">
        <v>46260</v>
      </c>
      <c r="C16781" s="1" t="n">
        <v>11</v>
      </c>
      <c r="D16781" s="1" t="s">
        <v>3915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4619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7" t="n">
        <v>46260</v>
      </c>
      <c r="C16782" s="1" t="n">
        <v>11</v>
      </c>
      <c r="D16782" s="1" t="s">
        <v>3915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4672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7" t="n">
        <v>46260</v>
      </c>
      <c r="C16783" s="1" t="n">
        <v>11</v>
      </c>
      <c r="D16783" s="1" t="s">
        <v>3915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4619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7" t="n">
        <v>46260</v>
      </c>
      <c r="C16784" s="1" t="n">
        <v>11</v>
      </c>
      <c r="D16784" s="1" t="s">
        <v>3915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4674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7" t="n">
        <v>46260</v>
      </c>
      <c r="C16785" s="1" t="n">
        <v>11</v>
      </c>
      <c r="D16785" s="1" t="s">
        <v>3915</v>
      </c>
      <c r="E16785" s="1" t="n">
        <v>1745</v>
      </c>
      <c r="F16785" s="1" t="s">
        <v>284</v>
      </c>
      <c r="I16785" s="1" t="n">
        <v>357973</v>
      </c>
      <c r="J16785" s="1" t="n">
        <v>26844</v>
      </c>
      <c r="K16785" s="1" t="n">
        <v>7896005800027</v>
      </c>
      <c r="L16785" s="1" t="s">
        <v>6107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7" t="n">
        <v>46260</v>
      </c>
      <c r="C16786" s="1" t="n">
        <v>11</v>
      </c>
      <c r="D16786" s="1" t="s">
        <v>3915</v>
      </c>
      <c r="E16786" s="1" t="n">
        <v>1745</v>
      </c>
      <c r="F16786" s="1" t="s">
        <v>284</v>
      </c>
      <c r="I16786" s="1" t="n">
        <v>357973</v>
      </c>
      <c r="J16786" s="1" t="n">
        <v>27751</v>
      </c>
      <c r="K16786" s="1" t="n">
        <v>7896005801512</v>
      </c>
      <c r="L16786" s="1" t="s">
        <v>8752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7" t="n">
        <v>46260</v>
      </c>
      <c r="C16787" s="1" t="n">
        <v>11</v>
      </c>
      <c r="D16787" s="1" t="s">
        <v>3915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8753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7" t="n">
        <v>46260</v>
      </c>
      <c r="C16788" s="1" t="n">
        <v>11</v>
      </c>
      <c r="D16788" s="1" t="s">
        <v>3915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8754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7" t="n">
        <v>46260</v>
      </c>
      <c r="C16789" s="1" t="n">
        <v>11</v>
      </c>
      <c r="D16789" s="1" t="s">
        <v>3915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8755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7" t="n">
        <v>46260</v>
      </c>
      <c r="C16790" s="1" t="n">
        <v>11</v>
      </c>
      <c r="D16790" s="1" t="s">
        <v>3915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8756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7" t="n">
        <v>46260</v>
      </c>
      <c r="C16791" s="1" t="n">
        <v>11</v>
      </c>
      <c r="D16791" s="1" t="s">
        <v>3915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5341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7" t="n">
        <v>46260</v>
      </c>
      <c r="C16792" s="1" t="n">
        <v>11</v>
      </c>
      <c r="D16792" s="1" t="s">
        <v>3915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5279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7" t="n">
        <v>46260</v>
      </c>
      <c r="C16793" s="1" t="n">
        <v>11</v>
      </c>
      <c r="D16793" s="1" t="s">
        <v>3915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8757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7" t="n">
        <v>46260</v>
      </c>
      <c r="C16794" s="1" t="n">
        <v>11</v>
      </c>
      <c r="D16794" s="1" t="s">
        <v>3915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5283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7" t="n">
        <v>46260</v>
      </c>
      <c r="C16795" s="1" t="n">
        <v>11</v>
      </c>
      <c r="D16795" s="1" t="s">
        <v>3915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7361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7" t="n">
        <v>46260</v>
      </c>
      <c r="C16796" s="1" t="n">
        <v>11</v>
      </c>
      <c r="D16796" s="1" t="s">
        <v>3915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5284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7" t="n">
        <v>46260</v>
      </c>
      <c r="C16797" s="1" t="n">
        <v>11</v>
      </c>
      <c r="D16797" s="1" t="s">
        <v>3915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8758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7" t="n">
        <v>46260</v>
      </c>
      <c r="C16798" s="1" t="n">
        <v>11</v>
      </c>
      <c r="D16798" s="1" t="s">
        <v>3915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4024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7" t="n">
        <v>46260</v>
      </c>
      <c r="C16799" s="1" t="n">
        <v>11</v>
      </c>
      <c r="D16799" s="1" t="s">
        <v>3915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7364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7" t="n">
        <v>46260</v>
      </c>
      <c r="C16800" s="1" t="n">
        <v>11</v>
      </c>
      <c r="D16800" s="1" t="s">
        <v>3915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5287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7" t="n">
        <v>46260</v>
      </c>
      <c r="C16801" s="1" t="n">
        <v>11</v>
      </c>
      <c r="D16801" s="1" t="s">
        <v>3915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8759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7" t="n">
        <v>46260</v>
      </c>
      <c r="C16802" s="1" t="n">
        <v>11</v>
      </c>
      <c r="D16802" s="1" t="s">
        <v>3915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8760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7" t="n">
        <v>46260</v>
      </c>
      <c r="C16803" s="1" t="n">
        <v>11</v>
      </c>
      <c r="D16803" s="1" t="s">
        <v>3915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7369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7" t="n">
        <v>46260</v>
      </c>
      <c r="C16804" s="1" t="n">
        <v>11</v>
      </c>
      <c r="D16804" s="1" t="s">
        <v>3915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8761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7" t="n">
        <v>46260</v>
      </c>
      <c r="C16805" s="1" t="n">
        <v>11</v>
      </c>
      <c r="D16805" s="1" t="s">
        <v>3915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8762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7" t="n">
        <v>46260</v>
      </c>
      <c r="C16806" s="1" t="n">
        <v>11</v>
      </c>
      <c r="D16806" s="1" t="s">
        <v>3915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7272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7" t="n">
        <v>46260</v>
      </c>
      <c r="C16807" s="1" t="n">
        <v>11</v>
      </c>
      <c r="D16807" s="1" t="s">
        <v>3915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4671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7" t="n">
        <v>46260</v>
      </c>
      <c r="C16808" s="1" t="n">
        <v>11</v>
      </c>
      <c r="D16808" s="1" t="s">
        <v>3915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4673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7" t="n">
        <v>46260</v>
      </c>
      <c r="C16809" s="1" t="n">
        <v>11</v>
      </c>
      <c r="D16809" s="1" t="s">
        <v>3915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4619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7" t="n">
        <v>46260</v>
      </c>
      <c r="C16810" s="1" t="n">
        <v>11</v>
      </c>
      <c r="D16810" s="1" t="s">
        <v>3915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7200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7" t="n">
        <v>46260</v>
      </c>
      <c r="C16811" s="1" t="n">
        <v>11</v>
      </c>
      <c r="D16811" s="1" t="s">
        <v>3915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6229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7" t="n">
        <v>46260</v>
      </c>
      <c r="C16812" s="1" t="n">
        <v>11</v>
      </c>
      <c r="D16812" s="1" t="s">
        <v>3915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4618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7" t="n">
        <v>46260</v>
      </c>
      <c r="C16813" s="1" t="n">
        <v>11</v>
      </c>
      <c r="D16813" s="1" t="s">
        <v>3915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4671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7" t="n">
        <v>46260</v>
      </c>
      <c r="C16814" s="1" t="n">
        <v>11</v>
      </c>
      <c r="D16814" s="1" t="s">
        <v>3915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4619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7" t="n">
        <v>46260</v>
      </c>
      <c r="C16815" s="1" t="n">
        <v>11</v>
      </c>
      <c r="D16815" s="1" t="s">
        <v>3915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7200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7" t="n">
        <v>46260</v>
      </c>
      <c r="C16816" s="1" t="n">
        <v>11</v>
      </c>
      <c r="D16816" s="1" t="s">
        <v>3915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8763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7" t="n">
        <v>46260</v>
      </c>
      <c r="C16817" s="1" t="n">
        <v>11</v>
      </c>
      <c r="D16817" s="1" t="s">
        <v>3915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6229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7" t="n">
        <v>46260</v>
      </c>
      <c r="C16818" s="1" t="n">
        <v>11</v>
      </c>
      <c r="D16818" s="1" t="s">
        <v>3915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4618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7" t="n">
        <v>46260</v>
      </c>
      <c r="C16819" s="1" t="n">
        <v>11</v>
      </c>
      <c r="D16819" s="1" t="s">
        <v>3915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4671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7" t="n">
        <v>46260</v>
      </c>
      <c r="C16820" s="1" t="n">
        <v>11</v>
      </c>
      <c r="D16820" s="1" t="s">
        <v>3915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4619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7" t="n">
        <v>46260</v>
      </c>
      <c r="C16821" s="1" t="n">
        <v>11</v>
      </c>
      <c r="D16821" s="1" t="s">
        <v>3915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4434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7" t="n">
        <v>46260</v>
      </c>
      <c r="C16822" s="1" t="n">
        <v>11</v>
      </c>
      <c r="D16822" s="1" t="s">
        <v>3915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6229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7" t="n">
        <v>46260</v>
      </c>
      <c r="C16823" s="1" t="n">
        <v>11</v>
      </c>
      <c r="D16823" s="1" t="s">
        <v>3915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4435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7" t="n">
        <v>46260</v>
      </c>
      <c r="C16824" s="1" t="n">
        <v>11</v>
      </c>
      <c r="D16824" s="1" t="s">
        <v>3915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8764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7" t="n">
        <v>46260</v>
      </c>
      <c r="C16825" s="1" t="n">
        <v>11</v>
      </c>
      <c r="D16825" s="1" t="s">
        <v>3915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8765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7" t="n">
        <v>46260</v>
      </c>
      <c r="C16826" s="1" t="n">
        <v>11</v>
      </c>
      <c r="D16826" s="1" t="s">
        <v>3915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4914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7" t="n">
        <v>46260</v>
      </c>
      <c r="C16827" s="1" t="n">
        <v>11</v>
      </c>
      <c r="D16827" s="1" t="s">
        <v>3915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6325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7" t="n">
        <v>46260</v>
      </c>
      <c r="C16828" s="1" t="n">
        <v>11</v>
      </c>
      <c r="D16828" s="1" t="s">
        <v>3915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4435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7" t="n">
        <v>46260</v>
      </c>
      <c r="C16829" s="1" t="n">
        <v>11</v>
      </c>
      <c r="D16829" s="1" t="s">
        <v>3915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6572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7" t="n">
        <v>46260</v>
      </c>
      <c r="C16830" s="1" t="n">
        <v>11</v>
      </c>
      <c r="D16830" s="1" t="s">
        <v>3915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4914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7" t="n">
        <v>46260</v>
      </c>
      <c r="C16831" s="1" t="n">
        <v>11</v>
      </c>
      <c r="D16831" s="1" t="s">
        <v>3915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6325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7" t="n">
        <v>46260</v>
      </c>
      <c r="C16832" s="1" t="n">
        <v>11</v>
      </c>
      <c r="D16832" s="1" t="s">
        <v>3915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4435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7" t="n">
        <v>46260</v>
      </c>
      <c r="C16833" s="1" t="n">
        <v>11</v>
      </c>
      <c r="D16833" s="1" t="s">
        <v>3915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6572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7" t="n">
        <v>46260</v>
      </c>
      <c r="C16834" s="1" t="n">
        <v>171</v>
      </c>
      <c r="D16834" s="1" t="s">
        <v>3948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6874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7" t="n">
        <v>46260</v>
      </c>
      <c r="C16835" s="1" t="n">
        <v>171</v>
      </c>
      <c r="D16835" s="1" t="s">
        <v>3948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8686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7" t="n">
        <v>46260</v>
      </c>
      <c r="C16836" s="1" t="n">
        <v>171</v>
      </c>
      <c r="D16836" s="1" t="s">
        <v>3948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6104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7" t="n">
        <v>46260</v>
      </c>
      <c r="C16837" s="1" t="n">
        <v>171</v>
      </c>
      <c r="D16837" s="1" t="s">
        <v>3948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8766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7" t="n">
        <v>46261</v>
      </c>
      <c r="C16838" s="1" t="n">
        <v>1</v>
      </c>
      <c r="D16838" s="1" t="s">
        <v>3851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3886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7" t="n">
        <v>46261</v>
      </c>
      <c r="C16839" s="1" t="n">
        <v>1</v>
      </c>
      <c r="D16839" s="1" t="s">
        <v>3851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3887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7" t="n">
        <v>46261</v>
      </c>
      <c r="C16840" s="1" t="n">
        <v>1</v>
      </c>
      <c r="D16840" s="1" t="s">
        <v>3851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3852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7" t="n">
        <v>46261</v>
      </c>
      <c r="C16841" s="1" t="n">
        <v>1</v>
      </c>
      <c r="D16841" s="1" t="s">
        <v>3851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3853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7" t="n">
        <v>46261</v>
      </c>
      <c r="C16842" s="1" t="n">
        <v>1</v>
      </c>
      <c r="D16842" s="1" t="s">
        <v>3851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3854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7" t="n">
        <v>46261</v>
      </c>
      <c r="C16843" s="1" t="n">
        <v>11</v>
      </c>
      <c r="D16843" s="1" t="s">
        <v>3915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6825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7" t="n">
        <v>46261</v>
      </c>
      <c r="C16844" s="1" t="n">
        <v>11</v>
      </c>
      <c r="D16844" s="1" t="s">
        <v>3915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6826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7" t="n">
        <v>46261</v>
      </c>
      <c r="C16845" s="1" t="n">
        <v>11</v>
      </c>
      <c r="D16845" s="1" t="s">
        <v>3915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6827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7" t="n">
        <v>46261</v>
      </c>
      <c r="C16846" s="1" t="n">
        <v>11</v>
      </c>
      <c r="D16846" s="1" t="s">
        <v>3915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4647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7" t="n">
        <v>46261</v>
      </c>
      <c r="C16847" s="1" t="n">
        <v>11</v>
      </c>
      <c r="D16847" s="1" t="s">
        <v>3915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4648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7" t="n">
        <v>46261</v>
      </c>
      <c r="C16848" s="1" t="n">
        <v>11</v>
      </c>
      <c r="D16848" s="1" t="s">
        <v>3915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6828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7" t="n">
        <v>46261</v>
      </c>
      <c r="C16849" s="1" t="n">
        <v>11</v>
      </c>
      <c r="D16849" s="1" t="s">
        <v>3915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4649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7" t="n">
        <v>46261</v>
      </c>
      <c r="C16850" s="1" t="n">
        <v>11</v>
      </c>
      <c r="D16850" s="1" t="s">
        <v>3915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4217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7" t="n">
        <v>46261</v>
      </c>
      <c r="C16851" s="1" t="n">
        <v>11</v>
      </c>
      <c r="D16851" s="1" t="s">
        <v>3915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4218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7" t="n">
        <v>46261</v>
      </c>
      <c r="C16852" s="1" t="n">
        <v>11</v>
      </c>
      <c r="D16852" s="1" t="s">
        <v>3915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3952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7" t="n">
        <v>46261</v>
      </c>
      <c r="C16853" s="1" t="n">
        <v>11</v>
      </c>
      <c r="D16853" s="1" t="s">
        <v>3915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3953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7" t="n">
        <v>46261</v>
      </c>
      <c r="C16854" s="1" t="n">
        <v>11</v>
      </c>
      <c r="D16854" s="1" t="s">
        <v>3915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4274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7" t="n">
        <v>46261</v>
      </c>
      <c r="C16855" s="1" t="n">
        <v>11</v>
      </c>
      <c r="D16855" s="1" t="s">
        <v>3915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3954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7" t="n">
        <v>46261</v>
      </c>
      <c r="C16856" s="1" t="n">
        <v>11</v>
      </c>
      <c r="D16856" s="1" t="s">
        <v>3915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4219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7" t="n">
        <v>46261</v>
      </c>
      <c r="C16857" s="1" t="n">
        <v>11</v>
      </c>
      <c r="D16857" s="1" t="s">
        <v>3915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3952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7" t="n">
        <v>46261</v>
      </c>
      <c r="C16858" s="1" t="n">
        <v>11</v>
      </c>
      <c r="D16858" s="1" t="s">
        <v>3915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3957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7" t="n">
        <v>46261</v>
      </c>
      <c r="C16859" s="1" t="n">
        <v>11</v>
      </c>
      <c r="D16859" s="1" t="s">
        <v>3915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3956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7" t="n">
        <v>46261</v>
      </c>
      <c r="C16860" s="1" t="n">
        <v>11</v>
      </c>
      <c r="D16860" s="1" t="s">
        <v>3915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6545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7" t="n">
        <v>46261</v>
      </c>
      <c r="C16861" s="1" t="n">
        <v>11</v>
      </c>
      <c r="D16861" s="1" t="s">
        <v>3915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6547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7" t="n">
        <v>46261</v>
      </c>
      <c r="C16862" s="1" t="n">
        <v>11</v>
      </c>
      <c r="D16862" s="1" t="s">
        <v>3915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8359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7" t="n">
        <v>46261</v>
      </c>
      <c r="C16863" s="1" t="n">
        <v>11</v>
      </c>
      <c r="D16863" s="1" t="s">
        <v>3915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5347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7" t="n">
        <v>46261</v>
      </c>
      <c r="C16864" s="1" t="n">
        <v>11</v>
      </c>
      <c r="D16864" s="1" t="s">
        <v>3915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5348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7" t="n">
        <v>46261</v>
      </c>
      <c r="C16865" s="1" t="n">
        <v>11</v>
      </c>
      <c r="D16865" s="1" t="s">
        <v>3915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5349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7" t="n">
        <v>46261</v>
      </c>
      <c r="C16866" s="1" t="n">
        <v>11</v>
      </c>
      <c r="D16866" s="1" t="s">
        <v>3915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4221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7" t="n">
        <v>46261</v>
      </c>
      <c r="C16867" s="1" t="n">
        <v>11</v>
      </c>
      <c r="D16867" s="1" t="s">
        <v>3915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4278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7" t="n">
        <v>46261</v>
      </c>
      <c r="C16868" s="1" t="n">
        <v>11</v>
      </c>
      <c r="D16868" s="1" t="s">
        <v>3915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3958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7" t="n">
        <v>46261</v>
      </c>
      <c r="C16869" s="1" t="n">
        <v>11</v>
      </c>
      <c r="D16869" s="1" t="s">
        <v>3915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3959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7" t="n">
        <v>46261</v>
      </c>
      <c r="C16870" s="1" t="n">
        <v>11</v>
      </c>
      <c r="D16870" s="1" t="s">
        <v>3915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3960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7" t="n">
        <v>46261</v>
      </c>
      <c r="C16871" s="1" t="n">
        <v>11</v>
      </c>
      <c r="D16871" s="1" t="s">
        <v>3915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3961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7" t="n">
        <v>46261</v>
      </c>
      <c r="C16872" s="1" t="n">
        <v>11</v>
      </c>
      <c r="D16872" s="1" t="s">
        <v>3915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4624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7" t="n">
        <v>46261</v>
      </c>
      <c r="C16873" s="1" t="n">
        <v>11</v>
      </c>
      <c r="D16873" s="1" t="s">
        <v>3915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4278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7" t="n">
        <v>46261</v>
      </c>
      <c r="C16874" s="1" t="n">
        <v>11</v>
      </c>
      <c r="D16874" s="1" t="s">
        <v>3915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3958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7" t="n">
        <v>46261</v>
      </c>
      <c r="C16875" s="1" t="n">
        <v>11</v>
      </c>
      <c r="D16875" s="1" t="s">
        <v>3915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3959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7" t="n">
        <v>46261</v>
      </c>
      <c r="C16876" s="1" t="n">
        <v>11</v>
      </c>
      <c r="D16876" s="1" t="s">
        <v>3915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3960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7" t="n">
        <v>46261</v>
      </c>
      <c r="C16877" s="1" t="n">
        <v>11</v>
      </c>
      <c r="D16877" s="1" t="s">
        <v>3915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3961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7" t="n">
        <v>46261</v>
      </c>
      <c r="C16878" s="1" t="n">
        <v>11</v>
      </c>
      <c r="D16878" s="1" t="s">
        <v>3915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8767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7" t="n">
        <v>46261</v>
      </c>
      <c r="C16879" s="1" t="n">
        <v>11</v>
      </c>
      <c r="D16879" s="1" t="s">
        <v>3915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3991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7" t="n">
        <v>46261</v>
      </c>
      <c r="C16880" s="1" t="n">
        <v>11</v>
      </c>
      <c r="D16880" s="1" t="s">
        <v>3915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3992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7" t="n">
        <v>46261</v>
      </c>
      <c r="C16881" s="1" t="n">
        <v>11</v>
      </c>
      <c r="D16881" s="1" t="s">
        <v>3915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4467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7" t="n">
        <v>46261</v>
      </c>
      <c r="C16882" s="1" t="n">
        <v>11</v>
      </c>
      <c r="D16882" s="1" t="s">
        <v>3915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3994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7" t="n">
        <v>46261</v>
      </c>
      <c r="C16883" s="1" t="n">
        <v>11</v>
      </c>
      <c r="D16883" s="1" t="s">
        <v>3915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4222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7" t="n">
        <v>46261</v>
      </c>
      <c r="C16884" s="1" t="n">
        <v>11</v>
      </c>
      <c r="D16884" s="1" t="s">
        <v>3915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3890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7" t="n">
        <v>46261</v>
      </c>
      <c r="C16885" s="1" t="n">
        <v>11</v>
      </c>
      <c r="D16885" s="1" t="s">
        <v>3915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3890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7" t="n">
        <v>46261</v>
      </c>
      <c r="C16886" s="1" t="n">
        <v>11</v>
      </c>
      <c r="D16886" s="1" t="s">
        <v>3915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4291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7" t="n">
        <v>46261</v>
      </c>
      <c r="C16887" s="1" t="n">
        <v>11</v>
      </c>
      <c r="D16887" s="1" t="s">
        <v>3915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4292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7" t="n">
        <v>46261</v>
      </c>
      <c r="C16888" s="1" t="n">
        <v>11</v>
      </c>
      <c r="D16888" s="1" t="s">
        <v>3915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8098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7" t="n">
        <v>46261</v>
      </c>
      <c r="C16889" s="1" t="n">
        <v>11</v>
      </c>
      <c r="D16889" s="1" t="s">
        <v>3915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8099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7" t="n">
        <v>46261</v>
      </c>
      <c r="C16890" s="1" t="n">
        <v>11</v>
      </c>
      <c r="D16890" s="1" t="s">
        <v>3915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4293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7" t="n">
        <v>46261</v>
      </c>
      <c r="C16891" s="1" t="n">
        <v>11</v>
      </c>
      <c r="D16891" s="1" t="s">
        <v>3915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4294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7" t="n">
        <v>46261</v>
      </c>
      <c r="C16892" s="1" t="n">
        <v>11</v>
      </c>
      <c r="D16892" s="1" t="s">
        <v>3915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4295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7" t="n">
        <v>46261</v>
      </c>
      <c r="C16893" s="1" t="n">
        <v>11</v>
      </c>
      <c r="D16893" s="1" t="s">
        <v>3915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4296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7" t="n">
        <v>46261</v>
      </c>
      <c r="C16894" s="1" t="n">
        <v>11</v>
      </c>
      <c r="D16894" s="1" t="s">
        <v>3915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4297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7" t="n">
        <v>46261</v>
      </c>
      <c r="C16895" s="1" t="n">
        <v>11</v>
      </c>
      <c r="D16895" s="1" t="s">
        <v>3915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4298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7" t="n">
        <v>46261</v>
      </c>
      <c r="C16896" s="1" t="n">
        <v>11</v>
      </c>
      <c r="D16896" s="1" t="s">
        <v>3915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4299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7" t="n">
        <v>46261</v>
      </c>
      <c r="C16897" s="1" t="n">
        <v>11</v>
      </c>
      <c r="D16897" s="1" t="s">
        <v>3915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4300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7" t="n">
        <v>46261</v>
      </c>
      <c r="C16898" s="1" t="n">
        <v>11</v>
      </c>
      <c r="D16898" s="1" t="s">
        <v>3915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8101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7" t="n">
        <v>46261</v>
      </c>
      <c r="C16899" s="1" t="n">
        <v>11</v>
      </c>
      <c r="D16899" s="1" t="s">
        <v>3915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5501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7" t="n">
        <v>46261</v>
      </c>
      <c r="C16900" s="1" t="n">
        <v>11</v>
      </c>
      <c r="D16900" s="1" t="s">
        <v>3915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5502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7" t="n">
        <v>46261</v>
      </c>
      <c r="C16901" s="1" t="n">
        <v>11</v>
      </c>
      <c r="D16901" s="1" t="s">
        <v>3915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5503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7" t="n">
        <v>46261</v>
      </c>
      <c r="C16902" s="1" t="n">
        <v>11</v>
      </c>
      <c r="D16902" s="1" t="s">
        <v>3915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5505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7" t="n">
        <v>46261</v>
      </c>
      <c r="C16903" s="1" t="n">
        <v>11</v>
      </c>
      <c r="D16903" s="1" t="s">
        <v>3915</v>
      </c>
      <c r="E16903" s="1" t="n">
        <v>1274</v>
      </c>
      <c r="F16903" s="1" t="s">
        <v>3194</v>
      </c>
      <c r="I16903" s="1" t="n">
        <v>37222</v>
      </c>
      <c r="J16903" s="1" t="n">
        <v>78991</v>
      </c>
      <c r="K16903" s="1" t="n">
        <v>390</v>
      </c>
      <c r="L16903" s="1" t="s">
        <v>4222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7" t="n">
        <v>46261</v>
      </c>
      <c r="C16904" s="1" t="n">
        <v>11</v>
      </c>
      <c r="D16904" s="1" t="s">
        <v>3915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4309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7" t="n">
        <v>46261</v>
      </c>
      <c r="C16905" s="1" t="n">
        <v>11</v>
      </c>
      <c r="D16905" s="1" t="s">
        <v>3915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4310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7" t="n">
        <v>46261</v>
      </c>
      <c r="C16906" s="1" t="n">
        <v>11</v>
      </c>
      <c r="D16906" s="1" t="s">
        <v>3915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4311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7" t="n">
        <v>46261</v>
      </c>
      <c r="C16907" s="1" t="n">
        <v>11</v>
      </c>
      <c r="D16907" s="1" t="s">
        <v>3915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4312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7" t="n">
        <v>46261</v>
      </c>
      <c r="C16908" s="1" t="n">
        <v>11</v>
      </c>
      <c r="D16908" s="1" t="s">
        <v>3915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4474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7" t="n">
        <v>46261</v>
      </c>
      <c r="C16909" s="1" t="n">
        <v>11</v>
      </c>
      <c r="D16909" s="1" t="s">
        <v>3915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6836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7" t="n">
        <v>46261</v>
      </c>
      <c r="C16910" s="1" t="n">
        <v>11</v>
      </c>
      <c r="D16910" s="1" t="s">
        <v>3915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5250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7" t="n">
        <v>46261</v>
      </c>
      <c r="C16911" s="1" t="n">
        <v>11</v>
      </c>
      <c r="D16911" s="1" t="s">
        <v>3915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4625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7" t="n">
        <v>46261</v>
      </c>
      <c r="C16912" s="1" t="n">
        <v>11</v>
      </c>
      <c r="D16912" s="1" t="s">
        <v>3915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4321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7" t="n">
        <v>46261</v>
      </c>
      <c r="C16913" s="1" t="n">
        <v>11</v>
      </c>
      <c r="D16913" s="1" t="s">
        <v>3915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4323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7" t="n">
        <v>46261</v>
      </c>
      <c r="C16914" s="1" t="n">
        <v>11</v>
      </c>
      <c r="D16914" s="1" t="s">
        <v>3915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4626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7" t="n">
        <v>46261</v>
      </c>
      <c r="C16915" s="1" t="n">
        <v>11</v>
      </c>
      <c r="D16915" s="1" t="s">
        <v>3915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4475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7" t="n">
        <v>46261</v>
      </c>
      <c r="C16916" s="1" t="n">
        <v>11</v>
      </c>
      <c r="D16916" s="1" t="s">
        <v>3915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4476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7" t="n">
        <v>46261</v>
      </c>
      <c r="C16917" s="1" t="n">
        <v>11</v>
      </c>
      <c r="D16917" s="1" t="s">
        <v>3915</v>
      </c>
      <c r="E16917" s="1" t="n">
        <v>1163</v>
      </c>
      <c r="F16917" s="1" t="s">
        <v>3362</v>
      </c>
      <c r="I16917" s="1" t="n">
        <v>57187</v>
      </c>
      <c r="J16917" s="1" t="n">
        <v>66534</v>
      </c>
      <c r="K16917" s="1" t="n">
        <v>7897947617025</v>
      </c>
      <c r="L16917" s="1" t="s">
        <v>8768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7" t="n">
        <v>46261</v>
      </c>
      <c r="C16918" s="1" t="n">
        <v>11</v>
      </c>
      <c r="D16918" s="1" t="s">
        <v>3915</v>
      </c>
      <c r="E16918" s="1" t="n">
        <v>1163</v>
      </c>
      <c r="F16918" s="1" t="s">
        <v>3362</v>
      </c>
      <c r="I16918" s="1" t="n">
        <v>57187</v>
      </c>
      <c r="J16918" s="1" t="n">
        <v>66535</v>
      </c>
      <c r="K16918" s="1" t="n">
        <v>7897947617032</v>
      </c>
      <c r="L16918" s="1" t="s">
        <v>8768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7" t="n">
        <v>46261</v>
      </c>
      <c r="C16919" s="1" t="n">
        <v>11</v>
      </c>
      <c r="D16919" s="1" t="s">
        <v>3915</v>
      </c>
      <c r="E16919" s="1" t="n">
        <v>1163</v>
      </c>
      <c r="F16919" s="1" t="s">
        <v>3362</v>
      </c>
      <c r="I16919" s="1" t="n">
        <v>57187</v>
      </c>
      <c r="J16919" s="1" t="n">
        <v>82201</v>
      </c>
      <c r="K16919" s="1" t="n">
        <v>7897947620148</v>
      </c>
      <c r="L16919" s="1" t="s">
        <v>8769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7" t="n">
        <v>46261</v>
      </c>
      <c r="C16920" s="1" t="n">
        <v>11</v>
      </c>
      <c r="D16920" s="1" t="s">
        <v>3915</v>
      </c>
      <c r="E16920" s="1" t="n">
        <v>1163</v>
      </c>
      <c r="F16920" s="1" t="s">
        <v>3362</v>
      </c>
      <c r="I16920" s="1" t="n">
        <v>57187</v>
      </c>
      <c r="J16920" s="1" t="n">
        <v>82202</v>
      </c>
      <c r="K16920" s="1" t="n">
        <v>7897947620384</v>
      </c>
      <c r="L16920" s="1" t="s">
        <v>8770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7" t="n">
        <v>46261</v>
      </c>
      <c r="C16921" s="1" t="n">
        <v>11</v>
      </c>
      <c r="D16921" s="1" t="s">
        <v>3915</v>
      </c>
      <c r="E16921" s="1" t="n">
        <v>1163</v>
      </c>
      <c r="F16921" s="1" t="s">
        <v>3362</v>
      </c>
      <c r="I16921" s="1" t="n">
        <v>57187</v>
      </c>
      <c r="J16921" s="1" t="n">
        <v>82203</v>
      </c>
      <c r="K16921" s="1" t="n">
        <v>7897947620377</v>
      </c>
      <c r="L16921" s="1" t="s">
        <v>8771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7" t="n">
        <v>46261</v>
      </c>
      <c r="C16922" s="1" t="n">
        <v>11</v>
      </c>
      <c r="D16922" s="1" t="s">
        <v>3915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3891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7" t="n">
        <v>46261</v>
      </c>
      <c r="C16923" s="1" t="n">
        <v>11</v>
      </c>
      <c r="D16923" s="1" t="s">
        <v>3915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3892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7" t="n">
        <v>46261</v>
      </c>
      <c r="C16924" s="1" t="n">
        <v>11</v>
      </c>
      <c r="D16924" s="1" t="s">
        <v>3915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3888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7" t="n">
        <v>46261</v>
      </c>
      <c r="C16925" s="1" t="n">
        <v>11</v>
      </c>
      <c r="D16925" s="1" t="s">
        <v>3915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3889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7" t="n">
        <v>46261</v>
      </c>
      <c r="C16926" s="1" t="n">
        <v>11</v>
      </c>
      <c r="D16926" s="1" t="s">
        <v>3915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4126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7" t="n">
        <v>46261</v>
      </c>
      <c r="C16927" s="1" t="n">
        <v>11</v>
      </c>
      <c r="D16927" s="1" t="s">
        <v>3915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4127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7" t="n">
        <v>46261</v>
      </c>
      <c r="C16928" s="1" t="n">
        <v>11</v>
      </c>
      <c r="D16928" s="1" t="s">
        <v>3915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4499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7" t="n">
        <v>46261</v>
      </c>
      <c r="C16929" s="1" t="n">
        <v>11</v>
      </c>
      <c r="D16929" s="1" t="s">
        <v>3915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4129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7" t="n">
        <v>46261</v>
      </c>
      <c r="C16930" s="1" t="n">
        <v>11</v>
      </c>
      <c r="D16930" s="1" t="s">
        <v>3915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4130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7" t="n">
        <v>46261</v>
      </c>
      <c r="C16931" s="1" t="n">
        <v>11</v>
      </c>
      <c r="D16931" s="1" t="s">
        <v>3915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4501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7" t="n">
        <v>46261</v>
      </c>
      <c r="C16932" s="1" t="n">
        <v>11</v>
      </c>
      <c r="D16932" s="1" t="s">
        <v>3915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4818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7" t="n">
        <v>46261</v>
      </c>
      <c r="C16933" s="1" t="n">
        <v>11</v>
      </c>
      <c r="D16933" s="1" t="s">
        <v>3915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8772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7" t="n">
        <v>46261</v>
      </c>
      <c r="C16934" s="1" t="n">
        <v>11</v>
      </c>
      <c r="D16934" s="1" t="s">
        <v>3915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4710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7" t="n">
        <v>46261</v>
      </c>
      <c r="C16935" s="1" t="n">
        <v>11</v>
      </c>
      <c r="D16935" s="1" t="s">
        <v>3915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8773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7" t="n">
        <v>46261</v>
      </c>
      <c r="C16936" s="1" t="n">
        <v>11</v>
      </c>
      <c r="D16936" s="1" t="s">
        <v>3915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8774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7" t="n">
        <v>46261</v>
      </c>
      <c r="C16937" s="1" t="n">
        <v>11</v>
      </c>
      <c r="D16937" s="1" t="s">
        <v>3915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7371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7" t="n">
        <v>46261</v>
      </c>
      <c r="C16938" s="1" t="n">
        <v>11</v>
      </c>
      <c r="D16938" s="1" t="s">
        <v>3915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8775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7" t="n">
        <v>46261</v>
      </c>
      <c r="C16939" s="1" t="n">
        <v>11</v>
      </c>
      <c r="D16939" s="1" t="s">
        <v>3915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8776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7" t="n">
        <v>46261</v>
      </c>
      <c r="C16940" s="1" t="n">
        <v>11</v>
      </c>
      <c r="D16940" s="1" t="s">
        <v>3915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8777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7" t="n">
        <v>46261</v>
      </c>
      <c r="C16941" s="1" t="n">
        <v>11</v>
      </c>
      <c r="D16941" s="1" t="s">
        <v>3915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8778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7" t="n">
        <v>46261</v>
      </c>
      <c r="C16942" s="1" t="n">
        <v>11</v>
      </c>
      <c r="D16942" s="1" t="s">
        <v>3915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8779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7" t="n">
        <v>46261</v>
      </c>
      <c r="C16943" s="1" t="n">
        <v>11</v>
      </c>
      <c r="D16943" s="1" t="s">
        <v>3915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5004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7" t="n">
        <v>46261</v>
      </c>
      <c r="C16944" s="1" t="n">
        <v>11</v>
      </c>
      <c r="D16944" s="1" t="s">
        <v>3915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8780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7" t="n">
        <v>46261</v>
      </c>
      <c r="C16945" s="1" t="n">
        <v>11</v>
      </c>
      <c r="D16945" s="1" t="s">
        <v>3915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7978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7" t="n">
        <v>46261</v>
      </c>
      <c r="C16946" s="1" t="n">
        <v>11</v>
      </c>
      <c r="D16946" s="1" t="s">
        <v>3915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8781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7" t="n">
        <v>46261</v>
      </c>
      <c r="C16947" s="1" t="n">
        <v>11</v>
      </c>
      <c r="D16947" s="1" t="s">
        <v>3915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8782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7" t="n">
        <v>46261</v>
      </c>
      <c r="C16948" s="1" t="n">
        <v>11</v>
      </c>
      <c r="D16948" s="1" t="s">
        <v>3915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8783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7" t="n">
        <v>46261</v>
      </c>
      <c r="C16949" s="1" t="n">
        <v>11</v>
      </c>
      <c r="D16949" s="1" t="s">
        <v>3915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8784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7" t="n">
        <v>46261</v>
      </c>
      <c r="C16950" s="1" t="n">
        <v>11</v>
      </c>
      <c r="D16950" s="1" t="s">
        <v>3915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4436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7" t="n">
        <v>46261</v>
      </c>
      <c r="C16951" s="1" t="n">
        <v>11</v>
      </c>
      <c r="D16951" s="1" t="s">
        <v>3915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4836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7" t="n">
        <v>46261</v>
      </c>
      <c r="C16952" s="1" t="n">
        <v>11</v>
      </c>
      <c r="D16952" s="1" t="s">
        <v>3915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4437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7" t="n">
        <v>46261</v>
      </c>
      <c r="C16953" s="1" t="n">
        <v>11</v>
      </c>
      <c r="D16953" s="1" t="s">
        <v>3915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4438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7" t="n">
        <v>46261</v>
      </c>
      <c r="C16954" s="1" t="n">
        <v>11</v>
      </c>
      <c r="D16954" s="1" t="s">
        <v>3915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4439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7" t="n">
        <v>46261</v>
      </c>
      <c r="C16955" s="1" t="n">
        <v>11</v>
      </c>
      <c r="D16955" s="1" t="s">
        <v>3915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4440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7" t="n">
        <v>46261</v>
      </c>
      <c r="C16956" s="1" t="n">
        <v>11</v>
      </c>
      <c r="D16956" s="1" t="s">
        <v>3915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4441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7" t="n">
        <v>46261</v>
      </c>
      <c r="C16957" s="1" t="n">
        <v>11</v>
      </c>
      <c r="D16957" s="1" t="s">
        <v>3915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5591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7" t="n">
        <v>46261</v>
      </c>
      <c r="C16958" s="1" t="n">
        <v>11</v>
      </c>
      <c r="D16958" s="1" t="s">
        <v>3915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4838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7" t="n">
        <v>46261</v>
      </c>
      <c r="C16959" s="1" t="n">
        <v>11</v>
      </c>
      <c r="D16959" s="1" t="s">
        <v>3915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5592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7" t="n">
        <v>46261</v>
      </c>
      <c r="C16960" s="1" t="n">
        <v>11</v>
      </c>
      <c r="D16960" s="1" t="s">
        <v>3915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4839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7" t="n">
        <v>46261</v>
      </c>
      <c r="C16961" s="1" t="n">
        <v>11</v>
      </c>
      <c r="D16961" s="1" t="s">
        <v>3915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4840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7" t="n">
        <v>46261</v>
      </c>
      <c r="C16962" s="1" t="n">
        <v>11</v>
      </c>
      <c r="D16962" s="1" t="s">
        <v>3915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6121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7" t="n">
        <v>46261</v>
      </c>
      <c r="C16963" s="1" t="n">
        <v>11</v>
      </c>
      <c r="D16963" s="1" t="s">
        <v>3915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6514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7" t="n">
        <v>46261</v>
      </c>
      <c r="C16964" s="1" t="n">
        <v>11</v>
      </c>
      <c r="D16964" s="1" t="s">
        <v>3915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6122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7" t="n">
        <v>46261</v>
      </c>
      <c r="C16965" s="1" t="n">
        <v>11</v>
      </c>
      <c r="D16965" s="1" t="s">
        <v>3915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6123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7" t="n">
        <v>46261</v>
      </c>
      <c r="C16966" s="1" t="n">
        <v>11</v>
      </c>
      <c r="D16966" s="1" t="s">
        <v>3915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4841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7" t="n">
        <v>46261</v>
      </c>
      <c r="C16967" s="1" t="n">
        <v>11</v>
      </c>
      <c r="D16967" s="1" t="s">
        <v>3915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4842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7" t="n">
        <v>46261</v>
      </c>
      <c r="C16968" s="1" t="n">
        <v>11</v>
      </c>
      <c r="D16968" s="1" t="s">
        <v>3915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4442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7" t="n">
        <v>46261</v>
      </c>
      <c r="C16969" s="1" t="n">
        <v>11</v>
      </c>
      <c r="D16969" s="1" t="s">
        <v>3915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8785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7" t="n">
        <v>46261</v>
      </c>
      <c r="C16970" s="1" t="n">
        <v>11</v>
      </c>
      <c r="D16970" s="1" t="s">
        <v>3915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4844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7" t="n">
        <v>46261</v>
      </c>
      <c r="C16971" s="1" t="n">
        <v>11</v>
      </c>
      <c r="D16971" s="1" t="s">
        <v>3915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5593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7" t="n">
        <v>46261</v>
      </c>
      <c r="C16972" s="1" t="n">
        <v>11</v>
      </c>
      <c r="D16972" s="1" t="s">
        <v>3915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4849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7" t="n">
        <v>46261</v>
      </c>
      <c r="C16973" s="1" t="n">
        <v>11</v>
      </c>
      <c r="D16973" s="1" t="s">
        <v>3915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4443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7" t="n">
        <v>46261</v>
      </c>
      <c r="C16974" s="1" t="n">
        <v>11</v>
      </c>
      <c r="D16974" s="1" t="s">
        <v>3915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4444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7" t="n">
        <v>46261</v>
      </c>
      <c r="C16975" s="1" t="n">
        <v>11</v>
      </c>
      <c r="D16975" s="1" t="s">
        <v>3915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4445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7" t="n">
        <v>46261</v>
      </c>
      <c r="C16976" s="1" t="n">
        <v>11</v>
      </c>
      <c r="D16976" s="1" t="s">
        <v>3915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6124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7" t="n">
        <v>46261</v>
      </c>
      <c r="C16977" s="1" t="n">
        <v>11</v>
      </c>
      <c r="D16977" s="1" t="s">
        <v>3915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4860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7" t="n">
        <v>46261</v>
      </c>
      <c r="C16978" s="1" t="n">
        <v>11</v>
      </c>
      <c r="D16978" s="1" t="s">
        <v>3915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6126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7" t="n">
        <v>46261</v>
      </c>
      <c r="C16979" s="1" t="n">
        <v>11</v>
      </c>
      <c r="D16979" s="1" t="s">
        <v>3915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6131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7" t="n">
        <v>46261</v>
      </c>
      <c r="C16980" s="1" t="n">
        <v>11</v>
      </c>
      <c r="D16980" s="1" t="s">
        <v>3915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6132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7" t="n">
        <v>46261</v>
      </c>
      <c r="C16981" s="1" t="n">
        <v>11</v>
      </c>
      <c r="D16981" s="1" t="s">
        <v>3915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4854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7" t="n">
        <v>46261</v>
      </c>
      <c r="C16982" s="1" t="n">
        <v>11</v>
      </c>
      <c r="D16982" s="1" t="s">
        <v>3915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4446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7" t="n">
        <v>46261</v>
      </c>
      <c r="C16983" s="1" t="n">
        <v>11</v>
      </c>
      <c r="D16983" s="1" t="s">
        <v>3915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4855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7" t="n">
        <v>46261</v>
      </c>
      <c r="C16984" s="1" t="n">
        <v>11</v>
      </c>
      <c r="D16984" s="1" t="s">
        <v>3915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7898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7" t="n">
        <v>46261</v>
      </c>
      <c r="C16985" s="1" t="n">
        <v>11</v>
      </c>
      <c r="D16985" s="1" t="s">
        <v>3915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4447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7" t="n">
        <v>46261</v>
      </c>
      <c r="C16986" s="1" t="n">
        <v>11</v>
      </c>
      <c r="D16986" s="1" t="s">
        <v>3915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4448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7" t="n">
        <v>46261</v>
      </c>
      <c r="C16987" s="1" t="n">
        <v>11</v>
      </c>
      <c r="D16987" s="1" t="s">
        <v>3915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6127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7" t="n">
        <v>46261</v>
      </c>
      <c r="C16988" s="1" t="n">
        <v>11</v>
      </c>
      <c r="D16988" s="1" t="s">
        <v>3915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5595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7" t="n">
        <v>46261</v>
      </c>
      <c r="C16989" s="1" t="n">
        <v>11</v>
      </c>
      <c r="D16989" s="1" t="s">
        <v>3915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6128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7" t="n">
        <v>46261</v>
      </c>
      <c r="C16990" s="1" t="n">
        <v>11</v>
      </c>
      <c r="D16990" s="1" t="s">
        <v>3915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4856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7" t="n">
        <v>46261</v>
      </c>
      <c r="C16991" s="1" t="n">
        <v>11</v>
      </c>
      <c r="D16991" s="1" t="s">
        <v>3915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6129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7" t="n">
        <v>46261</v>
      </c>
      <c r="C16992" s="1" t="n">
        <v>11</v>
      </c>
      <c r="D16992" s="1" t="s">
        <v>3915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7901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7" t="n">
        <v>46261</v>
      </c>
      <c r="C16993" s="1" t="n">
        <v>11</v>
      </c>
      <c r="D16993" s="1" t="s">
        <v>3915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4451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7" t="n">
        <v>46261</v>
      </c>
      <c r="C16994" s="1" t="n">
        <v>11</v>
      </c>
      <c r="D16994" s="1" t="s">
        <v>3915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4859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7" t="n">
        <v>46261</v>
      </c>
      <c r="C16995" s="1" t="n">
        <v>11</v>
      </c>
      <c r="D16995" s="1" t="s">
        <v>3915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4452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7" t="n">
        <v>46261</v>
      </c>
      <c r="C16996" s="1" t="n">
        <v>11</v>
      </c>
      <c r="D16996" s="1" t="s">
        <v>3915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5596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7" t="n">
        <v>46261</v>
      </c>
      <c r="C16997" s="1" t="n">
        <v>11</v>
      </c>
      <c r="D16997" s="1" t="s">
        <v>3915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4453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7" t="n">
        <v>46261</v>
      </c>
      <c r="C16998" s="1" t="n">
        <v>11</v>
      </c>
      <c r="D16998" s="1" t="s">
        <v>3915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6135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7" t="n">
        <v>46261</v>
      </c>
      <c r="C16999" s="1" t="n">
        <v>11</v>
      </c>
      <c r="D16999" s="1" t="s">
        <v>3915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7947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7" t="n">
        <v>46261</v>
      </c>
      <c r="C17000" s="1" t="n">
        <v>11</v>
      </c>
      <c r="D17000" s="1" t="s">
        <v>3915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8786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7" t="n">
        <v>46261</v>
      </c>
      <c r="C17001" s="1" t="n">
        <v>11</v>
      </c>
      <c r="D17001" s="1" t="s">
        <v>3915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4234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7" t="n">
        <v>46261</v>
      </c>
      <c r="C17002" s="1" t="n">
        <v>11</v>
      </c>
      <c r="D17002" s="1" t="s">
        <v>3915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4235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7" t="n">
        <v>46261</v>
      </c>
      <c r="C17003" s="1" t="n">
        <v>11</v>
      </c>
      <c r="D17003" s="1" t="s">
        <v>3915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4236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7" t="n">
        <v>46261</v>
      </c>
      <c r="C17004" s="1" t="n">
        <v>11</v>
      </c>
      <c r="D17004" s="1" t="s">
        <v>3915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4237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7" t="n">
        <v>46261</v>
      </c>
      <c r="C17005" s="1" t="n">
        <v>11</v>
      </c>
      <c r="D17005" s="1" t="s">
        <v>3915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4238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7" t="n">
        <v>46261</v>
      </c>
      <c r="C17006" s="1" t="n">
        <v>11</v>
      </c>
      <c r="D17006" s="1" t="s">
        <v>3915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4239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7" t="n">
        <v>46261</v>
      </c>
      <c r="C17007" s="1" t="n">
        <v>11</v>
      </c>
      <c r="D17007" s="1" t="s">
        <v>3915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4875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7" t="n">
        <v>46261</v>
      </c>
      <c r="C17008" s="1" t="n">
        <v>11</v>
      </c>
      <c r="D17008" s="1" t="s">
        <v>3915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5864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7" t="n">
        <v>46261</v>
      </c>
      <c r="C17009" s="1" t="n">
        <v>11</v>
      </c>
      <c r="D17009" s="1" t="s">
        <v>3915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6526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7" t="n">
        <v>46261</v>
      </c>
      <c r="C17010" s="1" t="n">
        <v>11</v>
      </c>
      <c r="D17010" s="1" t="s">
        <v>3915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4879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7" t="n">
        <v>46261</v>
      </c>
      <c r="C17011" s="1" t="n">
        <v>11</v>
      </c>
      <c r="D17011" s="1" t="s">
        <v>3915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7244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7" t="n">
        <v>46261</v>
      </c>
      <c r="C17012" s="1" t="n">
        <v>11</v>
      </c>
      <c r="D17012" s="1" t="s">
        <v>3915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7245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7" t="n">
        <v>46261</v>
      </c>
      <c r="C17013" s="1" t="n">
        <v>11</v>
      </c>
      <c r="D17013" s="1" t="s">
        <v>3915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7246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7" t="n">
        <v>46261</v>
      </c>
      <c r="C17014" s="1" t="n">
        <v>11</v>
      </c>
      <c r="D17014" s="1" t="s">
        <v>3915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4885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7" t="n">
        <v>46261</v>
      </c>
      <c r="C17015" s="1" t="n">
        <v>11</v>
      </c>
      <c r="D17015" s="1" t="s">
        <v>3915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6528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7" t="n">
        <v>46261</v>
      </c>
      <c r="C17016" s="1" t="n">
        <v>11</v>
      </c>
      <c r="D17016" s="1" t="s">
        <v>3915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7962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7" t="n">
        <v>46261</v>
      </c>
      <c r="C17017" s="1" t="n">
        <v>11</v>
      </c>
      <c r="D17017" s="1" t="s">
        <v>3915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4876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7" t="n">
        <v>46261</v>
      </c>
      <c r="C17018" s="1" t="n">
        <v>11</v>
      </c>
      <c r="D17018" s="1" t="s">
        <v>3915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8787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7" t="n">
        <v>46261</v>
      </c>
      <c r="C17019" s="1" t="n">
        <v>11</v>
      </c>
      <c r="D17019" s="1" t="s">
        <v>3915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6532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7" t="n">
        <v>46261</v>
      </c>
      <c r="C17020" s="1" t="n">
        <v>11</v>
      </c>
      <c r="D17020" s="1" t="s">
        <v>3915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8788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7" t="n">
        <v>46261</v>
      </c>
      <c r="C17021" s="1" t="n">
        <v>11</v>
      </c>
      <c r="D17021" s="1" t="s">
        <v>3915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5396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7" t="n">
        <v>46261</v>
      </c>
      <c r="C17022" s="1" t="n">
        <v>11</v>
      </c>
      <c r="D17022" s="1" t="s">
        <v>3915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6537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7" t="n">
        <v>46261</v>
      </c>
      <c r="C17023" s="1" t="n">
        <v>11</v>
      </c>
      <c r="D17023" s="1" t="s">
        <v>3915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7248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7" t="n">
        <v>46261</v>
      </c>
      <c r="C17024" s="1" t="n">
        <v>11</v>
      </c>
      <c r="D17024" s="1" t="s">
        <v>3915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5397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7" t="n">
        <v>46261</v>
      </c>
      <c r="C17025" s="1" t="n">
        <v>11</v>
      </c>
      <c r="D17025" s="1" t="s">
        <v>3915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8789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7" t="n">
        <v>46261</v>
      </c>
      <c r="C17026" s="1" t="n">
        <v>22</v>
      </c>
      <c r="D17026" s="1" t="s">
        <v>3920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3921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7" t="n">
        <v>46261</v>
      </c>
      <c r="C17027" s="1" t="n">
        <v>22</v>
      </c>
      <c r="D17027" s="1" t="s">
        <v>3920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4208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7" t="n">
        <v>46261</v>
      </c>
      <c r="C17028" s="1" t="n">
        <v>22</v>
      </c>
      <c r="D17028" s="1" t="s">
        <v>3920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3942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7" t="n">
        <v>46261</v>
      </c>
      <c r="C17029" s="1" t="n">
        <v>22</v>
      </c>
      <c r="D17029" s="1" t="s">
        <v>3920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3943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7" t="n">
        <v>46261</v>
      </c>
      <c r="C17030" s="1" t="n">
        <v>22</v>
      </c>
      <c r="D17030" s="1" t="s">
        <v>3920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3922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7" t="n">
        <v>46261</v>
      </c>
      <c r="C17031" s="1" t="n">
        <v>22</v>
      </c>
      <c r="D17031" s="1" t="s">
        <v>3920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3938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7" t="n">
        <v>46261</v>
      </c>
      <c r="C17032" s="1" t="n">
        <v>22</v>
      </c>
      <c r="D17032" s="1" t="s">
        <v>3920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3940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7" t="n">
        <v>46261</v>
      </c>
      <c r="C17033" s="1" t="n">
        <v>22</v>
      </c>
      <c r="D17033" s="1" t="s">
        <v>3920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3921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7" t="n">
        <v>46261</v>
      </c>
      <c r="C17034" s="1" t="n">
        <v>22</v>
      </c>
      <c r="D17034" s="1" t="s">
        <v>3920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3923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7" t="n">
        <v>46261</v>
      </c>
      <c r="C17035" s="1" t="n">
        <v>22</v>
      </c>
      <c r="D17035" s="1" t="s">
        <v>3920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3924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7" t="n">
        <v>46261</v>
      </c>
      <c r="C17036" s="1" t="n">
        <v>22</v>
      </c>
      <c r="D17036" s="1" t="s">
        <v>3920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3925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7" t="n">
        <v>46261</v>
      </c>
      <c r="C17037" s="1" t="n">
        <v>22</v>
      </c>
      <c r="D17037" s="1" t="s">
        <v>3920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3926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7" t="n">
        <v>46261</v>
      </c>
      <c r="C17038" s="1" t="n">
        <v>22</v>
      </c>
      <c r="D17038" s="1" t="s">
        <v>3920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3927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7" t="n">
        <v>46261</v>
      </c>
      <c r="C17039" s="1" t="n">
        <v>22</v>
      </c>
      <c r="D17039" s="1" t="s">
        <v>3920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3928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7" t="n">
        <v>46261</v>
      </c>
      <c r="C17040" s="1" t="n">
        <v>22</v>
      </c>
      <c r="D17040" s="1" t="s">
        <v>3920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3929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7" t="n">
        <v>46261</v>
      </c>
      <c r="C17041" s="1" t="n">
        <v>22</v>
      </c>
      <c r="D17041" s="1" t="s">
        <v>3920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3930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7" t="n">
        <v>46261</v>
      </c>
      <c r="C17042" s="1" t="n">
        <v>22</v>
      </c>
      <c r="D17042" s="1" t="s">
        <v>3920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3931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7" t="n">
        <v>46261</v>
      </c>
      <c r="C17043" s="1" t="n">
        <v>22</v>
      </c>
      <c r="D17043" s="1" t="s">
        <v>3920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3932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7" t="n">
        <v>46261</v>
      </c>
      <c r="C17044" s="1" t="n">
        <v>22</v>
      </c>
      <c r="D17044" s="1" t="s">
        <v>3920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3933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7" t="n">
        <v>46261</v>
      </c>
      <c r="C17045" s="1" t="n">
        <v>22</v>
      </c>
      <c r="D17045" s="1" t="s">
        <v>3920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3934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7" t="n">
        <v>46261</v>
      </c>
      <c r="C17046" s="1" t="n">
        <v>22</v>
      </c>
      <c r="D17046" s="1" t="s">
        <v>3920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3936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7" t="n">
        <v>46261</v>
      </c>
      <c r="C17047" s="1" t="n">
        <v>22</v>
      </c>
      <c r="D17047" s="1" t="s">
        <v>3920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3937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7" t="n">
        <v>46261</v>
      </c>
      <c r="C17048" s="1" t="n">
        <v>22</v>
      </c>
      <c r="D17048" s="1" t="s">
        <v>3920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3938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7" t="n">
        <v>46261</v>
      </c>
      <c r="C17049" s="1" t="n">
        <v>22</v>
      </c>
      <c r="D17049" s="1" t="s">
        <v>3920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3939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7" t="n">
        <v>46261</v>
      </c>
      <c r="C17050" s="1" t="n">
        <v>22</v>
      </c>
      <c r="D17050" s="1" t="s">
        <v>3920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3924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7" t="n">
        <v>46261</v>
      </c>
      <c r="C17051" s="1" t="n">
        <v>22</v>
      </c>
      <c r="D17051" s="1" t="s">
        <v>3920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3925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7" t="n">
        <v>46261</v>
      </c>
      <c r="C17052" s="1" t="n">
        <v>22</v>
      </c>
      <c r="D17052" s="1" t="s">
        <v>3920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3931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7" t="n">
        <v>46261</v>
      </c>
      <c r="C17053" s="1" t="n">
        <v>22</v>
      </c>
      <c r="D17053" s="1" t="s">
        <v>3920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3933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7" t="n">
        <v>46261</v>
      </c>
      <c r="C17054" s="1" t="n">
        <v>22</v>
      </c>
      <c r="D17054" s="1" t="s">
        <v>3920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3936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7" t="n">
        <v>46261</v>
      </c>
      <c r="C17055" s="1" t="n">
        <v>22</v>
      </c>
      <c r="D17055" s="1" t="s">
        <v>3920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3937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7" t="n">
        <v>46261</v>
      </c>
      <c r="C17056" s="1" t="n">
        <v>22</v>
      </c>
      <c r="D17056" s="1" t="s">
        <v>3920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3940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7" t="n">
        <v>46261</v>
      </c>
      <c r="C17057" s="1" t="n">
        <v>45</v>
      </c>
      <c r="D17057" s="1" t="s">
        <v>7500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4825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7" t="n">
        <v>46261</v>
      </c>
      <c r="C17058" s="1" t="n">
        <v>45</v>
      </c>
      <c r="D17058" s="1" t="s">
        <v>7500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4826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7" t="n">
        <v>46261</v>
      </c>
      <c r="C17059" s="1" t="n">
        <v>45</v>
      </c>
      <c r="D17059" s="1" t="s">
        <v>7500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7503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7" t="n">
        <v>46261</v>
      </c>
      <c r="C17060" s="1" t="n">
        <v>45</v>
      </c>
      <c r="D17060" s="1" t="s">
        <v>7500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5611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7" t="n">
        <v>46261</v>
      </c>
      <c r="C17061" s="1" t="n">
        <v>45</v>
      </c>
      <c r="D17061" s="1" t="s">
        <v>7500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6541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7" t="n">
        <v>46261</v>
      </c>
      <c r="C17062" s="1" t="n">
        <v>45</v>
      </c>
      <c r="D17062" s="1" t="s">
        <v>7500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8790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7" t="n">
        <v>46261</v>
      </c>
      <c r="C17063" s="1" t="n">
        <v>45</v>
      </c>
      <c r="D17063" s="1" t="s">
        <v>7500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8791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7" t="n">
        <v>46261</v>
      </c>
      <c r="C17064" s="1" t="n">
        <v>45</v>
      </c>
      <c r="D17064" s="1" t="s">
        <v>7500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4831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7" t="n">
        <v>46261</v>
      </c>
      <c r="C17065" s="1" t="n">
        <v>45</v>
      </c>
      <c r="D17065" s="1" t="s">
        <v>7500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6233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7" t="n">
        <v>46261</v>
      </c>
      <c r="C17066" s="1" t="n">
        <v>45</v>
      </c>
      <c r="D17066" s="1" t="s">
        <v>7500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4833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7" t="n">
        <v>46261</v>
      </c>
      <c r="C17067" s="1" t="n">
        <v>45</v>
      </c>
      <c r="D17067" s="1" t="s">
        <v>7500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7504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7" t="n">
        <v>46261</v>
      </c>
      <c r="C17068" s="1" t="n">
        <v>45</v>
      </c>
      <c r="D17068" s="1" t="s">
        <v>7500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7505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7" t="n">
        <v>46261</v>
      </c>
      <c r="C17069" s="1" t="n">
        <v>100</v>
      </c>
      <c r="D17069" s="1" t="s">
        <v>3947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3921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7" t="n">
        <v>46261</v>
      </c>
      <c r="C17070" s="1" t="n">
        <v>100</v>
      </c>
      <c r="D17070" s="1" t="s">
        <v>3947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4208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7" t="n">
        <v>46261</v>
      </c>
      <c r="C17071" s="1" t="n">
        <v>100</v>
      </c>
      <c r="D17071" s="1" t="s">
        <v>3947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3942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7" t="n">
        <v>46261</v>
      </c>
      <c r="C17072" s="1" t="n">
        <v>100</v>
      </c>
      <c r="D17072" s="1" t="s">
        <v>3947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3943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7" t="n">
        <v>46261</v>
      </c>
      <c r="C17073" s="1" t="n">
        <v>100</v>
      </c>
      <c r="D17073" s="1" t="s">
        <v>3947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3922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7" t="n">
        <v>46261</v>
      </c>
      <c r="C17074" s="1" t="n">
        <v>100</v>
      </c>
      <c r="D17074" s="1" t="s">
        <v>3947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3938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7" t="n">
        <v>46261</v>
      </c>
      <c r="C17075" s="1" t="n">
        <v>100</v>
      </c>
      <c r="D17075" s="1" t="s">
        <v>3947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3940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7" t="n">
        <v>46261</v>
      </c>
      <c r="C17076" s="1" t="n">
        <v>100</v>
      </c>
      <c r="D17076" s="1" t="s">
        <v>3947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3921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7" t="n">
        <v>46261</v>
      </c>
      <c r="C17077" s="1" t="n">
        <v>100</v>
      </c>
      <c r="D17077" s="1" t="s">
        <v>3947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3923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7" t="n">
        <v>46261</v>
      </c>
      <c r="C17078" s="1" t="n">
        <v>100</v>
      </c>
      <c r="D17078" s="1" t="s">
        <v>3947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3924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7" t="n">
        <v>46261</v>
      </c>
      <c r="C17079" s="1" t="n">
        <v>100</v>
      </c>
      <c r="D17079" s="1" t="s">
        <v>3947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3925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7" t="n">
        <v>46261</v>
      </c>
      <c r="C17080" s="1" t="n">
        <v>100</v>
      </c>
      <c r="D17080" s="1" t="s">
        <v>3947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3926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7" t="n">
        <v>46261</v>
      </c>
      <c r="C17081" s="1" t="n">
        <v>100</v>
      </c>
      <c r="D17081" s="1" t="s">
        <v>3947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3927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7" t="n">
        <v>46261</v>
      </c>
      <c r="C17082" s="1" t="n">
        <v>100</v>
      </c>
      <c r="D17082" s="1" t="s">
        <v>3947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3928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7" t="n">
        <v>46261</v>
      </c>
      <c r="C17083" s="1" t="n">
        <v>100</v>
      </c>
      <c r="D17083" s="1" t="s">
        <v>3947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3929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7" t="n">
        <v>46261</v>
      </c>
      <c r="C17084" s="1" t="n">
        <v>100</v>
      </c>
      <c r="D17084" s="1" t="s">
        <v>3947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3930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7" t="n">
        <v>46261</v>
      </c>
      <c r="C17085" s="1" t="n">
        <v>100</v>
      </c>
      <c r="D17085" s="1" t="s">
        <v>3947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3931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7" t="n">
        <v>46261</v>
      </c>
      <c r="C17086" s="1" t="n">
        <v>100</v>
      </c>
      <c r="D17086" s="1" t="s">
        <v>3947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3932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7" t="n">
        <v>46261</v>
      </c>
      <c r="C17087" s="1" t="n">
        <v>100</v>
      </c>
      <c r="D17087" s="1" t="s">
        <v>3947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3933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7" t="n">
        <v>46261</v>
      </c>
      <c r="C17088" s="1" t="n">
        <v>100</v>
      </c>
      <c r="D17088" s="1" t="s">
        <v>3947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3934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7" t="n">
        <v>46261</v>
      </c>
      <c r="C17089" s="1" t="n">
        <v>100</v>
      </c>
      <c r="D17089" s="1" t="s">
        <v>3947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3936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7" t="n">
        <v>46261</v>
      </c>
      <c r="C17090" s="1" t="n">
        <v>100</v>
      </c>
      <c r="D17090" s="1" t="s">
        <v>3947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3937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7" t="n">
        <v>46261</v>
      </c>
      <c r="C17091" s="1" t="n">
        <v>100</v>
      </c>
      <c r="D17091" s="1" t="s">
        <v>3947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3938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7" t="n">
        <v>46261</v>
      </c>
      <c r="C17092" s="1" t="n">
        <v>100</v>
      </c>
      <c r="D17092" s="1" t="s">
        <v>3947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3939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7" t="n">
        <v>46261</v>
      </c>
      <c r="C17093" s="1" t="n">
        <v>100</v>
      </c>
      <c r="D17093" s="1" t="s">
        <v>3947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3924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7" t="n">
        <v>46261</v>
      </c>
      <c r="C17094" s="1" t="n">
        <v>100</v>
      </c>
      <c r="D17094" s="1" t="s">
        <v>3947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3925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7" t="n">
        <v>46261</v>
      </c>
      <c r="C17095" s="1" t="n">
        <v>100</v>
      </c>
      <c r="D17095" s="1" t="s">
        <v>3947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3931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7" t="n">
        <v>46261</v>
      </c>
      <c r="C17096" s="1" t="n">
        <v>100</v>
      </c>
      <c r="D17096" s="1" t="s">
        <v>3947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3933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7" t="n">
        <v>46261</v>
      </c>
      <c r="C17097" s="1" t="n">
        <v>100</v>
      </c>
      <c r="D17097" s="1" t="s">
        <v>3947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3936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7" t="n">
        <v>46261</v>
      </c>
      <c r="C17098" s="1" t="n">
        <v>100</v>
      </c>
      <c r="D17098" s="1" t="s">
        <v>3947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3937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7" t="n">
        <v>46261</v>
      </c>
      <c r="C17099" s="1" t="n">
        <v>100</v>
      </c>
      <c r="D17099" s="1" t="s">
        <v>3947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3940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7" t="n">
        <v>46261</v>
      </c>
      <c r="C17100" s="1" t="n">
        <v>100</v>
      </c>
      <c r="D17100" s="1" t="s">
        <v>3947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3924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7" t="n">
        <v>46261</v>
      </c>
      <c r="C17101" s="1" t="n">
        <v>100</v>
      </c>
      <c r="D17101" s="1" t="s">
        <v>3947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3925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7" t="n">
        <v>46261</v>
      </c>
      <c r="C17102" s="1" t="n">
        <v>100</v>
      </c>
      <c r="D17102" s="1" t="s">
        <v>3947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3931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7" t="n">
        <v>46261</v>
      </c>
      <c r="C17103" s="1" t="n">
        <v>100</v>
      </c>
      <c r="D17103" s="1" t="s">
        <v>3947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3933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7" t="n">
        <v>46261</v>
      </c>
      <c r="C17104" s="1" t="n">
        <v>100</v>
      </c>
      <c r="D17104" s="1" t="s">
        <v>3947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3936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7" t="n">
        <v>46261</v>
      </c>
      <c r="C17105" s="1" t="n">
        <v>100</v>
      </c>
      <c r="D17105" s="1" t="s">
        <v>3947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3937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7" t="n">
        <v>46261</v>
      </c>
      <c r="C17106" s="1" t="n">
        <v>100</v>
      </c>
      <c r="D17106" s="1" t="s">
        <v>3947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3940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7" t="n">
        <v>46261</v>
      </c>
      <c r="C17107" s="1" t="n">
        <v>171</v>
      </c>
      <c r="D17107" s="1" t="s">
        <v>3948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8730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7" t="n">
        <v>46261</v>
      </c>
      <c r="C17108" s="1" t="n">
        <v>171</v>
      </c>
      <c r="D17108" s="1" t="s">
        <v>3948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8730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7" t="n">
        <v>46262</v>
      </c>
      <c r="C17109" s="1" t="n">
        <v>1</v>
      </c>
      <c r="D17109" s="1" t="s">
        <v>3851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4215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7" t="n">
        <v>46262</v>
      </c>
      <c r="C17110" s="1" t="n">
        <v>1</v>
      </c>
      <c r="D17110" s="1" t="s">
        <v>3851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4216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7" t="n">
        <v>46262</v>
      </c>
      <c r="C17111" s="1" t="n">
        <v>1</v>
      </c>
      <c r="D17111" s="1" t="s">
        <v>3851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4223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7" t="n">
        <v>46262</v>
      </c>
      <c r="C17112" s="1" t="n">
        <v>1</v>
      </c>
      <c r="D17112" s="1" t="s">
        <v>3851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4224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7" t="n">
        <v>46262</v>
      </c>
      <c r="C17113" s="1" t="n">
        <v>1</v>
      </c>
      <c r="D17113" s="1" t="s">
        <v>3851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6088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7" t="n">
        <v>46262</v>
      </c>
      <c r="C17114" s="1" t="n">
        <v>1</v>
      </c>
      <c r="D17114" s="1" t="s">
        <v>3851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4225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7" t="n">
        <v>46262</v>
      </c>
      <c r="C17115" s="1" t="n">
        <v>1</v>
      </c>
      <c r="D17115" s="1" t="s">
        <v>3851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4111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7" t="n">
        <v>46262</v>
      </c>
      <c r="C17116" s="1" t="n">
        <v>1</v>
      </c>
      <c r="D17116" s="1" t="s">
        <v>3851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4112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7" t="n">
        <v>46262</v>
      </c>
      <c r="C17117" s="1" t="n">
        <v>1</v>
      </c>
      <c r="D17117" s="1" t="s">
        <v>3851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4113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7" t="n">
        <v>46262</v>
      </c>
      <c r="C17118" s="1" t="n">
        <v>1</v>
      </c>
      <c r="D17118" s="1" t="s">
        <v>3851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4894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7" t="n">
        <v>46262</v>
      </c>
      <c r="C17119" s="1" t="n">
        <v>1</v>
      </c>
      <c r="D17119" s="1" t="s">
        <v>3851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3894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7" t="n">
        <v>46262</v>
      </c>
      <c r="C17120" s="1" t="n">
        <v>6</v>
      </c>
      <c r="D17120" s="1" t="s">
        <v>3914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4175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7" t="n">
        <v>46262</v>
      </c>
      <c r="C17121" s="1" t="n">
        <v>6</v>
      </c>
      <c r="D17121" s="1" t="s">
        <v>3914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4266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7" t="n">
        <v>46262</v>
      </c>
      <c r="C17122" s="1" t="n">
        <v>6</v>
      </c>
      <c r="D17122" s="1" t="s">
        <v>3914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4195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7" t="n">
        <v>46262</v>
      </c>
      <c r="C17123" s="1" t="n">
        <v>6</v>
      </c>
      <c r="D17123" s="1" t="s">
        <v>3914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4176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7" t="n">
        <v>46262</v>
      </c>
      <c r="C17124" s="1" t="n">
        <v>6</v>
      </c>
      <c r="D17124" s="1" t="s">
        <v>3914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4177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7" t="n">
        <v>46262</v>
      </c>
      <c r="C17125" s="1" t="n">
        <v>6</v>
      </c>
      <c r="D17125" s="1" t="s">
        <v>3914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4178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7" t="n">
        <v>46262</v>
      </c>
      <c r="C17126" s="1" t="n">
        <v>6</v>
      </c>
      <c r="D17126" s="1" t="s">
        <v>3914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8544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7" t="n">
        <v>46262</v>
      </c>
      <c r="C17127" s="1" t="n">
        <v>6</v>
      </c>
      <c r="D17127" s="1" t="s">
        <v>3914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4179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7" t="n">
        <v>46262</v>
      </c>
      <c r="C17128" s="1" t="n">
        <v>6</v>
      </c>
      <c r="D17128" s="1" t="s">
        <v>3914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4180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7" t="n">
        <v>46262</v>
      </c>
      <c r="C17129" s="1" t="n">
        <v>6</v>
      </c>
      <c r="D17129" s="1" t="s">
        <v>3914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4182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7" t="n">
        <v>46262</v>
      </c>
      <c r="C17130" s="1" t="n">
        <v>6</v>
      </c>
      <c r="D17130" s="1" t="s">
        <v>3914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8255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7" t="n">
        <v>46262</v>
      </c>
      <c r="C17131" s="1" t="n">
        <v>6</v>
      </c>
      <c r="D17131" s="1" t="s">
        <v>3914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4184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7" t="n">
        <v>46262</v>
      </c>
      <c r="C17132" s="1" t="n">
        <v>6</v>
      </c>
      <c r="D17132" s="1" t="s">
        <v>3914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4185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7" t="n">
        <v>46262</v>
      </c>
      <c r="C17133" s="1" t="n">
        <v>6</v>
      </c>
      <c r="D17133" s="1" t="s">
        <v>3914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5610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7" t="n">
        <v>46262</v>
      </c>
      <c r="C17134" s="1" t="n">
        <v>6</v>
      </c>
      <c r="D17134" s="1" t="s">
        <v>3914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4187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7" t="n">
        <v>46262</v>
      </c>
      <c r="C17135" s="1" t="n">
        <v>6</v>
      </c>
      <c r="D17135" s="1" t="s">
        <v>3914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4265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7" t="n">
        <v>46262</v>
      </c>
      <c r="C17136" s="1" t="n">
        <v>6</v>
      </c>
      <c r="D17136" s="1" t="s">
        <v>3914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4188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7" t="n">
        <v>46262</v>
      </c>
      <c r="C17137" s="1" t="n">
        <v>6</v>
      </c>
      <c r="D17137" s="1" t="s">
        <v>3914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4189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7" t="n">
        <v>46262</v>
      </c>
      <c r="C17138" s="1" t="n">
        <v>6</v>
      </c>
      <c r="D17138" s="1" t="s">
        <v>3914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4190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7" t="n">
        <v>46262</v>
      </c>
      <c r="C17139" s="1" t="n">
        <v>6</v>
      </c>
      <c r="D17139" s="1" t="s">
        <v>3914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4191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7" t="n">
        <v>46262</v>
      </c>
      <c r="C17140" s="1" t="n">
        <v>6</v>
      </c>
      <c r="D17140" s="1" t="s">
        <v>3914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4196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7" t="n">
        <v>46262</v>
      </c>
      <c r="C17141" s="1" t="n">
        <v>6</v>
      </c>
      <c r="D17141" s="1" t="s">
        <v>3914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4267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7" t="n">
        <v>46262</v>
      </c>
      <c r="C17142" s="1" t="n">
        <v>6</v>
      </c>
      <c r="D17142" s="1" t="s">
        <v>3914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4198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7" t="n">
        <v>46262</v>
      </c>
      <c r="C17143" s="1" t="n">
        <v>6</v>
      </c>
      <c r="D17143" s="1" t="s">
        <v>3914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4199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7" t="n">
        <v>46262</v>
      </c>
      <c r="C17144" s="1" t="n">
        <v>6</v>
      </c>
      <c r="D17144" s="1" t="s">
        <v>3914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4268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7" t="n">
        <v>46262</v>
      </c>
      <c r="C17145" s="1" t="n">
        <v>6</v>
      </c>
      <c r="D17145" s="1" t="s">
        <v>3914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6718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7" t="n">
        <v>46262</v>
      </c>
      <c r="C17146" s="1" t="n">
        <v>6</v>
      </c>
      <c r="D17146" s="1" t="s">
        <v>3914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4271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7" t="n">
        <v>46262</v>
      </c>
      <c r="C17147" s="1" t="n">
        <v>6</v>
      </c>
      <c r="D17147" s="1" t="s">
        <v>3914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7828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7" t="n">
        <v>46262</v>
      </c>
      <c r="C17148" s="1" t="n">
        <v>6</v>
      </c>
      <c r="D17148" s="1" t="s">
        <v>3914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4174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7" t="n">
        <v>46262</v>
      </c>
      <c r="C17149" s="1" t="n">
        <v>6</v>
      </c>
      <c r="D17149" s="1" t="s">
        <v>3914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4181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7" t="n">
        <v>46262</v>
      </c>
      <c r="C17150" s="1" t="n">
        <v>11</v>
      </c>
      <c r="D17150" s="1" t="s">
        <v>3915</v>
      </c>
      <c r="E17150" s="1" t="n">
        <v>10105</v>
      </c>
      <c r="F17150" s="1" t="s">
        <v>2892</v>
      </c>
      <c r="I17150" s="1" t="n">
        <v>72</v>
      </c>
      <c r="J17150" s="1" t="n">
        <v>82151</v>
      </c>
      <c r="K17150" s="1" t="n">
        <v>821605</v>
      </c>
      <c r="L17150" s="1" t="s">
        <v>8524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7" t="n">
        <v>46262</v>
      </c>
      <c r="C17151" s="1" t="n">
        <v>11</v>
      </c>
      <c r="D17151" s="1" t="s">
        <v>3915</v>
      </c>
      <c r="E17151" s="1" t="n">
        <v>10105</v>
      </c>
      <c r="F17151" s="1" t="s">
        <v>2892</v>
      </c>
      <c r="I17151" s="1" t="n">
        <v>72</v>
      </c>
      <c r="J17151" s="1" t="n">
        <v>82153</v>
      </c>
      <c r="K17151" s="1" t="n">
        <v>821599</v>
      </c>
      <c r="L17151" s="1" t="s">
        <v>8525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7" t="n">
        <v>46262</v>
      </c>
      <c r="C17152" s="1" t="n">
        <v>11</v>
      </c>
      <c r="D17152" s="1" t="s">
        <v>3915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6545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7" t="n">
        <v>46262</v>
      </c>
      <c r="C17153" s="1" t="n">
        <v>11</v>
      </c>
      <c r="D17153" s="1" t="s">
        <v>3915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6547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7" t="n">
        <v>46262</v>
      </c>
      <c r="C17154" s="1" t="n">
        <v>11</v>
      </c>
      <c r="D17154" s="1" t="s">
        <v>3915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8359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7" t="n">
        <v>46262</v>
      </c>
      <c r="C17155" s="1" t="n">
        <v>11</v>
      </c>
      <c r="D17155" s="1" t="s">
        <v>3915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7567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7" t="n">
        <v>46262</v>
      </c>
      <c r="C17156" s="1" t="n">
        <v>11</v>
      </c>
      <c r="D17156" s="1" t="s">
        <v>3915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7569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7" t="n">
        <v>46262</v>
      </c>
      <c r="C17157" s="1" t="n">
        <v>11</v>
      </c>
      <c r="D17157" s="1" t="s">
        <v>3915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3996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7" t="n">
        <v>46262</v>
      </c>
      <c r="C17158" s="1" t="n">
        <v>11</v>
      </c>
      <c r="D17158" s="1" t="s">
        <v>3915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8792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7" t="n">
        <v>46262</v>
      </c>
      <c r="C17159" s="1" t="n">
        <v>11</v>
      </c>
      <c r="D17159" s="1" t="s">
        <v>3915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7570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7" t="n">
        <v>46262</v>
      </c>
      <c r="C17160" s="1" t="n">
        <v>11</v>
      </c>
      <c r="D17160" s="1" t="s">
        <v>3915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8793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7" t="n">
        <v>46262</v>
      </c>
      <c r="C17161" s="1" t="n">
        <v>11</v>
      </c>
      <c r="D17161" s="1" t="s">
        <v>3915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6279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7" t="n">
        <v>46262</v>
      </c>
      <c r="C17162" s="1" t="n">
        <v>11</v>
      </c>
      <c r="D17162" s="1" t="s">
        <v>3915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6280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7" t="n">
        <v>46262</v>
      </c>
      <c r="C17163" s="1" t="n">
        <v>11</v>
      </c>
      <c r="D17163" s="1" t="s">
        <v>3915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3997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7" t="n">
        <v>46262</v>
      </c>
      <c r="C17164" s="1" t="n">
        <v>11</v>
      </c>
      <c r="D17164" s="1" t="s">
        <v>3915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7573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7" t="n">
        <v>46262</v>
      </c>
      <c r="C17165" s="1" t="n">
        <v>11</v>
      </c>
      <c r="D17165" s="1" t="s">
        <v>3915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3998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7" t="n">
        <v>46262</v>
      </c>
      <c r="C17166" s="1" t="n">
        <v>11</v>
      </c>
      <c r="D17166" s="1" t="s">
        <v>3915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8794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7" t="n">
        <v>46262</v>
      </c>
      <c r="C17167" s="1" t="n">
        <v>11</v>
      </c>
      <c r="D17167" s="1" t="s">
        <v>3915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8795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7" t="n">
        <v>46262</v>
      </c>
      <c r="C17168" s="1" t="n">
        <v>11</v>
      </c>
      <c r="D17168" s="1" t="s">
        <v>3915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8796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7" t="n">
        <v>46262</v>
      </c>
      <c r="C17169" s="1" t="n">
        <v>11</v>
      </c>
      <c r="D17169" s="1" t="s">
        <v>3915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8797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7" t="n">
        <v>46262</v>
      </c>
      <c r="C17170" s="1" t="n">
        <v>11</v>
      </c>
      <c r="D17170" s="1" t="s">
        <v>3915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4940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7" t="n">
        <v>46262</v>
      </c>
      <c r="C17171" s="1" t="n">
        <v>11</v>
      </c>
      <c r="D17171" s="1" t="s">
        <v>3915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4011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7" t="n">
        <v>46262</v>
      </c>
      <c r="C17172" s="1" t="n">
        <v>11</v>
      </c>
      <c r="D17172" s="1" t="s">
        <v>3915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7581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7" t="n">
        <v>46262</v>
      </c>
      <c r="C17173" s="1" t="n">
        <v>11</v>
      </c>
      <c r="D17173" s="1" t="s">
        <v>3915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8798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7" t="n">
        <v>46262</v>
      </c>
      <c r="C17174" s="1" t="n">
        <v>11</v>
      </c>
      <c r="D17174" s="1" t="s">
        <v>3915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4012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7" t="n">
        <v>46262</v>
      </c>
      <c r="C17175" s="1" t="n">
        <v>11</v>
      </c>
      <c r="D17175" s="1" t="s">
        <v>3915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6283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7" t="n">
        <v>46262</v>
      </c>
      <c r="C17176" s="1" t="n">
        <v>11</v>
      </c>
      <c r="D17176" s="1" t="s">
        <v>3915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6284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7" t="n">
        <v>46262</v>
      </c>
      <c r="C17177" s="1" t="n">
        <v>11</v>
      </c>
      <c r="D17177" s="1" t="s">
        <v>3915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6285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7" t="n">
        <v>46262</v>
      </c>
      <c r="C17178" s="1" t="n">
        <v>11</v>
      </c>
      <c r="D17178" s="1" t="s">
        <v>3915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8799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7" t="n">
        <v>46262</v>
      </c>
      <c r="C17179" s="1" t="n">
        <v>11</v>
      </c>
      <c r="D17179" s="1" t="s">
        <v>3915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8800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7" t="n">
        <v>46262</v>
      </c>
      <c r="C17180" s="1" t="n">
        <v>11</v>
      </c>
      <c r="D17180" s="1" t="s">
        <v>3915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8801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7" t="n">
        <v>46262</v>
      </c>
      <c r="C17181" s="1" t="n">
        <v>11</v>
      </c>
      <c r="D17181" s="1" t="s">
        <v>3915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8802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7" t="n">
        <v>46262</v>
      </c>
      <c r="C17182" s="1" t="n">
        <v>11</v>
      </c>
      <c r="D17182" s="1" t="s">
        <v>3915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7584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7" t="n">
        <v>46262</v>
      </c>
      <c r="C17183" s="1" t="n">
        <v>11</v>
      </c>
      <c r="D17183" s="1" t="s">
        <v>3915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7585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7" t="n">
        <v>46262</v>
      </c>
      <c r="C17184" s="1" t="n">
        <v>11</v>
      </c>
      <c r="D17184" s="1" t="s">
        <v>3915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7586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7" t="n">
        <v>46262</v>
      </c>
      <c r="C17185" s="1" t="n">
        <v>11</v>
      </c>
      <c r="D17185" s="1" t="s">
        <v>3915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8803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7" t="n">
        <v>46262</v>
      </c>
      <c r="C17186" s="1" t="n">
        <v>11</v>
      </c>
      <c r="D17186" s="1" t="s">
        <v>3915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4018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7" t="n">
        <v>46262</v>
      </c>
      <c r="C17187" s="1" t="n">
        <v>11</v>
      </c>
      <c r="D17187" s="1" t="s">
        <v>3915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4020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7" t="n">
        <v>46262</v>
      </c>
      <c r="C17188" s="1" t="n">
        <v>11</v>
      </c>
      <c r="D17188" s="1" t="s">
        <v>3915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8804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7" t="n">
        <v>46262</v>
      </c>
      <c r="C17189" s="1" t="n">
        <v>11</v>
      </c>
      <c r="D17189" s="1" t="s">
        <v>3915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8805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7" t="n">
        <v>46262</v>
      </c>
      <c r="C17190" s="1" t="n">
        <v>11</v>
      </c>
      <c r="D17190" s="1" t="s">
        <v>3915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4022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7" t="n">
        <v>46262</v>
      </c>
      <c r="C17191" s="1" t="n">
        <v>11</v>
      </c>
      <c r="D17191" s="1" t="s">
        <v>3915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4025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7" t="n">
        <v>46262</v>
      </c>
      <c r="C17192" s="1" t="n">
        <v>11</v>
      </c>
      <c r="D17192" s="1" t="s">
        <v>3915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4944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7" t="n">
        <v>46262</v>
      </c>
      <c r="C17193" s="1" t="n">
        <v>11</v>
      </c>
      <c r="D17193" s="1" t="s">
        <v>3915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7609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7" t="n">
        <v>46262</v>
      </c>
      <c r="C17194" s="1" t="n">
        <v>11</v>
      </c>
      <c r="D17194" s="1" t="s">
        <v>3915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8806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7" t="n">
        <v>46262</v>
      </c>
      <c r="C17195" s="1" t="n">
        <v>11</v>
      </c>
      <c r="D17195" s="1" t="s">
        <v>3915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4030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7" t="n">
        <v>46262</v>
      </c>
      <c r="C17196" s="1" t="n">
        <v>11</v>
      </c>
      <c r="D17196" s="1" t="s">
        <v>3915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7610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7" t="n">
        <v>46262</v>
      </c>
      <c r="C17197" s="1" t="n">
        <v>11</v>
      </c>
      <c r="D17197" s="1" t="s">
        <v>3915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7613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7" t="n">
        <v>46262</v>
      </c>
      <c r="C17198" s="1" t="n">
        <v>11</v>
      </c>
      <c r="D17198" s="1" t="s">
        <v>3915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7614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7" t="n">
        <v>46262</v>
      </c>
      <c r="C17199" s="1" t="n">
        <v>11</v>
      </c>
      <c r="D17199" s="1" t="s">
        <v>3915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6288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7" t="n">
        <v>46262</v>
      </c>
      <c r="C17200" s="1" t="n">
        <v>11</v>
      </c>
      <c r="D17200" s="1" t="s">
        <v>3915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6289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7" t="n">
        <v>46262</v>
      </c>
      <c r="C17201" s="1" t="n">
        <v>11</v>
      </c>
      <c r="D17201" s="1" t="s">
        <v>3915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8807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7" t="n">
        <v>46262</v>
      </c>
      <c r="C17202" s="1" t="n">
        <v>11</v>
      </c>
      <c r="D17202" s="1" t="s">
        <v>3915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7616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7" t="n">
        <v>46262</v>
      </c>
      <c r="C17203" s="1" t="n">
        <v>11</v>
      </c>
      <c r="D17203" s="1" t="s">
        <v>3915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4044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7" t="n">
        <v>46262</v>
      </c>
      <c r="C17204" s="1" t="n">
        <v>11</v>
      </c>
      <c r="D17204" s="1" t="s">
        <v>3915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8808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7" t="n">
        <v>46262</v>
      </c>
      <c r="C17205" s="1" t="n">
        <v>11</v>
      </c>
      <c r="D17205" s="1" t="s">
        <v>3915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8809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7" t="n">
        <v>46262</v>
      </c>
      <c r="C17206" s="1" t="n">
        <v>11</v>
      </c>
      <c r="D17206" s="1" t="s">
        <v>3915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7633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7" t="n">
        <v>46262</v>
      </c>
      <c r="C17207" s="1" t="n">
        <v>11</v>
      </c>
      <c r="D17207" s="1" t="s">
        <v>3915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7634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7" t="n">
        <v>46262</v>
      </c>
      <c r="C17208" s="1" t="n">
        <v>11</v>
      </c>
      <c r="D17208" s="1" t="s">
        <v>3915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4949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7" t="n">
        <v>46262</v>
      </c>
      <c r="C17209" s="1" t="n">
        <v>11</v>
      </c>
      <c r="D17209" s="1" t="s">
        <v>3915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4949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7" t="n">
        <v>46262</v>
      </c>
      <c r="C17210" s="1" t="n">
        <v>11</v>
      </c>
      <c r="D17210" s="1" t="s">
        <v>3915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4950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7" t="n">
        <v>46262</v>
      </c>
      <c r="C17211" s="1" t="n">
        <v>11</v>
      </c>
      <c r="D17211" s="1" t="s">
        <v>3915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4951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7" t="n">
        <v>46262</v>
      </c>
      <c r="C17212" s="1" t="n">
        <v>11</v>
      </c>
      <c r="D17212" s="1" t="s">
        <v>3915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8810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7" t="n">
        <v>46262</v>
      </c>
      <c r="C17213" s="1" t="n">
        <v>11</v>
      </c>
      <c r="D17213" s="1" t="s">
        <v>3915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8811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7" t="n">
        <v>46262</v>
      </c>
      <c r="C17214" s="1" t="n">
        <v>11</v>
      </c>
      <c r="D17214" s="1" t="s">
        <v>3915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8812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7" t="n">
        <v>46262</v>
      </c>
      <c r="C17215" s="1" t="n">
        <v>11</v>
      </c>
      <c r="D17215" s="1" t="s">
        <v>3915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4078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7" t="n">
        <v>46262</v>
      </c>
      <c r="C17216" s="1" t="n">
        <v>11</v>
      </c>
      <c r="D17216" s="1" t="s">
        <v>3915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4079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7" t="n">
        <v>46262</v>
      </c>
      <c r="C17217" s="1" t="n">
        <v>11</v>
      </c>
      <c r="D17217" s="1" t="s">
        <v>3915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6298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7" t="n">
        <v>46262</v>
      </c>
      <c r="C17218" s="1" t="n">
        <v>11</v>
      </c>
      <c r="D17218" s="1" t="s">
        <v>3915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7723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7" t="n">
        <v>46262</v>
      </c>
      <c r="C17219" s="1" t="n">
        <v>11</v>
      </c>
      <c r="D17219" s="1" t="s">
        <v>3915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7724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7" t="n">
        <v>46262</v>
      </c>
      <c r="C17220" s="1" t="n">
        <v>11</v>
      </c>
      <c r="D17220" s="1" t="s">
        <v>3915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7725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7" t="n">
        <v>46262</v>
      </c>
      <c r="C17221" s="1" t="n">
        <v>11</v>
      </c>
      <c r="D17221" s="1" t="s">
        <v>3915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8813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7" t="n">
        <v>46262</v>
      </c>
      <c r="C17222" s="1" t="n">
        <v>11</v>
      </c>
      <c r="D17222" s="1" t="s">
        <v>3915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3888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7" t="n">
        <v>46262</v>
      </c>
      <c r="C17223" s="1" t="n">
        <v>11</v>
      </c>
      <c r="D17223" s="1" t="s">
        <v>3915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3888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7" t="n">
        <v>46262</v>
      </c>
      <c r="C17224" s="1" t="n">
        <v>11</v>
      </c>
      <c r="D17224" s="1" t="s">
        <v>3915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7133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7" t="n">
        <v>46262</v>
      </c>
      <c r="C17225" s="1" t="n">
        <v>11</v>
      </c>
      <c r="D17225" s="1" t="s">
        <v>3915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5233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7" t="n">
        <v>46262</v>
      </c>
      <c r="C17226" s="1" t="n">
        <v>11</v>
      </c>
      <c r="D17226" s="1" t="s">
        <v>3915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5259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7" t="n">
        <v>46262</v>
      </c>
      <c r="C17227" s="1" t="n">
        <v>11</v>
      </c>
      <c r="D17227" s="1" t="s">
        <v>3915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5262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7" t="n">
        <v>46262</v>
      </c>
      <c r="C17228" s="1" t="n">
        <v>11</v>
      </c>
      <c r="D17228" s="1" t="s">
        <v>3915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5265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7" t="n">
        <v>46262</v>
      </c>
      <c r="C17229" s="1" t="n">
        <v>11</v>
      </c>
      <c r="D17229" s="1" t="s">
        <v>3915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5269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7" t="n">
        <v>46262</v>
      </c>
      <c r="C17230" s="1" t="n">
        <v>11</v>
      </c>
      <c r="D17230" s="1" t="s">
        <v>3915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5641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7" t="n">
        <v>46262</v>
      </c>
      <c r="C17231" s="1" t="n">
        <v>11</v>
      </c>
      <c r="D17231" s="1" t="s">
        <v>3915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5048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7" t="n">
        <v>46262</v>
      </c>
      <c r="C17232" s="1" t="n">
        <v>11</v>
      </c>
      <c r="D17232" s="1" t="s">
        <v>3915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4998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7" t="n">
        <v>46262</v>
      </c>
      <c r="C17233" s="1" t="n">
        <v>11</v>
      </c>
      <c r="D17233" s="1" t="s">
        <v>3915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4999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7" t="n">
        <v>46262</v>
      </c>
      <c r="C17234" s="1" t="n">
        <v>11</v>
      </c>
      <c r="D17234" s="1" t="s">
        <v>3915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7207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7" t="n">
        <v>46262</v>
      </c>
      <c r="C17235" s="1" t="n">
        <v>11</v>
      </c>
      <c r="D17235" s="1" t="s">
        <v>3915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8814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7" t="n">
        <v>46262</v>
      </c>
      <c r="C17236" s="1" t="n">
        <v>11</v>
      </c>
      <c r="D17236" s="1" t="s">
        <v>3915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8815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7" t="n">
        <v>46262</v>
      </c>
      <c r="C17237" s="1" t="n">
        <v>11</v>
      </c>
      <c r="D17237" s="1" t="s">
        <v>3915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7397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7" t="n">
        <v>46262</v>
      </c>
      <c r="C17238" s="1" t="n">
        <v>11</v>
      </c>
      <c r="D17238" s="1" t="s">
        <v>3915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7398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7" t="n">
        <v>46262</v>
      </c>
      <c r="C17239" s="1" t="n">
        <v>11</v>
      </c>
      <c r="D17239" s="1" t="s">
        <v>3915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7401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7" t="n">
        <v>46262</v>
      </c>
      <c r="C17240" s="1" t="n">
        <v>11</v>
      </c>
      <c r="D17240" s="1" t="s">
        <v>3915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8816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7" t="n">
        <v>46262</v>
      </c>
      <c r="C17241" s="1" t="n">
        <v>11</v>
      </c>
      <c r="D17241" s="1" t="s">
        <v>3915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8817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7" t="n">
        <v>46262</v>
      </c>
      <c r="C17242" s="1" t="n">
        <v>11</v>
      </c>
      <c r="D17242" s="1" t="s">
        <v>3915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8818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7" t="n">
        <v>46262</v>
      </c>
      <c r="C17243" s="1" t="n">
        <v>11</v>
      </c>
      <c r="D17243" s="1" t="s">
        <v>3915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8819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7" t="n">
        <v>46262</v>
      </c>
      <c r="C17244" s="1" t="n">
        <v>11</v>
      </c>
      <c r="D17244" s="1" t="s">
        <v>3915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8820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7" t="n">
        <v>46262</v>
      </c>
      <c r="C17245" s="1" t="n">
        <v>11</v>
      </c>
      <c r="D17245" s="1" t="s">
        <v>3915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7230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7" t="n">
        <v>46262</v>
      </c>
      <c r="C17246" s="1" t="n">
        <v>11</v>
      </c>
      <c r="D17246" s="1" t="s">
        <v>3915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7231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7" t="n">
        <v>46262</v>
      </c>
      <c r="C17247" s="1" t="n">
        <v>11</v>
      </c>
      <c r="D17247" s="1" t="s">
        <v>3915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7151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7" t="n">
        <v>46262</v>
      </c>
      <c r="C17248" s="1" t="n">
        <v>11</v>
      </c>
      <c r="D17248" s="1" t="s">
        <v>3915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7154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7" t="n">
        <v>46262</v>
      </c>
      <c r="C17249" s="1" t="n">
        <v>11</v>
      </c>
      <c r="D17249" s="1" t="s">
        <v>3915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5489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7" t="n">
        <v>46262</v>
      </c>
      <c r="C17250" s="1" t="n">
        <v>11</v>
      </c>
      <c r="D17250" s="1" t="s">
        <v>3915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7155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7" t="n">
        <v>46262</v>
      </c>
      <c r="C17251" s="1" t="n">
        <v>11</v>
      </c>
      <c r="D17251" s="1" t="s">
        <v>3915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7156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7" t="n">
        <v>46262</v>
      </c>
      <c r="C17252" s="1" t="n">
        <v>11</v>
      </c>
      <c r="D17252" s="1" t="s">
        <v>3915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5490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7" t="n">
        <v>46262</v>
      </c>
      <c r="C17253" s="1" t="n">
        <v>11</v>
      </c>
      <c r="D17253" s="1" t="s">
        <v>3915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7160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7" t="n">
        <v>46262</v>
      </c>
      <c r="C17254" s="1" t="n">
        <v>11</v>
      </c>
      <c r="D17254" s="1" t="s">
        <v>3915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7161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7" t="n">
        <v>46262</v>
      </c>
      <c r="C17255" s="1" t="n">
        <v>11</v>
      </c>
      <c r="D17255" s="1" t="s">
        <v>3915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7168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7" t="n">
        <v>46262</v>
      </c>
      <c r="C17256" s="1" t="n">
        <v>11</v>
      </c>
      <c r="D17256" s="1" t="s">
        <v>3915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8821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7" t="n">
        <v>46262</v>
      </c>
      <c r="C17257" s="1" t="n">
        <v>11</v>
      </c>
      <c r="D17257" s="1" t="s">
        <v>3915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7172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7" t="n">
        <v>46262</v>
      </c>
      <c r="C17258" s="1" t="n">
        <v>11</v>
      </c>
      <c r="D17258" s="1" t="s">
        <v>3915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8822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7" t="n">
        <v>46262</v>
      </c>
      <c r="C17259" s="1" t="n">
        <v>11</v>
      </c>
      <c r="D17259" s="1" t="s">
        <v>3915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8823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7" t="n">
        <v>46262</v>
      </c>
      <c r="C17260" s="1" t="n">
        <v>11</v>
      </c>
      <c r="D17260" s="1" t="s">
        <v>3915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8824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7" t="n">
        <v>46262</v>
      </c>
      <c r="C17261" s="1" t="n">
        <v>11</v>
      </c>
      <c r="D17261" s="1" t="s">
        <v>3915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4435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7" t="n">
        <v>46262</v>
      </c>
      <c r="C17262" s="1" t="n">
        <v>22</v>
      </c>
      <c r="D17262" s="1" t="s">
        <v>3920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3921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7" t="n">
        <v>46262</v>
      </c>
      <c r="C17263" s="1" t="n">
        <v>22</v>
      </c>
      <c r="D17263" s="1" t="s">
        <v>3920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3923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7" t="n">
        <v>46262</v>
      </c>
      <c r="C17264" s="1" t="n">
        <v>22</v>
      </c>
      <c r="D17264" s="1" t="s">
        <v>3920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3924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7" t="n">
        <v>46262</v>
      </c>
      <c r="C17265" s="1" t="n">
        <v>22</v>
      </c>
      <c r="D17265" s="1" t="s">
        <v>3920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3925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7" t="n">
        <v>46262</v>
      </c>
      <c r="C17266" s="1" t="n">
        <v>22</v>
      </c>
      <c r="D17266" s="1" t="s">
        <v>3920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3926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7" t="n">
        <v>46262</v>
      </c>
      <c r="C17267" s="1" t="n">
        <v>22</v>
      </c>
      <c r="D17267" s="1" t="s">
        <v>3920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3927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7" t="n">
        <v>46262</v>
      </c>
      <c r="C17268" s="1" t="n">
        <v>22</v>
      </c>
      <c r="D17268" s="1" t="s">
        <v>3920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3928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7" t="n">
        <v>46262</v>
      </c>
      <c r="C17269" s="1" t="n">
        <v>22</v>
      </c>
      <c r="D17269" s="1" t="s">
        <v>3920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3929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7" t="n">
        <v>46262</v>
      </c>
      <c r="C17270" s="1" t="n">
        <v>22</v>
      </c>
      <c r="D17270" s="1" t="s">
        <v>3920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3930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7" t="n">
        <v>46262</v>
      </c>
      <c r="C17271" s="1" t="n">
        <v>22</v>
      </c>
      <c r="D17271" s="1" t="s">
        <v>3920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3931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7" t="n">
        <v>46262</v>
      </c>
      <c r="C17272" s="1" t="n">
        <v>22</v>
      </c>
      <c r="D17272" s="1" t="s">
        <v>3920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3932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7" t="n">
        <v>46262</v>
      </c>
      <c r="C17273" s="1" t="n">
        <v>22</v>
      </c>
      <c r="D17273" s="1" t="s">
        <v>3920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3933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7" t="n">
        <v>46262</v>
      </c>
      <c r="C17274" s="1" t="n">
        <v>22</v>
      </c>
      <c r="D17274" s="1" t="s">
        <v>3920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3934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7" t="n">
        <v>46262</v>
      </c>
      <c r="C17275" s="1" t="n">
        <v>22</v>
      </c>
      <c r="D17275" s="1" t="s">
        <v>3920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3936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7" t="n">
        <v>46262</v>
      </c>
      <c r="C17276" s="1" t="n">
        <v>22</v>
      </c>
      <c r="D17276" s="1" t="s">
        <v>3920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3937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7" t="n">
        <v>46262</v>
      </c>
      <c r="C17277" s="1" t="n">
        <v>22</v>
      </c>
      <c r="D17277" s="1" t="s">
        <v>3920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3938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7" t="n">
        <v>46262</v>
      </c>
      <c r="C17278" s="1" t="n">
        <v>22</v>
      </c>
      <c r="D17278" s="1" t="s">
        <v>3920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3939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7" t="n">
        <v>46262</v>
      </c>
      <c r="C17279" s="1" t="n">
        <v>22</v>
      </c>
      <c r="D17279" s="1" t="s">
        <v>3920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3940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7" t="n">
        <v>46262</v>
      </c>
      <c r="C17280" s="1" t="n">
        <v>100</v>
      </c>
      <c r="D17280" s="1" t="s">
        <v>3947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3921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7" t="n">
        <v>46262</v>
      </c>
      <c r="C17281" s="1" t="n">
        <v>100</v>
      </c>
      <c r="D17281" s="1" t="s">
        <v>3947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3923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7" t="n">
        <v>46262</v>
      </c>
      <c r="C17282" s="1" t="n">
        <v>100</v>
      </c>
      <c r="D17282" s="1" t="s">
        <v>3947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3924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7" t="n">
        <v>46262</v>
      </c>
      <c r="C17283" s="1" t="n">
        <v>100</v>
      </c>
      <c r="D17283" s="1" t="s">
        <v>3947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3925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7" t="n">
        <v>46262</v>
      </c>
      <c r="C17284" s="1" t="n">
        <v>100</v>
      </c>
      <c r="D17284" s="1" t="s">
        <v>3947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3926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7" t="n">
        <v>46262</v>
      </c>
      <c r="C17285" s="1" t="n">
        <v>100</v>
      </c>
      <c r="D17285" s="1" t="s">
        <v>3947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3927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7" t="n">
        <v>46262</v>
      </c>
      <c r="C17286" s="1" t="n">
        <v>100</v>
      </c>
      <c r="D17286" s="1" t="s">
        <v>3947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3928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7" t="n">
        <v>46262</v>
      </c>
      <c r="C17287" s="1" t="n">
        <v>100</v>
      </c>
      <c r="D17287" s="1" t="s">
        <v>3947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3929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7" t="n">
        <v>46262</v>
      </c>
      <c r="C17288" s="1" t="n">
        <v>100</v>
      </c>
      <c r="D17288" s="1" t="s">
        <v>3947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3930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7" t="n">
        <v>46262</v>
      </c>
      <c r="C17289" s="1" t="n">
        <v>100</v>
      </c>
      <c r="D17289" s="1" t="s">
        <v>3947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3931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7" t="n">
        <v>46262</v>
      </c>
      <c r="C17290" s="1" t="n">
        <v>100</v>
      </c>
      <c r="D17290" s="1" t="s">
        <v>3947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3932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7" t="n">
        <v>46262</v>
      </c>
      <c r="C17291" s="1" t="n">
        <v>100</v>
      </c>
      <c r="D17291" s="1" t="s">
        <v>3947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3933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7" t="n">
        <v>46262</v>
      </c>
      <c r="C17292" s="1" t="n">
        <v>100</v>
      </c>
      <c r="D17292" s="1" t="s">
        <v>3947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3934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7" t="n">
        <v>46262</v>
      </c>
      <c r="C17293" s="1" t="n">
        <v>100</v>
      </c>
      <c r="D17293" s="1" t="s">
        <v>3947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3936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7" t="n">
        <v>46262</v>
      </c>
      <c r="C17294" s="1" t="n">
        <v>100</v>
      </c>
      <c r="D17294" s="1" t="s">
        <v>3947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3937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7" t="n">
        <v>46262</v>
      </c>
      <c r="C17295" s="1" t="n">
        <v>100</v>
      </c>
      <c r="D17295" s="1" t="s">
        <v>3947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3938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7" t="n">
        <v>46262</v>
      </c>
      <c r="C17296" s="1" t="n">
        <v>100</v>
      </c>
      <c r="D17296" s="1" t="s">
        <v>3947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3939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7" t="n">
        <v>46262</v>
      </c>
      <c r="C17297" s="1" t="n">
        <v>100</v>
      </c>
      <c r="D17297" s="1" t="s">
        <v>3947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3940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7" t="n">
        <v>46262</v>
      </c>
      <c r="C17298" s="1" t="n">
        <v>100</v>
      </c>
      <c r="D17298" s="1" t="s">
        <v>3947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3921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7" t="n">
        <v>46262</v>
      </c>
      <c r="C17299" s="1" t="n">
        <v>100</v>
      </c>
      <c r="D17299" s="1" t="s">
        <v>3947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3923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7" t="n">
        <v>46262</v>
      </c>
      <c r="C17300" s="1" t="n">
        <v>100</v>
      </c>
      <c r="D17300" s="1" t="s">
        <v>3947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3924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7" t="n">
        <v>46262</v>
      </c>
      <c r="C17301" s="1" t="n">
        <v>100</v>
      </c>
      <c r="D17301" s="1" t="s">
        <v>3947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3925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7" t="n">
        <v>46262</v>
      </c>
      <c r="C17302" s="1" t="n">
        <v>100</v>
      </c>
      <c r="D17302" s="1" t="s">
        <v>3947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3926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7" t="n">
        <v>46262</v>
      </c>
      <c r="C17303" s="1" t="n">
        <v>100</v>
      </c>
      <c r="D17303" s="1" t="s">
        <v>3947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3927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7" t="n">
        <v>46262</v>
      </c>
      <c r="C17304" s="1" t="n">
        <v>100</v>
      </c>
      <c r="D17304" s="1" t="s">
        <v>3947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3928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7" t="n">
        <v>46262</v>
      </c>
      <c r="C17305" s="1" t="n">
        <v>100</v>
      </c>
      <c r="D17305" s="1" t="s">
        <v>3947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3929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7" t="n">
        <v>46262</v>
      </c>
      <c r="C17306" s="1" t="n">
        <v>100</v>
      </c>
      <c r="D17306" s="1" t="s">
        <v>3947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3930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7" t="n">
        <v>46262</v>
      </c>
      <c r="C17307" s="1" t="n">
        <v>100</v>
      </c>
      <c r="D17307" s="1" t="s">
        <v>3947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3931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7" t="n">
        <v>46262</v>
      </c>
      <c r="C17308" s="1" t="n">
        <v>100</v>
      </c>
      <c r="D17308" s="1" t="s">
        <v>3947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3932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7" t="n">
        <v>46262</v>
      </c>
      <c r="C17309" s="1" t="n">
        <v>100</v>
      </c>
      <c r="D17309" s="1" t="s">
        <v>3947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3933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7" t="n">
        <v>46262</v>
      </c>
      <c r="C17310" s="1" t="n">
        <v>100</v>
      </c>
      <c r="D17310" s="1" t="s">
        <v>3947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3934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7" t="n">
        <v>46262</v>
      </c>
      <c r="C17311" s="1" t="n">
        <v>100</v>
      </c>
      <c r="D17311" s="1" t="s">
        <v>3947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3936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7" t="n">
        <v>46262</v>
      </c>
      <c r="C17312" s="1" t="n">
        <v>100</v>
      </c>
      <c r="D17312" s="1" t="s">
        <v>3947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3937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7" t="n">
        <v>46262</v>
      </c>
      <c r="C17313" s="1" t="n">
        <v>100</v>
      </c>
      <c r="D17313" s="1" t="s">
        <v>3947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3938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7" t="n">
        <v>46262</v>
      </c>
      <c r="C17314" s="1" t="n">
        <v>100</v>
      </c>
      <c r="D17314" s="1" t="s">
        <v>3947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3939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7" t="n">
        <v>46262</v>
      </c>
      <c r="C17315" s="1" t="n">
        <v>100</v>
      </c>
      <c r="D17315" s="1" t="s">
        <v>3947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3940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7" t="n">
        <v>46262</v>
      </c>
      <c r="C17316" s="1" t="n">
        <v>171</v>
      </c>
      <c r="D17316" s="1" t="s">
        <v>3948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8825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7" t="n">
        <v>46262</v>
      </c>
      <c r="C17317" s="1" t="n">
        <v>171</v>
      </c>
      <c r="D17317" s="1" t="s">
        <v>3948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8826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7" t="n">
        <v>46262</v>
      </c>
      <c r="C17318" s="1" t="n">
        <v>171</v>
      </c>
      <c r="D17318" s="1" t="s">
        <v>3948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8827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7" t="n">
        <v>46263</v>
      </c>
      <c r="C17319" s="1" t="n">
        <v>1</v>
      </c>
      <c r="D17319" s="1" t="s">
        <v>3851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3852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7" t="n">
        <v>46263</v>
      </c>
      <c r="C17320" s="1" t="n">
        <v>1</v>
      </c>
      <c r="D17320" s="1" t="s">
        <v>3851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3854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7" t="n">
        <v>46263</v>
      </c>
      <c r="C17321" s="1" t="n">
        <v>1</v>
      </c>
      <c r="D17321" s="1" t="s">
        <v>3851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3885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7" t="n">
        <v>46263</v>
      </c>
      <c r="C17322" s="1" t="n">
        <v>11</v>
      </c>
      <c r="D17322" s="1" t="s">
        <v>3915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7287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7" t="n">
        <v>46263</v>
      </c>
      <c r="C17323" s="1" t="n">
        <v>11</v>
      </c>
      <c r="D17323" s="1" t="s">
        <v>3915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8828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7" t="n">
        <v>46263</v>
      </c>
      <c r="C17324" s="1" t="n">
        <v>11</v>
      </c>
      <c r="D17324" s="1" t="s">
        <v>3915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3951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7" t="n">
        <v>46263</v>
      </c>
      <c r="C17325" s="1" t="n">
        <v>11</v>
      </c>
      <c r="D17325" s="1" t="s">
        <v>3915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4217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7" t="n">
        <v>46263</v>
      </c>
      <c r="C17326" s="1" t="n">
        <v>11</v>
      </c>
      <c r="D17326" s="1" t="s">
        <v>3915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4218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7" t="n">
        <v>46263</v>
      </c>
      <c r="C17327" s="1" t="n">
        <v>11</v>
      </c>
      <c r="D17327" s="1" t="s">
        <v>3915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6176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7" t="n">
        <v>46263</v>
      </c>
      <c r="C17328" s="1" t="n">
        <v>11</v>
      </c>
      <c r="D17328" s="1" t="s">
        <v>3915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6177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7" t="n">
        <v>46263</v>
      </c>
      <c r="C17329" s="1" t="n">
        <v>11</v>
      </c>
      <c r="D17329" s="1" t="s">
        <v>3915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6179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7" t="n">
        <v>46263</v>
      </c>
      <c r="C17330" s="1" t="n">
        <v>11</v>
      </c>
      <c r="D17330" s="1" t="s">
        <v>3915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5736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7" t="n">
        <v>46263</v>
      </c>
      <c r="C17331" s="1" t="n">
        <v>11</v>
      </c>
      <c r="D17331" s="1" t="s">
        <v>3915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4279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7" t="n">
        <v>46263</v>
      </c>
      <c r="C17332" s="1" t="n">
        <v>11</v>
      </c>
      <c r="D17332" s="1" t="s">
        <v>3915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4280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7" t="n">
        <v>46263</v>
      </c>
      <c r="C17333" s="1" t="n">
        <v>11</v>
      </c>
      <c r="D17333" s="1" t="s">
        <v>3915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4281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7" t="n">
        <v>46263</v>
      </c>
      <c r="C17334" s="1" t="n">
        <v>11</v>
      </c>
      <c r="D17334" s="1" t="s">
        <v>3915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4282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7" t="n">
        <v>46263</v>
      </c>
      <c r="C17335" s="1" t="n">
        <v>11</v>
      </c>
      <c r="D17335" s="1" t="s">
        <v>3915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4283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7" t="n">
        <v>46263</v>
      </c>
      <c r="C17336" s="1" t="n">
        <v>11</v>
      </c>
      <c r="D17336" s="1" t="s">
        <v>3915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5737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7" t="n">
        <v>46263</v>
      </c>
      <c r="C17337" s="1" t="n">
        <v>11</v>
      </c>
      <c r="D17337" s="1" t="s">
        <v>3915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4284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7" t="n">
        <v>46263</v>
      </c>
      <c r="C17338" s="1" t="n">
        <v>11</v>
      </c>
      <c r="D17338" s="1" t="s">
        <v>3915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4285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7" t="n">
        <v>46263</v>
      </c>
      <c r="C17339" s="1" t="n">
        <v>11</v>
      </c>
      <c r="D17339" s="1" t="s">
        <v>3915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4286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7" t="n">
        <v>46263</v>
      </c>
      <c r="C17340" s="1" t="n">
        <v>11</v>
      </c>
      <c r="D17340" s="1" t="s">
        <v>3915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4287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7" t="n">
        <v>46263</v>
      </c>
      <c r="C17341" s="1" t="n">
        <v>11</v>
      </c>
      <c r="D17341" s="1" t="s">
        <v>3915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4288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7" t="n">
        <v>46263</v>
      </c>
      <c r="C17342" s="1" t="n">
        <v>11</v>
      </c>
      <c r="D17342" s="1" t="s">
        <v>3915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4289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7" t="n">
        <v>46263</v>
      </c>
      <c r="C17343" s="1" t="n">
        <v>11</v>
      </c>
      <c r="D17343" s="1" t="s">
        <v>3915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4290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7" t="n">
        <v>46263</v>
      </c>
      <c r="C17344" s="1" t="n">
        <v>11</v>
      </c>
      <c r="D17344" s="1" t="s">
        <v>3915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4222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7" t="n">
        <v>46263</v>
      </c>
      <c r="C17345" s="1" t="n">
        <v>11</v>
      </c>
      <c r="D17345" s="1" t="s">
        <v>3915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5738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7" t="n">
        <v>46263</v>
      </c>
      <c r="C17346" s="1" t="n">
        <v>11</v>
      </c>
      <c r="D17346" s="1" t="s">
        <v>3915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5739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7" t="n">
        <v>46263</v>
      </c>
      <c r="C17347" s="1" t="n">
        <v>11</v>
      </c>
      <c r="D17347" s="1" t="s">
        <v>3915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5739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7" t="n">
        <v>46263</v>
      </c>
      <c r="C17348" s="1" t="n">
        <v>11</v>
      </c>
      <c r="D17348" s="1" t="s">
        <v>3915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4303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7" t="n">
        <v>46263</v>
      </c>
      <c r="C17349" s="1" t="n">
        <v>11</v>
      </c>
      <c r="D17349" s="1" t="s">
        <v>3915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4304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7" t="n">
        <v>46263</v>
      </c>
      <c r="C17350" s="1" t="n">
        <v>11</v>
      </c>
      <c r="D17350" s="1" t="s">
        <v>3915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4305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7" t="n">
        <v>46263</v>
      </c>
      <c r="C17351" s="1" t="n">
        <v>11</v>
      </c>
      <c r="D17351" s="1" t="s">
        <v>3915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4306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7" t="n">
        <v>46263</v>
      </c>
      <c r="C17352" s="1" t="n">
        <v>11</v>
      </c>
      <c r="D17352" s="1" t="s">
        <v>3915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4307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7" t="n">
        <v>46263</v>
      </c>
      <c r="C17353" s="1" t="n">
        <v>11</v>
      </c>
      <c r="D17353" s="1" t="s">
        <v>3915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4308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7" t="n">
        <v>46263</v>
      </c>
      <c r="C17354" s="1" t="n">
        <v>11</v>
      </c>
      <c r="D17354" s="1" t="s">
        <v>3915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4791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7" t="n">
        <v>46263</v>
      </c>
      <c r="C17355" s="1" t="n">
        <v>11</v>
      </c>
      <c r="D17355" s="1" t="s">
        <v>3915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4474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7" t="n">
        <v>46263</v>
      </c>
      <c r="C17356" s="1" t="n">
        <v>11</v>
      </c>
      <c r="D17356" s="1" t="s">
        <v>3915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4317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7" t="n">
        <v>46263</v>
      </c>
      <c r="C17357" s="1" t="n">
        <v>11</v>
      </c>
      <c r="D17357" s="1" t="s">
        <v>3915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4318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7" t="n">
        <v>46263</v>
      </c>
      <c r="C17358" s="1" t="n">
        <v>11</v>
      </c>
      <c r="D17358" s="1" t="s">
        <v>3915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4321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7" t="n">
        <v>46263</v>
      </c>
      <c r="C17359" s="1" t="n">
        <v>11</v>
      </c>
      <c r="D17359" s="1" t="s">
        <v>3915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4792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7" t="n">
        <v>46263</v>
      </c>
      <c r="C17360" s="1" t="n">
        <v>11</v>
      </c>
      <c r="D17360" s="1" t="s">
        <v>3915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4793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7" t="n">
        <v>46263</v>
      </c>
      <c r="C17361" s="1" t="n">
        <v>11</v>
      </c>
      <c r="D17361" s="1" t="s">
        <v>3915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4322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7" t="n">
        <v>46263</v>
      </c>
      <c r="C17362" s="1" t="n">
        <v>11</v>
      </c>
      <c r="D17362" s="1" t="s">
        <v>3915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4323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7" t="n">
        <v>46263</v>
      </c>
      <c r="C17363" s="1" t="n">
        <v>11</v>
      </c>
      <c r="D17363" s="1" t="s">
        <v>3915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4324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7" t="n">
        <v>46263</v>
      </c>
      <c r="C17364" s="1" t="n">
        <v>11</v>
      </c>
      <c r="D17364" s="1" t="s">
        <v>3915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4222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7" t="n">
        <v>46263</v>
      </c>
      <c r="C17365" s="1" t="n">
        <v>11</v>
      </c>
      <c r="D17365" s="1" t="s">
        <v>3915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5005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7" t="n">
        <v>46263</v>
      </c>
      <c r="C17366" s="1" t="n">
        <v>11</v>
      </c>
      <c r="D17366" s="1" t="s">
        <v>3915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8829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7" t="n">
        <v>46263</v>
      </c>
      <c r="C17367" s="1" t="n">
        <v>11</v>
      </c>
      <c r="D17367" s="1" t="s">
        <v>3915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4621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7" t="n">
        <v>46263</v>
      </c>
      <c r="C17368" s="1" t="n">
        <v>11</v>
      </c>
      <c r="D17368" s="1" t="s">
        <v>3915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5016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7" t="n">
        <v>46263</v>
      </c>
      <c r="C17369" s="1" t="n">
        <v>11</v>
      </c>
      <c r="D17369" s="1" t="s">
        <v>3915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5033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7" t="n">
        <v>46263</v>
      </c>
      <c r="C17370" s="1" t="n">
        <v>11</v>
      </c>
      <c r="D17370" s="1" t="s">
        <v>3915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6001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7" t="n">
        <v>46263</v>
      </c>
      <c r="C17371" s="1" t="n">
        <v>11</v>
      </c>
      <c r="D17371" s="1" t="s">
        <v>3915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4815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7" t="n">
        <v>46263</v>
      </c>
      <c r="C17372" s="1" t="n">
        <v>11</v>
      </c>
      <c r="D17372" s="1" t="s">
        <v>3915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4816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7" t="n">
        <v>46263</v>
      </c>
      <c r="C17373" s="1" t="n">
        <v>11</v>
      </c>
      <c r="D17373" s="1" t="s">
        <v>3915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5301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7" t="n">
        <v>46263</v>
      </c>
      <c r="C17374" s="1" t="n">
        <v>11</v>
      </c>
      <c r="D17374" s="1" t="s">
        <v>3915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6137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7" t="n">
        <v>46263</v>
      </c>
      <c r="C17375" s="1" t="n">
        <v>11</v>
      </c>
      <c r="D17375" s="1" t="s">
        <v>3915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4234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7" t="n">
        <v>46263</v>
      </c>
      <c r="C17376" s="1" t="n">
        <v>11</v>
      </c>
      <c r="D17376" s="1" t="s">
        <v>3915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4235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7" t="n">
        <v>46263</v>
      </c>
      <c r="C17377" s="1" t="n">
        <v>11</v>
      </c>
      <c r="D17377" s="1" t="s">
        <v>3915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4236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7" t="n">
        <v>46263</v>
      </c>
      <c r="C17378" s="1" t="n">
        <v>11</v>
      </c>
      <c r="D17378" s="1" t="s">
        <v>3915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4237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7" t="n">
        <v>46263</v>
      </c>
      <c r="C17379" s="1" t="n">
        <v>11</v>
      </c>
      <c r="D17379" s="1" t="s">
        <v>3915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4238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7" t="n">
        <v>46263</v>
      </c>
      <c r="C17380" s="1" t="n">
        <v>11</v>
      </c>
      <c r="D17380" s="1" t="s">
        <v>3915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4239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7" t="n">
        <v>46263</v>
      </c>
      <c r="C17381" s="1" t="n">
        <v>11</v>
      </c>
      <c r="D17381" s="1" t="s">
        <v>3915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8830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7" t="n">
        <v>46263</v>
      </c>
      <c r="C17382" s="1" t="n">
        <v>11</v>
      </c>
      <c r="D17382" s="1" t="s">
        <v>3915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4325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7" t="n">
        <v>46263</v>
      </c>
      <c r="C17383" s="1" t="n">
        <v>11</v>
      </c>
      <c r="D17383" s="1" t="s">
        <v>3915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6201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7" t="n">
        <v>46263</v>
      </c>
      <c r="C17384" s="1" t="n">
        <v>11</v>
      </c>
      <c r="D17384" s="1" t="s">
        <v>3915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4326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7" t="n">
        <v>46263</v>
      </c>
      <c r="C17385" s="1" t="n">
        <v>11</v>
      </c>
      <c r="D17385" s="1" t="s">
        <v>3915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4613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7" t="n">
        <v>46263</v>
      </c>
      <c r="C17386" s="1" t="n">
        <v>11</v>
      </c>
      <c r="D17386" s="1" t="s">
        <v>3915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4863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7" t="n">
        <v>46263</v>
      </c>
      <c r="C17387" s="1" t="n">
        <v>11</v>
      </c>
      <c r="D17387" s="1" t="s">
        <v>3915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4864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7" t="n">
        <v>46263</v>
      </c>
      <c r="C17388" s="1" t="n">
        <v>11</v>
      </c>
      <c r="D17388" s="1" t="s">
        <v>3915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4327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7" t="n">
        <v>46263</v>
      </c>
      <c r="C17389" s="1" t="n">
        <v>11</v>
      </c>
      <c r="D17389" s="1" t="s">
        <v>3915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4330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7" t="n">
        <v>46263</v>
      </c>
      <c r="C17390" s="1" t="n">
        <v>11</v>
      </c>
      <c r="D17390" s="1" t="s">
        <v>3915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4865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7" t="n">
        <v>46263</v>
      </c>
      <c r="C17391" s="1" t="n">
        <v>11</v>
      </c>
      <c r="D17391" s="1" t="s">
        <v>3915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4331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7" t="n">
        <v>46263</v>
      </c>
      <c r="C17392" s="1" t="n">
        <v>11</v>
      </c>
      <c r="D17392" s="1" t="s">
        <v>3915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4333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7" t="n">
        <v>46263</v>
      </c>
      <c r="C17393" s="1" t="n">
        <v>11</v>
      </c>
      <c r="D17393" s="1" t="s">
        <v>3915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4334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7" t="n">
        <v>46263</v>
      </c>
      <c r="C17394" s="1" t="n">
        <v>11</v>
      </c>
      <c r="D17394" s="1" t="s">
        <v>3915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4335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7" t="n">
        <v>46263</v>
      </c>
      <c r="C17395" s="1" t="n">
        <v>11</v>
      </c>
      <c r="D17395" s="1" t="s">
        <v>3915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4336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7" t="n">
        <v>46263</v>
      </c>
      <c r="C17396" s="1" t="n">
        <v>11</v>
      </c>
      <c r="D17396" s="1" t="s">
        <v>3915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4342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7" t="n">
        <v>46263</v>
      </c>
      <c r="C17397" s="1" t="n">
        <v>11</v>
      </c>
      <c r="D17397" s="1" t="s">
        <v>3915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6205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7" t="n">
        <v>46263</v>
      </c>
      <c r="C17398" s="1" t="n">
        <v>11</v>
      </c>
      <c r="D17398" s="1" t="s">
        <v>3915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4344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7" t="n">
        <v>46263</v>
      </c>
      <c r="C17399" s="1" t="n">
        <v>11</v>
      </c>
      <c r="D17399" s="1" t="s">
        <v>3915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4872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7" t="n">
        <v>46263</v>
      </c>
      <c r="C17400" s="1" t="n">
        <v>11</v>
      </c>
      <c r="D17400" s="1" t="s">
        <v>3915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4614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7" t="n">
        <v>46263</v>
      </c>
      <c r="C17401" s="1" t="n">
        <v>11</v>
      </c>
      <c r="D17401" s="1" t="s">
        <v>3915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4874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7" t="n">
        <v>46263</v>
      </c>
      <c r="C17402" s="1" t="n">
        <v>11</v>
      </c>
      <c r="D17402" s="1" t="s">
        <v>3915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4345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7" t="n">
        <v>46263</v>
      </c>
      <c r="C17403" s="1" t="n">
        <v>11</v>
      </c>
      <c r="D17403" s="1" t="s">
        <v>3915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6208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7" t="n">
        <v>46263</v>
      </c>
      <c r="C17404" s="1" t="n">
        <v>11</v>
      </c>
      <c r="D17404" s="1" t="s">
        <v>3915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6208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7" t="n">
        <v>46263</v>
      </c>
      <c r="C17405" s="1" t="n">
        <v>11</v>
      </c>
      <c r="D17405" s="1" t="s">
        <v>3915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6439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7" t="n">
        <v>46263</v>
      </c>
      <c r="C17406" s="1" t="n">
        <v>11</v>
      </c>
      <c r="D17406" s="1" t="s">
        <v>3915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4349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7" t="n">
        <v>46263</v>
      </c>
      <c r="C17407" s="1" t="n">
        <v>11</v>
      </c>
      <c r="D17407" s="1" t="s">
        <v>3915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4352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7" t="n">
        <v>46263</v>
      </c>
      <c r="C17408" s="1" t="n">
        <v>11</v>
      </c>
      <c r="D17408" s="1" t="s">
        <v>3915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5682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7" t="n">
        <v>46263</v>
      </c>
      <c r="C17409" s="1" t="n">
        <v>11</v>
      </c>
      <c r="D17409" s="1" t="s">
        <v>3915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7904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7" t="n">
        <v>46263</v>
      </c>
      <c r="C17410" s="1" t="n">
        <v>11</v>
      </c>
      <c r="D17410" s="1" t="s">
        <v>3915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5008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7" t="n">
        <v>46263</v>
      </c>
      <c r="C17411" s="1" t="n">
        <v>11</v>
      </c>
      <c r="D17411" s="1" t="s">
        <v>3915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5010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7" t="n">
        <v>46263</v>
      </c>
      <c r="C17412" s="1" t="n">
        <v>11</v>
      </c>
      <c r="D17412" s="1" t="s">
        <v>3915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5011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7" t="n">
        <v>46263</v>
      </c>
      <c r="C17413" s="1" t="n">
        <v>11</v>
      </c>
      <c r="D17413" s="1" t="s">
        <v>3915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5014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7" t="n">
        <v>46263</v>
      </c>
      <c r="C17414" s="1" t="n">
        <v>11</v>
      </c>
      <c r="D17414" s="1" t="s">
        <v>3915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5015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7" t="n">
        <v>46263</v>
      </c>
      <c r="C17415" s="1" t="n">
        <v>11</v>
      </c>
      <c r="D17415" s="1" t="s">
        <v>3915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5025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7" t="n">
        <v>46263</v>
      </c>
      <c r="C17416" s="1" t="n">
        <v>11</v>
      </c>
      <c r="D17416" s="1" t="s">
        <v>3915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5027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7" t="n">
        <v>46263</v>
      </c>
      <c r="C17417" s="1" t="n">
        <v>11</v>
      </c>
      <c r="D17417" s="1" t="s">
        <v>3915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5029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7" t="n">
        <v>46263</v>
      </c>
      <c r="C17418" s="1" t="n">
        <v>11</v>
      </c>
      <c r="D17418" s="1" t="s">
        <v>3915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5030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7" t="n">
        <v>46263</v>
      </c>
      <c r="C17419" s="1" t="n">
        <v>11</v>
      </c>
      <c r="D17419" s="1" t="s">
        <v>3915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5031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7" t="n">
        <v>46263</v>
      </c>
      <c r="C17420" s="1" t="n">
        <v>11</v>
      </c>
      <c r="D17420" s="1" t="s">
        <v>3915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6149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7" t="n">
        <v>46263</v>
      </c>
      <c r="C17421" s="1" t="n">
        <v>11</v>
      </c>
      <c r="D17421" s="1" t="s">
        <v>3915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5037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7" t="n">
        <v>46263</v>
      </c>
      <c r="C17422" s="1" t="n">
        <v>39</v>
      </c>
      <c r="D17422" s="1" t="s">
        <v>3945</v>
      </c>
      <c r="E17422" s="1" t="n">
        <v>10111</v>
      </c>
      <c r="F17422" s="1" t="s">
        <v>3470</v>
      </c>
      <c r="I17422" s="1" t="n">
        <v>124691</v>
      </c>
      <c r="J17422" s="1" t="n">
        <v>82245</v>
      </c>
      <c r="K17422" s="1" t="n">
        <v>822466</v>
      </c>
      <c r="L17422" s="1" t="s">
        <v>8831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7" t="n">
        <v>46263</v>
      </c>
      <c r="C17423" s="1" t="n">
        <v>45</v>
      </c>
      <c r="D17423" s="1" t="s">
        <v>7500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3899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7" t="n">
        <v>46263</v>
      </c>
      <c r="C17424" s="1" t="n">
        <v>45</v>
      </c>
      <c r="D17424" s="1" t="s">
        <v>7500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8832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7" t="n">
        <v>46263</v>
      </c>
      <c r="C17425" s="1" t="n">
        <v>45</v>
      </c>
      <c r="D17425" s="1" t="s">
        <v>7500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3901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7" t="n">
        <v>46263</v>
      </c>
      <c r="C17426" s="1" t="n">
        <v>45</v>
      </c>
      <c r="D17426" s="1" t="s">
        <v>7500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8253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7" t="n">
        <v>46263</v>
      </c>
      <c r="C17427" s="1" t="n">
        <v>45</v>
      </c>
      <c r="D17427" s="1" t="s">
        <v>7500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3904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7" t="n">
        <v>46263</v>
      </c>
      <c r="C17428" s="1" t="n">
        <v>47</v>
      </c>
      <c r="D17428" s="1" t="s">
        <v>8254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8092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7" t="n">
        <v>46263</v>
      </c>
      <c r="C17429" s="1" t="n">
        <v>47</v>
      </c>
      <c r="D17429" s="1" t="s">
        <v>8254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4641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7" t="n">
        <v>46263</v>
      </c>
      <c r="C17430" s="1" t="n">
        <v>171</v>
      </c>
      <c r="D17430" s="1" t="s">
        <v>3948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4998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7" t="n">
        <v>46263</v>
      </c>
      <c r="C17431" s="1" t="n">
        <v>171</v>
      </c>
      <c r="D17431" s="1" t="s">
        <v>3948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4999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7" t="n">
        <v>46263</v>
      </c>
      <c r="C17432" s="1" t="n">
        <v>171</v>
      </c>
      <c r="D17432" s="1" t="s">
        <v>3948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7398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7" t="n">
        <v>46263</v>
      </c>
      <c r="C17433" s="1" t="n">
        <v>171</v>
      </c>
      <c r="D17433" s="1" t="s">
        <v>3948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4870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7" t="n">
        <v>46265</v>
      </c>
      <c r="C17434" s="1" t="n">
        <v>1</v>
      </c>
      <c r="D17434" s="1" t="s">
        <v>3851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4463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7" t="n">
        <v>46265</v>
      </c>
      <c r="C17435" s="1" t="n">
        <v>1</v>
      </c>
      <c r="D17435" s="1" t="s">
        <v>3851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4464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7" t="n">
        <v>46265</v>
      </c>
      <c r="C17436" s="1" t="n">
        <v>1</v>
      </c>
      <c r="D17436" s="1" t="s">
        <v>3851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4465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7" t="n">
        <v>46265</v>
      </c>
      <c r="C17437" s="1" t="n">
        <v>1</v>
      </c>
      <c r="D17437" s="1" t="s">
        <v>3851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4466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7" t="n">
        <v>46265</v>
      </c>
      <c r="C17438" s="1" t="n">
        <v>1</v>
      </c>
      <c r="D17438" s="1" t="s">
        <v>3851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6172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7" t="n">
        <v>46265</v>
      </c>
      <c r="C17439" s="1" t="n">
        <v>1</v>
      </c>
      <c r="D17439" s="1" t="s">
        <v>3851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3894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7" t="n">
        <v>46265</v>
      </c>
      <c r="C17440" s="1" t="n">
        <v>1</v>
      </c>
      <c r="D17440" s="1" t="s">
        <v>3851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4894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7" t="n">
        <v>46265</v>
      </c>
      <c r="C17441" s="1" t="n">
        <v>1</v>
      </c>
      <c r="D17441" s="1" t="s">
        <v>3851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3894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7" t="n">
        <v>46265</v>
      </c>
      <c r="C17442" s="1" t="n">
        <v>6</v>
      </c>
      <c r="D17442" s="1" t="s">
        <v>3914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7" t="n">
        <v>46265</v>
      </c>
      <c r="C17443" s="1" t="n">
        <v>6</v>
      </c>
      <c r="D17443" s="1" t="s">
        <v>3914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7" t="n">
        <v>46265</v>
      </c>
      <c r="C17444" s="1" t="n">
        <v>6</v>
      </c>
      <c r="D17444" s="1" t="s">
        <v>3914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4181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7" t="n">
        <v>46265</v>
      </c>
      <c r="C17445" s="1" t="n">
        <v>11</v>
      </c>
      <c r="D17445" s="1" t="s">
        <v>3915</v>
      </c>
      <c r="E17445" s="1" t="n">
        <v>1464</v>
      </c>
      <c r="F17445" s="1" t="s">
        <v>3150</v>
      </c>
      <c r="I17445" s="1" t="n">
        <v>296</v>
      </c>
      <c r="J17445" s="1" t="n">
        <v>35959</v>
      </c>
      <c r="K17445" s="1" t="n">
        <v>7892200832165</v>
      </c>
      <c r="L17445" s="1" t="s">
        <v>8833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7" t="n">
        <v>46265</v>
      </c>
      <c r="C17446" s="1" t="n">
        <v>11</v>
      </c>
      <c r="D17446" s="1" t="s">
        <v>3915</v>
      </c>
      <c r="E17446" s="1" t="n">
        <v>1464</v>
      </c>
      <c r="F17446" s="1" t="s">
        <v>3150</v>
      </c>
      <c r="I17446" s="1" t="n">
        <v>296</v>
      </c>
      <c r="J17446" s="1" t="n">
        <v>35962</v>
      </c>
      <c r="K17446" s="1" t="n">
        <v>7892108300803</v>
      </c>
      <c r="L17446" s="1" t="s">
        <v>8834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7" t="n">
        <v>46265</v>
      </c>
      <c r="C17447" s="1" t="n">
        <v>11</v>
      </c>
      <c r="D17447" s="1" t="s">
        <v>3915</v>
      </c>
      <c r="E17447" s="1" t="n">
        <v>1464</v>
      </c>
      <c r="F17447" s="1" t="s">
        <v>3150</v>
      </c>
      <c r="I17447" s="1" t="n">
        <v>296</v>
      </c>
      <c r="J17447" s="1" t="n">
        <v>35963</v>
      </c>
      <c r="K17447" s="1" t="n">
        <v>820288</v>
      </c>
      <c r="L17447" s="1" t="s">
        <v>8835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7" t="n">
        <v>46265</v>
      </c>
      <c r="C17448" s="1" t="n">
        <v>11</v>
      </c>
      <c r="D17448" s="1" t="s">
        <v>3915</v>
      </c>
      <c r="E17448" s="1" t="n">
        <v>1464</v>
      </c>
      <c r="F17448" s="1" t="s">
        <v>3150</v>
      </c>
      <c r="I17448" s="1" t="n">
        <v>296</v>
      </c>
      <c r="J17448" s="1" t="n">
        <v>35973</v>
      </c>
      <c r="K17448" s="1" t="n">
        <v>7892008300229</v>
      </c>
      <c r="L17448" s="1" t="s">
        <v>8836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7" t="n">
        <v>46265</v>
      </c>
      <c r="C17449" s="1" t="n">
        <v>11</v>
      </c>
      <c r="D17449" s="1" t="s">
        <v>3915</v>
      </c>
      <c r="E17449" s="1" t="n">
        <v>1464</v>
      </c>
      <c r="F17449" s="1" t="s">
        <v>3150</v>
      </c>
      <c r="I17449" s="1" t="n">
        <v>296</v>
      </c>
      <c r="J17449" s="1" t="n">
        <v>35980</v>
      </c>
      <c r="K17449" s="1" t="n">
        <v>7892008300458</v>
      </c>
      <c r="L17449" s="1" t="s">
        <v>8837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7" t="n">
        <v>46265</v>
      </c>
      <c r="C17450" s="1" t="n">
        <v>11</v>
      </c>
      <c r="D17450" s="1" t="s">
        <v>3915</v>
      </c>
      <c r="E17450" s="1" t="n">
        <v>1464</v>
      </c>
      <c r="F17450" s="1" t="s">
        <v>3150</v>
      </c>
      <c r="I17450" s="1" t="n">
        <v>296</v>
      </c>
      <c r="J17450" s="1" t="n">
        <v>35981</v>
      </c>
      <c r="K17450" s="1" t="n">
        <v>7892008300465</v>
      </c>
      <c r="L17450" s="1" t="s">
        <v>8838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7" t="n">
        <v>46265</v>
      </c>
      <c r="C17451" s="1" t="n">
        <v>11</v>
      </c>
      <c r="D17451" s="1" t="s">
        <v>3915</v>
      </c>
      <c r="E17451" s="1" t="n">
        <v>1464</v>
      </c>
      <c r="F17451" s="1" t="s">
        <v>3150</v>
      </c>
      <c r="I17451" s="1" t="n">
        <v>296</v>
      </c>
      <c r="J17451" s="1" t="n">
        <v>35982</v>
      </c>
      <c r="K17451" s="1" t="n">
        <v>7892008300472</v>
      </c>
      <c r="L17451" s="1" t="s">
        <v>8839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7" t="n">
        <v>46265</v>
      </c>
      <c r="C17452" s="1" t="n">
        <v>11</v>
      </c>
      <c r="D17452" s="1" t="s">
        <v>3915</v>
      </c>
      <c r="E17452" s="1" t="n">
        <v>1464</v>
      </c>
      <c r="F17452" s="1" t="s">
        <v>3150</v>
      </c>
      <c r="I17452" s="1" t="n">
        <v>296</v>
      </c>
      <c r="J17452" s="1" t="n">
        <v>37944</v>
      </c>
      <c r="K17452" s="1" t="n">
        <v>7892200832105</v>
      </c>
      <c r="L17452" s="1" t="s">
        <v>8840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7" t="n">
        <v>46265</v>
      </c>
      <c r="C17453" s="1" t="n">
        <v>11</v>
      </c>
      <c r="D17453" s="1" t="s">
        <v>3915</v>
      </c>
      <c r="E17453" s="1" t="n">
        <v>1464</v>
      </c>
      <c r="F17453" s="1" t="s">
        <v>3150</v>
      </c>
      <c r="I17453" s="1" t="n">
        <v>296</v>
      </c>
      <c r="J17453" s="1" t="n">
        <v>37952</v>
      </c>
      <c r="K17453" s="1" t="n">
        <v>7892008300519</v>
      </c>
      <c r="L17453" s="1" t="s">
        <v>8841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7" t="n">
        <v>46265</v>
      </c>
      <c r="C17454" s="1" t="n">
        <v>11</v>
      </c>
      <c r="D17454" s="1" t="s">
        <v>3915</v>
      </c>
      <c r="E17454" s="1" t="n">
        <v>1464</v>
      </c>
      <c r="F17454" s="1" t="s">
        <v>3150</v>
      </c>
      <c r="I17454" s="1" t="n">
        <v>296</v>
      </c>
      <c r="J17454" s="1" t="n">
        <v>37953</v>
      </c>
      <c r="K17454" s="1" t="n">
        <v>7892008300526</v>
      </c>
      <c r="L17454" s="1" t="s">
        <v>8842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7" t="n">
        <v>46265</v>
      </c>
      <c r="C17455" s="1" t="n">
        <v>11</v>
      </c>
      <c r="D17455" s="1" t="s">
        <v>3915</v>
      </c>
      <c r="E17455" s="1" t="n">
        <v>1464</v>
      </c>
      <c r="F17455" s="1" t="s">
        <v>3150</v>
      </c>
      <c r="I17455" s="1" t="n">
        <v>296</v>
      </c>
      <c r="J17455" s="1" t="n">
        <v>40487</v>
      </c>
      <c r="K17455" s="1" t="n">
        <v>7892008302377</v>
      </c>
      <c r="L17455" s="1" t="s">
        <v>8843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7" t="n">
        <v>46265</v>
      </c>
      <c r="C17456" s="1" t="n">
        <v>11</v>
      </c>
      <c r="D17456" s="1" t="s">
        <v>3915</v>
      </c>
      <c r="E17456" s="1" t="n">
        <v>1464</v>
      </c>
      <c r="F17456" s="1" t="s">
        <v>3150</v>
      </c>
      <c r="I17456" s="1" t="n">
        <v>296</v>
      </c>
      <c r="J17456" s="1" t="n">
        <v>40484</v>
      </c>
      <c r="K17456" s="1" t="n">
        <v>7892008300489</v>
      </c>
      <c r="L17456" s="1" t="s">
        <v>8844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7" t="n">
        <v>46265</v>
      </c>
      <c r="C17457" s="1" t="n">
        <v>11</v>
      </c>
      <c r="D17457" s="1" t="s">
        <v>3915</v>
      </c>
      <c r="E17457" s="1" t="n">
        <v>1464</v>
      </c>
      <c r="F17457" s="1" t="s">
        <v>3150</v>
      </c>
      <c r="I17457" s="1" t="n">
        <v>296</v>
      </c>
      <c r="J17457" s="1" t="n">
        <v>40540</v>
      </c>
      <c r="K17457" s="1" t="n">
        <v>7892108300805</v>
      </c>
      <c r="L17457" s="1" t="s">
        <v>8845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7" t="n">
        <v>46265</v>
      </c>
      <c r="C17458" s="1" t="n">
        <v>11</v>
      </c>
      <c r="D17458" s="1" t="s">
        <v>3915</v>
      </c>
      <c r="E17458" s="1" t="n">
        <v>1464</v>
      </c>
      <c r="F17458" s="1" t="s">
        <v>3150</v>
      </c>
      <c r="I17458" s="1" t="n">
        <v>296</v>
      </c>
      <c r="J17458" s="1" t="n">
        <v>40542</v>
      </c>
      <c r="K17458" s="1" t="n">
        <v>7892008303015</v>
      </c>
      <c r="L17458" s="1" t="s">
        <v>8846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7" t="n">
        <v>46265</v>
      </c>
      <c r="C17459" s="1" t="n">
        <v>11</v>
      </c>
      <c r="D17459" s="1" t="s">
        <v>3915</v>
      </c>
      <c r="E17459" s="1" t="n">
        <v>1464</v>
      </c>
      <c r="F17459" s="1" t="s">
        <v>3150</v>
      </c>
      <c r="I17459" s="1" t="n">
        <v>296</v>
      </c>
      <c r="J17459" s="1" t="n">
        <v>40544</v>
      </c>
      <c r="K17459" s="1" t="n">
        <v>7892008301905</v>
      </c>
      <c r="L17459" s="1" t="s">
        <v>8847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7" t="n">
        <v>46265</v>
      </c>
      <c r="C17460" s="1" t="n">
        <v>11</v>
      </c>
      <c r="D17460" s="1" t="s">
        <v>3915</v>
      </c>
      <c r="E17460" s="1" t="n">
        <v>1464</v>
      </c>
      <c r="F17460" s="1" t="s">
        <v>3150</v>
      </c>
      <c r="I17460" s="1" t="n">
        <v>296</v>
      </c>
      <c r="J17460" s="1" t="n">
        <v>40548</v>
      </c>
      <c r="K17460" s="1" t="n">
        <v>7892008301912</v>
      </c>
      <c r="L17460" s="1" t="s">
        <v>8848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7" t="n">
        <v>46265</v>
      </c>
      <c r="C17461" s="1" t="n">
        <v>11</v>
      </c>
      <c r="D17461" s="1" t="s">
        <v>3915</v>
      </c>
      <c r="E17461" s="1" t="n">
        <v>1464</v>
      </c>
      <c r="F17461" s="1" t="s">
        <v>3150</v>
      </c>
      <c r="I17461" s="1" t="n">
        <v>296</v>
      </c>
      <c r="J17461" s="1" t="n">
        <v>40550</v>
      </c>
      <c r="K17461" s="1" t="n">
        <v>7892008302223</v>
      </c>
      <c r="L17461" s="1" t="s">
        <v>8849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7" t="n">
        <v>46265</v>
      </c>
      <c r="C17462" s="1" t="n">
        <v>11</v>
      </c>
      <c r="D17462" s="1" t="s">
        <v>3915</v>
      </c>
      <c r="E17462" s="1" t="n">
        <v>1464</v>
      </c>
      <c r="F17462" s="1" t="s">
        <v>3150</v>
      </c>
      <c r="I17462" s="1" t="n">
        <v>296</v>
      </c>
      <c r="J17462" s="1" t="n">
        <v>40552</v>
      </c>
      <c r="K17462" s="1" t="n">
        <v>7892008302216</v>
      </c>
      <c r="L17462" s="1" t="s">
        <v>8850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7" t="n">
        <v>46265</v>
      </c>
      <c r="C17463" s="1" t="n">
        <v>11</v>
      </c>
      <c r="D17463" s="1" t="s">
        <v>3915</v>
      </c>
      <c r="E17463" s="1" t="n">
        <v>1464</v>
      </c>
      <c r="F17463" s="1" t="s">
        <v>3150</v>
      </c>
      <c r="I17463" s="1" t="n">
        <v>296</v>
      </c>
      <c r="J17463" s="1" t="n">
        <v>40554</v>
      </c>
      <c r="K17463" s="1" t="n">
        <v>7892008302209</v>
      </c>
      <c r="L17463" s="1" t="s">
        <v>8850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7" t="n">
        <v>46265</v>
      </c>
      <c r="C17464" s="1" t="n">
        <v>11</v>
      </c>
      <c r="D17464" s="1" t="s">
        <v>3915</v>
      </c>
      <c r="E17464" s="1" t="n">
        <v>1464</v>
      </c>
      <c r="F17464" s="1" t="s">
        <v>3150</v>
      </c>
      <c r="I17464" s="1" t="n">
        <v>296</v>
      </c>
      <c r="J17464" s="1" t="n">
        <v>40562</v>
      </c>
      <c r="K17464" s="1" t="n">
        <v>7892008302025</v>
      </c>
      <c r="L17464" s="1" t="s">
        <v>8851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7" t="n">
        <v>46265</v>
      </c>
      <c r="C17465" s="1" t="n">
        <v>11</v>
      </c>
      <c r="D17465" s="1" t="s">
        <v>3915</v>
      </c>
      <c r="E17465" s="1" t="n">
        <v>1464</v>
      </c>
      <c r="F17465" s="1" t="s">
        <v>3150</v>
      </c>
      <c r="I17465" s="1" t="n">
        <v>296</v>
      </c>
      <c r="J17465" s="1" t="n">
        <v>40576</v>
      </c>
      <c r="K17465" s="1" t="n">
        <v>7892008300267</v>
      </c>
      <c r="L17465" s="1" t="s">
        <v>8850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7" t="n">
        <v>46265</v>
      </c>
      <c r="C17466" s="1" t="n">
        <v>11</v>
      </c>
      <c r="D17466" s="1" t="s">
        <v>3915</v>
      </c>
      <c r="E17466" s="1" t="n">
        <v>1464</v>
      </c>
      <c r="F17466" s="1" t="s">
        <v>3150</v>
      </c>
      <c r="I17466" s="1" t="n">
        <v>296</v>
      </c>
      <c r="J17466" s="1" t="n">
        <v>62467</v>
      </c>
      <c r="K17466" s="1" t="n">
        <v>7892008302506</v>
      </c>
      <c r="L17466" s="1" t="s">
        <v>8852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7" t="n">
        <v>46265</v>
      </c>
      <c r="C17467" s="1" t="n">
        <v>11</v>
      </c>
      <c r="D17467" s="1" t="s">
        <v>3915</v>
      </c>
      <c r="E17467" s="1" t="n">
        <v>1464</v>
      </c>
      <c r="F17467" s="1" t="s">
        <v>3150</v>
      </c>
      <c r="I17467" s="1" t="n">
        <v>296</v>
      </c>
      <c r="J17467" s="1" t="n">
        <v>67127</v>
      </c>
      <c r="K17467" s="1" t="n">
        <v>7892108300806</v>
      </c>
      <c r="L17467" s="1" t="s">
        <v>8853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7" t="n">
        <v>46265</v>
      </c>
      <c r="C17468" s="1" t="n">
        <v>11</v>
      </c>
      <c r="D17468" s="1" t="s">
        <v>3915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8854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7" t="n">
        <v>46265</v>
      </c>
      <c r="C17469" s="1" t="n">
        <v>11</v>
      </c>
      <c r="D17469" s="1" t="s">
        <v>3915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3965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7" t="n">
        <v>46265</v>
      </c>
      <c r="C17470" s="1" t="n">
        <v>11</v>
      </c>
      <c r="D17470" s="1" t="s">
        <v>3915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3967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7" t="n">
        <v>46265</v>
      </c>
      <c r="C17471" s="1" t="n">
        <v>11</v>
      </c>
      <c r="D17471" s="1" t="s">
        <v>3915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8855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7" t="n">
        <v>46265</v>
      </c>
      <c r="C17472" s="1" t="n">
        <v>11</v>
      </c>
      <c r="D17472" s="1" t="s">
        <v>3915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8856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7" t="n">
        <v>46265</v>
      </c>
      <c r="C17473" s="1" t="n">
        <v>11</v>
      </c>
      <c r="D17473" s="1" t="s">
        <v>3915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8857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7" t="n">
        <v>46265</v>
      </c>
      <c r="C17474" s="1" t="n">
        <v>11</v>
      </c>
      <c r="D17474" s="1" t="s">
        <v>3915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8858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7" t="n">
        <v>46265</v>
      </c>
      <c r="C17475" s="1" t="n">
        <v>11</v>
      </c>
      <c r="D17475" s="1" t="s">
        <v>3915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3975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7" t="n">
        <v>46265</v>
      </c>
      <c r="C17476" s="1" t="n">
        <v>11</v>
      </c>
      <c r="D17476" s="1" t="s">
        <v>3915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3976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7" t="n">
        <v>46265</v>
      </c>
      <c r="C17477" s="1" t="n">
        <v>11</v>
      </c>
      <c r="D17477" s="1" t="s">
        <v>3915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6976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7" t="n">
        <v>46265</v>
      </c>
      <c r="C17478" s="1" t="n">
        <v>11</v>
      </c>
      <c r="D17478" s="1" t="s">
        <v>3915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8859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7" t="n">
        <v>46265</v>
      </c>
      <c r="C17479" s="1" t="n">
        <v>11</v>
      </c>
      <c r="D17479" s="1" t="s">
        <v>3915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8860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7" t="n">
        <v>46265</v>
      </c>
      <c r="C17480" s="1" t="n">
        <v>11</v>
      </c>
      <c r="D17480" s="1" t="s">
        <v>3915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8861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7" t="n">
        <v>46265</v>
      </c>
      <c r="C17481" s="1" t="n">
        <v>11</v>
      </c>
      <c r="D17481" s="1" t="s">
        <v>3915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6989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7" t="n">
        <v>46265</v>
      </c>
      <c r="C17482" s="1" t="n">
        <v>11</v>
      </c>
      <c r="D17482" s="1" t="s">
        <v>3915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8862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7" t="n">
        <v>46265</v>
      </c>
      <c r="C17483" s="1" t="n">
        <v>11</v>
      </c>
      <c r="D17483" s="1" t="s">
        <v>3915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8863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7" t="n">
        <v>46265</v>
      </c>
      <c r="C17484" s="1" t="n">
        <v>11</v>
      </c>
      <c r="D17484" s="1" t="s">
        <v>3915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3888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7" t="n">
        <v>46265</v>
      </c>
      <c r="C17485" s="1" t="n">
        <v>11</v>
      </c>
      <c r="D17485" s="1" t="s">
        <v>3915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3888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7" t="n">
        <v>46265</v>
      </c>
      <c r="C17486" s="1" t="n">
        <v>11</v>
      </c>
      <c r="D17486" s="1" t="s">
        <v>3915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3889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7" t="n">
        <v>46265</v>
      </c>
      <c r="C17487" s="1" t="n">
        <v>11</v>
      </c>
      <c r="D17487" s="1" t="s">
        <v>3915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7199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7" t="n">
        <v>46265</v>
      </c>
      <c r="C17488" s="1" t="n">
        <v>11</v>
      </c>
      <c r="D17488" s="1" t="s">
        <v>3915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7199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7" t="n">
        <v>46265</v>
      </c>
      <c r="C17489" s="1" t="n">
        <v>11</v>
      </c>
      <c r="D17489" s="1" t="s">
        <v>3915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3888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7" t="n">
        <v>46265</v>
      </c>
      <c r="C17490" s="1" t="n">
        <v>11</v>
      </c>
      <c r="D17490" s="1" t="s">
        <v>3915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3888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7" t="n">
        <v>46265</v>
      </c>
      <c r="C17491" s="1" t="n">
        <v>11</v>
      </c>
      <c r="D17491" s="1" t="s">
        <v>3915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3888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7" t="n">
        <v>46265</v>
      </c>
      <c r="C17492" s="1" t="n">
        <v>11</v>
      </c>
      <c r="D17492" s="1" t="s">
        <v>3915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3889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7" t="n">
        <v>46265</v>
      </c>
      <c r="C17493" s="1" t="n">
        <v>11</v>
      </c>
      <c r="D17493" s="1" t="s">
        <v>3915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4622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7" t="n">
        <v>46265</v>
      </c>
      <c r="C17494" s="1" t="n">
        <v>11</v>
      </c>
      <c r="D17494" s="1" t="s">
        <v>3915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5224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7" t="n">
        <v>46265</v>
      </c>
      <c r="C17495" s="1" t="n">
        <v>11</v>
      </c>
      <c r="D17495" s="1" t="s">
        <v>3915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6409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7" t="n">
        <v>46265</v>
      </c>
      <c r="C17496" s="1" t="n">
        <v>11</v>
      </c>
      <c r="D17496" s="1" t="s">
        <v>3915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8864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7" t="n">
        <v>46265</v>
      </c>
      <c r="C17497" s="1" t="n">
        <v>11</v>
      </c>
      <c r="D17497" s="1" t="s">
        <v>3915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8865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7" t="n">
        <v>46265</v>
      </c>
      <c r="C17498" s="1" t="n">
        <v>11</v>
      </c>
      <c r="D17498" s="1" t="s">
        <v>3915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8866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7" t="n">
        <v>46265</v>
      </c>
      <c r="C17499" s="1" t="n">
        <v>11</v>
      </c>
      <c r="D17499" s="1" t="s">
        <v>3915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4528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7" t="n">
        <v>46265</v>
      </c>
      <c r="C17500" s="1" t="n">
        <v>11</v>
      </c>
      <c r="D17500" s="1" t="s">
        <v>3915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4530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7" t="n">
        <v>46265</v>
      </c>
      <c r="C17501" s="1" t="n">
        <v>11</v>
      </c>
      <c r="D17501" s="1" t="s">
        <v>3915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5838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7" t="n">
        <v>46265</v>
      </c>
      <c r="C17502" s="1" t="n">
        <v>11</v>
      </c>
      <c r="D17502" s="1" t="s">
        <v>3915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4535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7" t="n">
        <v>46265</v>
      </c>
      <c r="C17503" s="1" t="n">
        <v>11</v>
      </c>
      <c r="D17503" s="1" t="s">
        <v>3915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5839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7" t="n">
        <v>46265</v>
      </c>
      <c r="C17504" s="1" t="n">
        <v>11</v>
      </c>
      <c r="D17504" s="1" t="s">
        <v>3915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4537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7" t="n">
        <v>46265</v>
      </c>
      <c r="C17505" s="1" t="n">
        <v>11</v>
      </c>
      <c r="D17505" s="1" t="s">
        <v>3915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4538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7" t="n">
        <v>46265</v>
      </c>
      <c r="C17506" s="1" t="n">
        <v>11</v>
      </c>
      <c r="D17506" s="1" t="s">
        <v>3915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4539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7" t="n">
        <v>46265</v>
      </c>
      <c r="C17507" s="1" t="n">
        <v>11</v>
      </c>
      <c r="D17507" s="1" t="s">
        <v>3915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8867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7" t="n">
        <v>46265</v>
      </c>
      <c r="C17508" s="1" t="n">
        <v>16</v>
      </c>
      <c r="D17508" s="1" t="s">
        <v>8868</v>
      </c>
      <c r="E17508" s="1" t="n">
        <v>1713</v>
      </c>
      <c r="F17508" s="1" t="s">
        <v>8869</v>
      </c>
      <c r="I17508" s="1" t="n">
        <v>14072</v>
      </c>
      <c r="J17508" s="1" t="n">
        <v>82248</v>
      </c>
      <c r="K17508" s="1" t="n">
        <v>7896562121993</v>
      </c>
      <c r="L17508" s="1" t="s">
        <v>8870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7" t="n">
        <v>46265</v>
      </c>
      <c r="C17509" s="1" t="n">
        <v>22</v>
      </c>
      <c r="D17509" s="1" t="s">
        <v>3920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3921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7" t="n">
        <v>46265</v>
      </c>
      <c r="C17510" s="1" t="n">
        <v>22</v>
      </c>
      <c r="D17510" s="1" t="s">
        <v>3920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3923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7" t="n">
        <v>46265</v>
      </c>
      <c r="C17511" s="1" t="n">
        <v>22</v>
      </c>
      <c r="D17511" s="1" t="s">
        <v>3920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3924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7" t="n">
        <v>46265</v>
      </c>
      <c r="C17512" s="1" t="n">
        <v>22</v>
      </c>
      <c r="D17512" s="1" t="s">
        <v>3920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3925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7" t="n">
        <v>46265</v>
      </c>
      <c r="C17513" s="1" t="n">
        <v>22</v>
      </c>
      <c r="D17513" s="1" t="s">
        <v>3920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3926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7" t="n">
        <v>46265</v>
      </c>
      <c r="C17514" s="1" t="n">
        <v>22</v>
      </c>
      <c r="D17514" s="1" t="s">
        <v>3920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3927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7" t="n">
        <v>46265</v>
      </c>
      <c r="C17515" s="1" t="n">
        <v>22</v>
      </c>
      <c r="D17515" s="1" t="s">
        <v>3920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3928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7" t="n">
        <v>46265</v>
      </c>
      <c r="C17516" s="1" t="n">
        <v>22</v>
      </c>
      <c r="D17516" s="1" t="s">
        <v>3920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3929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7" t="n">
        <v>46265</v>
      </c>
      <c r="C17517" s="1" t="n">
        <v>22</v>
      </c>
      <c r="D17517" s="1" t="s">
        <v>3920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3930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7" t="n">
        <v>46265</v>
      </c>
      <c r="C17518" s="1" t="n">
        <v>22</v>
      </c>
      <c r="D17518" s="1" t="s">
        <v>3920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3931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7" t="n">
        <v>46265</v>
      </c>
      <c r="C17519" s="1" t="n">
        <v>22</v>
      </c>
      <c r="D17519" s="1" t="s">
        <v>3920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3932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7" t="n">
        <v>46265</v>
      </c>
      <c r="C17520" s="1" t="n">
        <v>22</v>
      </c>
      <c r="D17520" s="1" t="s">
        <v>3920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3933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7" t="n">
        <v>46265</v>
      </c>
      <c r="C17521" s="1" t="n">
        <v>22</v>
      </c>
      <c r="D17521" s="1" t="s">
        <v>3920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3934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7" t="n">
        <v>46265</v>
      </c>
      <c r="C17522" s="1" t="n">
        <v>22</v>
      </c>
      <c r="D17522" s="1" t="s">
        <v>3920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3936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7" t="n">
        <v>46265</v>
      </c>
      <c r="C17523" s="1" t="n">
        <v>22</v>
      </c>
      <c r="D17523" s="1" t="s">
        <v>3920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3937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7" t="n">
        <v>46265</v>
      </c>
      <c r="C17524" s="1" t="n">
        <v>22</v>
      </c>
      <c r="D17524" s="1" t="s">
        <v>3920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3938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7" t="n">
        <v>46265</v>
      </c>
      <c r="C17525" s="1" t="n">
        <v>22</v>
      </c>
      <c r="D17525" s="1" t="s">
        <v>3920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3939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7" t="n">
        <v>46265</v>
      </c>
      <c r="C17526" s="1" t="n">
        <v>22</v>
      </c>
      <c r="D17526" s="1" t="s">
        <v>3920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3940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7" t="n">
        <v>46265</v>
      </c>
      <c r="C17527" s="1" t="n">
        <v>22</v>
      </c>
      <c r="D17527" s="1" t="s">
        <v>3920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3921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7" t="n">
        <v>46265</v>
      </c>
      <c r="C17528" s="1" t="n">
        <v>22</v>
      </c>
      <c r="D17528" s="1" t="s">
        <v>3920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4208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7" t="n">
        <v>46265</v>
      </c>
      <c r="C17529" s="1" t="n">
        <v>22</v>
      </c>
      <c r="D17529" s="1" t="s">
        <v>3920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3942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7" t="n">
        <v>46265</v>
      </c>
      <c r="C17530" s="1" t="n">
        <v>22</v>
      </c>
      <c r="D17530" s="1" t="s">
        <v>3920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3943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7" t="n">
        <v>46265</v>
      </c>
      <c r="C17531" s="1" t="n">
        <v>22</v>
      </c>
      <c r="D17531" s="1" t="s">
        <v>3920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3922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7" t="n">
        <v>46265</v>
      </c>
      <c r="C17532" s="1" t="n">
        <v>22</v>
      </c>
      <c r="D17532" s="1" t="s">
        <v>3920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3938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7" t="n">
        <v>46265</v>
      </c>
      <c r="C17533" s="1" t="n">
        <v>22</v>
      </c>
      <c r="D17533" s="1" t="s">
        <v>3920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3940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7" t="n">
        <v>46265</v>
      </c>
      <c r="C17534" s="1" t="n">
        <v>22</v>
      </c>
      <c r="D17534" s="1" t="s">
        <v>3920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3922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7" t="n">
        <v>46265</v>
      </c>
      <c r="C17535" s="1" t="n">
        <v>22</v>
      </c>
      <c r="D17535" s="1" t="s">
        <v>3920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3940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7" t="n">
        <v>46265</v>
      </c>
      <c r="C17536" s="1" t="n">
        <v>22</v>
      </c>
      <c r="D17536" s="1" t="s">
        <v>3920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3941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7" t="n">
        <v>46265</v>
      </c>
      <c r="C17537" s="1" t="n">
        <v>22</v>
      </c>
      <c r="D17537" s="1" t="s">
        <v>3920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3921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7" t="n">
        <v>46265</v>
      </c>
      <c r="C17538" s="1" t="n">
        <v>22</v>
      </c>
      <c r="D17538" s="1" t="s">
        <v>3920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3923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7" t="n">
        <v>46265</v>
      </c>
      <c r="C17539" s="1" t="n">
        <v>22</v>
      </c>
      <c r="D17539" s="1" t="s">
        <v>3920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3924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7" t="n">
        <v>46265</v>
      </c>
      <c r="C17540" s="1" t="n">
        <v>22</v>
      </c>
      <c r="D17540" s="1" t="s">
        <v>3920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3925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7" t="n">
        <v>46265</v>
      </c>
      <c r="C17541" s="1" t="n">
        <v>22</v>
      </c>
      <c r="D17541" s="1" t="s">
        <v>3920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3926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7" t="n">
        <v>46265</v>
      </c>
      <c r="C17542" s="1" t="n">
        <v>22</v>
      </c>
      <c r="D17542" s="1" t="s">
        <v>3920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3927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7" t="n">
        <v>46265</v>
      </c>
      <c r="C17543" s="1" t="n">
        <v>22</v>
      </c>
      <c r="D17543" s="1" t="s">
        <v>3920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3928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7" t="n">
        <v>46265</v>
      </c>
      <c r="C17544" s="1" t="n">
        <v>22</v>
      </c>
      <c r="D17544" s="1" t="s">
        <v>3920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3929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7" t="n">
        <v>46265</v>
      </c>
      <c r="C17545" s="1" t="n">
        <v>22</v>
      </c>
      <c r="D17545" s="1" t="s">
        <v>3920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3930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7" t="n">
        <v>46265</v>
      </c>
      <c r="C17546" s="1" t="n">
        <v>22</v>
      </c>
      <c r="D17546" s="1" t="s">
        <v>3920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3931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7" t="n">
        <v>46265</v>
      </c>
      <c r="C17547" s="1" t="n">
        <v>22</v>
      </c>
      <c r="D17547" s="1" t="s">
        <v>3920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3932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7" t="n">
        <v>46265</v>
      </c>
      <c r="C17548" s="1" t="n">
        <v>22</v>
      </c>
      <c r="D17548" s="1" t="s">
        <v>3920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3933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7" t="n">
        <v>46265</v>
      </c>
      <c r="C17549" s="1" t="n">
        <v>22</v>
      </c>
      <c r="D17549" s="1" t="s">
        <v>3920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3934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7" t="n">
        <v>46265</v>
      </c>
      <c r="C17550" s="1" t="n">
        <v>22</v>
      </c>
      <c r="D17550" s="1" t="s">
        <v>3920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3936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7" t="n">
        <v>46265</v>
      </c>
      <c r="C17551" s="1" t="n">
        <v>22</v>
      </c>
      <c r="D17551" s="1" t="s">
        <v>3920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3937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7" t="n">
        <v>46265</v>
      </c>
      <c r="C17552" s="1" t="n">
        <v>22</v>
      </c>
      <c r="D17552" s="1" t="s">
        <v>3920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3938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7" t="n">
        <v>46265</v>
      </c>
      <c r="C17553" s="1" t="n">
        <v>22</v>
      </c>
      <c r="D17553" s="1" t="s">
        <v>3920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3939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7" t="n">
        <v>46265</v>
      </c>
      <c r="C17554" s="1" t="n">
        <v>22</v>
      </c>
      <c r="D17554" s="1" t="s">
        <v>3920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3940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7" t="n">
        <v>46265</v>
      </c>
      <c r="C17555" s="1" t="n">
        <v>22</v>
      </c>
      <c r="D17555" s="1" t="s">
        <v>3920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3921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7" t="n">
        <v>46265</v>
      </c>
      <c r="C17556" s="1" t="n">
        <v>22</v>
      </c>
      <c r="D17556" s="1" t="s">
        <v>3920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4208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7" t="n">
        <v>46265</v>
      </c>
      <c r="C17557" s="1" t="n">
        <v>22</v>
      </c>
      <c r="D17557" s="1" t="s">
        <v>3920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3942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7" t="n">
        <v>46265</v>
      </c>
      <c r="C17558" s="1" t="n">
        <v>22</v>
      </c>
      <c r="D17558" s="1" t="s">
        <v>3920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3943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7" t="n">
        <v>46265</v>
      </c>
      <c r="C17559" s="1" t="n">
        <v>22</v>
      </c>
      <c r="D17559" s="1" t="s">
        <v>3920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3922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7" t="n">
        <v>46265</v>
      </c>
      <c r="C17560" s="1" t="n">
        <v>22</v>
      </c>
      <c r="D17560" s="1" t="s">
        <v>3920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3938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7" t="n">
        <v>46265</v>
      </c>
      <c r="C17561" s="1" t="n">
        <v>22</v>
      </c>
      <c r="D17561" s="1" t="s">
        <v>3920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3940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7" t="n">
        <v>46265</v>
      </c>
      <c r="C17562" s="1" t="n">
        <v>100</v>
      </c>
      <c r="D17562" s="1" t="s">
        <v>3947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3921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7" t="n">
        <v>46265</v>
      </c>
      <c r="C17563" s="1" t="n">
        <v>100</v>
      </c>
      <c r="D17563" s="1" t="s">
        <v>3947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3923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7" t="n">
        <v>46265</v>
      </c>
      <c r="C17564" s="1" t="n">
        <v>100</v>
      </c>
      <c r="D17564" s="1" t="s">
        <v>3947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3924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7" t="n">
        <v>46265</v>
      </c>
      <c r="C17565" s="1" t="n">
        <v>100</v>
      </c>
      <c r="D17565" s="1" t="s">
        <v>3947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3925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7" t="n">
        <v>46265</v>
      </c>
      <c r="C17566" s="1" t="n">
        <v>100</v>
      </c>
      <c r="D17566" s="1" t="s">
        <v>3947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3926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7" t="n">
        <v>46265</v>
      </c>
      <c r="C17567" s="1" t="n">
        <v>100</v>
      </c>
      <c r="D17567" s="1" t="s">
        <v>3947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3927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7" t="n">
        <v>46265</v>
      </c>
      <c r="C17568" s="1" t="n">
        <v>100</v>
      </c>
      <c r="D17568" s="1" t="s">
        <v>3947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3928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7" t="n">
        <v>46265</v>
      </c>
      <c r="C17569" s="1" t="n">
        <v>100</v>
      </c>
      <c r="D17569" s="1" t="s">
        <v>3947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3929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7" t="n">
        <v>46265</v>
      </c>
      <c r="C17570" s="1" t="n">
        <v>100</v>
      </c>
      <c r="D17570" s="1" t="s">
        <v>3947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3930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7" t="n">
        <v>46265</v>
      </c>
      <c r="C17571" s="1" t="n">
        <v>100</v>
      </c>
      <c r="D17571" s="1" t="s">
        <v>3947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3931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7" t="n">
        <v>46265</v>
      </c>
      <c r="C17572" s="1" t="n">
        <v>100</v>
      </c>
      <c r="D17572" s="1" t="s">
        <v>3947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3932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7" t="n">
        <v>46265</v>
      </c>
      <c r="C17573" s="1" t="n">
        <v>100</v>
      </c>
      <c r="D17573" s="1" t="s">
        <v>3947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3933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7" t="n">
        <v>46265</v>
      </c>
      <c r="C17574" s="1" t="n">
        <v>100</v>
      </c>
      <c r="D17574" s="1" t="s">
        <v>3947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3934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7" t="n">
        <v>46265</v>
      </c>
      <c r="C17575" s="1" t="n">
        <v>100</v>
      </c>
      <c r="D17575" s="1" t="s">
        <v>3947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3936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7" t="n">
        <v>46265</v>
      </c>
      <c r="C17576" s="1" t="n">
        <v>100</v>
      </c>
      <c r="D17576" s="1" t="s">
        <v>3947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3937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7" t="n">
        <v>46265</v>
      </c>
      <c r="C17577" s="1" t="n">
        <v>100</v>
      </c>
      <c r="D17577" s="1" t="s">
        <v>3947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3938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7" t="n">
        <v>46265</v>
      </c>
      <c r="C17578" s="1" t="n">
        <v>100</v>
      </c>
      <c r="D17578" s="1" t="s">
        <v>3947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3939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7" t="n">
        <v>46265</v>
      </c>
      <c r="C17579" s="1" t="n">
        <v>100</v>
      </c>
      <c r="D17579" s="1" t="s">
        <v>3947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3940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7" t="n">
        <v>46265</v>
      </c>
      <c r="C17580" s="1" t="n">
        <v>100</v>
      </c>
      <c r="D17580" s="1" t="s">
        <v>3947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3921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7" t="n">
        <v>46265</v>
      </c>
      <c r="C17581" s="1" t="n">
        <v>100</v>
      </c>
      <c r="D17581" s="1" t="s">
        <v>3947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3923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7" t="n">
        <v>46265</v>
      </c>
      <c r="C17582" s="1" t="n">
        <v>100</v>
      </c>
      <c r="D17582" s="1" t="s">
        <v>3947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3924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7" t="n">
        <v>46265</v>
      </c>
      <c r="C17583" s="1" t="n">
        <v>100</v>
      </c>
      <c r="D17583" s="1" t="s">
        <v>3947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3925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7" t="n">
        <v>46265</v>
      </c>
      <c r="C17584" s="1" t="n">
        <v>100</v>
      </c>
      <c r="D17584" s="1" t="s">
        <v>3947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3926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7" t="n">
        <v>46265</v>
      </c>
      <c r="C17585" s="1" t="n">
        <v>100</v>
      </c>
      <c r="D17585" s="1" t="s">
        <v>3947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3927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7" t="n">
        <v>46265</v>
      </c>
      <c r="C17586" s="1" t="n">
        <v>100</v>
      </c>
      <c r="D17586" s="1" t="s">
        <v>3947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3928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7" t="n">
        <v>46265</v>
      </c>
      <c r="C17587" s="1" t="n">
        <v>100</v>
      </c>
      <c r="D17587" s="1" t="s">
        <v>3947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3929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7" t="n">
        <v>46265</v>
      </c>
      <c r="C17588" s="1" t="n">
        <v>100</v>
      </c>
      <c r="D17588" s="1" t="s">
        <v>3947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3930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7" t="n">
        <v>46265</v>
      </c>
      <c r="C17589" s="1" t="n">
        <v>100</v>
      </c>
      <c r="D17589" s="1" t="s">
        <v>3947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3931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7" t="n">
        <v>46265</v>
      </c>
      <c r="C17590" s="1" t="n">
        <v>100</v>
      </c>
      <c r="D17590" s="1" t="s">
        <v>3947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3932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7" t="n">
        <v>46265</v>
      </c>
      <c r="C17591" s="1" t="n">
        <v>100</v>
      </c>
      <c r="D17591" s="1" t="s">
        <v>3947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3933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7" t="n">
        <v>46265</v>
      </c>
      <c r="C17592" s="1" t="n">
        <v>100</v>
      </c>
      <c r="D17592" s="1" t="s">
        <v>3947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3934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7" t="n">
        <v>46265</v>
      </c>
      <c r="C17593" s="1" t="n">
        <v>100</v>
      </c>
      <c r="D17593" s="1" t="s">
        <v>3947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3936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7" t="n">
        <v>46265</v>
      </c>
      <c r="C17594" s="1" t="n">
        <v>100</v>
      </c>
      <c r="D17594" s="1" t="s">
        <v>3947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3937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7" t="n">
        <v>46265</v>
      </c>
      <c r="C17595" s="1" t="n">
        <v>100</v>
      </c>
      <c r="D17595" s="1" t="s">
        <v>3947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3938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7" t="n">
        <v>46265</v>
      </c>
      <c r="C17596" s="1" t="n">
        <v>100</v>
      </c>
      <c r="D17596" s="1" t="s">
        <v>3947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3939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7" t="n">
        <v>46265</v>
      </c>
      <c r="C17597" s="1" t="n">
        <v>100</v>
      </c>
      <c r="D17597" s="1" t="s">
        <v>3947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3940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7" t="n">
        <v>46265</v>
      </c>
      <c r="C17598" s="1" t="n">
        <v>100</v>
      </c>
      <c r="D17598" s="1" t="s">
        <v>3947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3921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7" t="n">
        <v>46265</v>
      </c>
      <c r="C17599" s="1" t="n">
        <v>100</v>
      </c>
      <c r="D17599" s="1" t="s">
        <v>3947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4208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7" t="n">
        <v>46265</v>
      </c>
      <c r="C17600" s="1" t="n">
        <v>100</v>
      </c>
      <c r="D17600" s="1" t="s">
        <v>3947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3942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7" t="n">
        <v>46265</v>
      </c>
      <c r="C17601" s="1" t="n">
        <v>100</v>
      </c>
      <c r="D17601" s="1" t="s">
        <v>3947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3943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7" t="n">
        <v>46265</v>
      </c>
      <c r="C17602" s="1" t="n">
        <v>100</v>
      </c>
      <c r="D17602" s="1" t="s">
        <v>3947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3922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7" t="n">
        <v>46265</v>
      </c>
      <c r="C17603" s="1" t="n">
        <v>100</v>
      </c>
      <c r="D17603" s="1" t="s">
        <v>3947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3938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7" t="n">
        <v>46265</v>
      </c>
      <c r="C17604" s="1" t="n">
        <v>100</v>
      </c>
      <c r="D17604" s="1" t="s">
        <v>3947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3940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7" t="n">
        <v>46265</v>
      </c>
      <c r="C17605" s="1" t="n">
        <v>100</v>
      </c>
      <c r="D17605" s="1" t="s">
        <v>3947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3922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7" t="n">
        <v>46265</v>
      </c>
      <c r="C17606" s="1" t="n">
        <v>100</v>
      </c>
      <c r="D17606" s="1" t="s">
        <v>3947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3940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7" t="n">
        <v>46265</v>
      </c>
      <c r="C17607" s="1" t="n">
        <v>100</v>
      </c>
      <c r="D17607" s="1" t="s">
        <v>3947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3941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7" t="n">
        <v>46265</v>
      </c>
      <c r="C17608" s="1" t="n">
        <v>100</v>
      </c>
      <c r="D17608" s="1" t="s">
        <v>3947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3922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7" t="n">
        <v>46265</v>
      </c>
      <c r="C17609" s="1" t="n">
        <v>100</v>
      </c>
      <c r="D17609" s="1" t="s">
        <v>3947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3941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7" t="n">
        <v>46265</v>
      </c>
      <c r="C17610" s="1" t="n">
        <v>100</v>
      </c>
      <c r="D17610" s="1" t="s">
        <v>3947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3921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7" t="n">
        <v>46265</v>
      </c>
      <c r="C17611" s="1" t="n">
        <v>100</v>
      </c>
      <c r="D17611" s="1" t="s">
        <v>3947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3923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7" t="n">
        <v>46265</v>
      </c>
      <c r="C17612" s="1" t="n">
        <v>100</v>
      </c>
      <c r="D17612" s="1" t="s">
        <v>3947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3924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7" t="n">
        <v>46265</v>
      </c>
      <c r="C17613" s="1" t="n">
        <v>100</v>
      </c>
      <c r="D17613" s="1" t="s">
        <v>3947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3925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7" t="n">
        <v>46265</v>
      </c>
      <c r="C17614" s="1" t="n">
        <v>100</v>
      </c>
      <c r="D17614" s="1" t="s">
        <v>3947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3926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7" t="n">
        <v>46265</v>
      </c>
      <c r="C17615" s="1" t="n">
        <v>100</v>
      </c>
      <c r="D17615" s="1" t="s">
        <v>3947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3927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7" t="n">
        <v>46265</v>
      </c>
      <c r="C17616" s="1" t="n">
        <v>100</v>
      </c>
      <c r="D17616" s="1" t="s">
        <v>3947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3928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7" t="n">
        <v>46265</v>
      </c>
      <c r="C17617" s="1" t="n">
        <v>100</v>
      </c>
      <c r="D17617" s="1" t="s">
        <v>3947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3929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7" t="n">
        <v>46265</v>
      </c>
      <c r="C17618" s="1" t="n">
        <v>100</v>
      </c>
      <c r="D17618" s="1" t="s">
        <v>3947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3930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7" t="n">
        <v>46265</v>
      </c>
      <c r="C17619" s="1" t="n">
        <v>100</v>
      </c>
      <c r="D17619" s="1" t="s">
        <v>3947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3931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7" t="n">
        <v>46265</v>
      </c>
      <c r="C17620" s="1" t="n">
        <v>100</v>
      </c>
      <c r="D17620" s="1" t="s">
        <v>3947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3932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7" t="n">
        <v>46265</v>
      </c>
      <c r="C17621" s="1" t="n">
        <v>100</v>
      </c>
      <c r="D17621" s="1" t="s">
        <v>3947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3933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7" t="n">
        <v>46265</v>
      </c>
      <c r="C17622" s="1" t="n">
        <v>100</v>
      </c>
      <c r="D17622" s="1" t="s">
        <v>3947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3934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7" t="n">
        <v>46265</v>
      </c>
      <c r="C17623" s="1" t="n">
        <v>100</v>
      </c>
      <c r="D17623" s="1" t="s">
        <v>3947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3936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7" t="n">
        <v>46265</v>
      </c>
      <c r="C17624" s="1" t="n">
        <v>100</v>
      </c>
      <c r="D17624" s="1" t="s">
        <v>3947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3937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7" t="n">
        <v>46265</v>
      </c>
      <c r="C17625" s="1" t="n">
        <v>100</v>
      </c>
      <c r="D17625" s="1" t="s">
        <v>3947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3938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7" t="n">
        <v>46265</v>
      </c>
      <c r="C17626" s="1" t="n">
        <v>100</v>
      </c>
      <c r="D17626" s="1" t="s">
        <v>3947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3939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7" t="n">
        <v>46265</v>
      </c>
      <c r="C17627" s="1" t="n">
        <v>100</v>
      </c>
      <c r="D17627" s="1" t="s">
        <v>3947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3940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7" t="n">
        <v>46265</v>
      </c>
      <c r="C17628" s="1" t="n">
        <v>100</v>
      </c>
      <c r="D17628" s="1" t="s">
        <v>3947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3921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7" t="n">
        <v>46265</v>
      </c>
      <c r="C17629" s="1" t="n">
        <v>100</v>
      </c>
      <c r="D17629" s="1" t="s">
        <v>3947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3923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7" t="n">
        <v>46265</v>
      </c>
      <c r="C17630" s="1" t="n">
        <v>100</v>
      </c>
      <c r="D17630" s="1" t="s">
        <v>3947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3924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7" t="n">
        <v>46265</v>
      </c>
      <c r="C17631" s="1" t="n">
        <v>100</v>
      </c>
      <c r="D17631" s="1" t="s">
        <v>3947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3925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7" t="n">
        <v>46265</v>
      </c>
      <c r="C17632" s="1" t="n">
        <v>100</v>
      </c>
      <c r="D17632" s="1" t="s">
        <v>3947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3926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7" t="n">
        <v>46265</v>
      </c>
      <c r="C17633" s="1" t="n">
        <v>100</v>
      </c>
      <c r="D17633" s="1" t="s">
        <v>3947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3927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7" t="n">
        <v>46265</v>
      </c>
      <c r="C17634" s="1" t="n">
        <v>100</v>
      </c>
      <c r="D17634" s="1" t="s">
        <v>3947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3928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7" t="n">
        <v>46265</v>
      </c>
      <c r="C17635" s="1" t="n">
        <v>100</v>
      </c>
      <c r="D17635" s="1" t="s">
        <v>3947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3929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7" t="n">
        <v>46265</v>
      </c>
      <c r="C17636" s="1" t="n">
        <v>100</v>
      </c>
      <c r="D17636" s="1" t="s">
        <v>3947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3930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7" t="n">
        <v>46265</v>
      </c>
      <c r="C17637" s="1" t="n">
        <v>100</v>
      </c>
      <c r="D17637" s="1" t="s">
        <v>3947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3931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7" t="n">
        <v>46265</v>
      </c>
      <c r="C17638" s="1" t="n">
        <v>100</v>
      </c>
      <c r="D17638" s="1" t="s">
        <v>3947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3932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7" t="n">
        <v>46265</v>
      </c>
      <c r="C17639" s="1" t="n">
        <v>100</v>
      </c>
      <c r="D17639" s="1" t="s">
        <v>3947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3933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7" t="n">
        <v>46265</v>
      </c>
      <c r="C17640" s="1" t="n">
        <v>100</v>
      </c>
      <c r="D17640" s="1" t="s">
        <v>3947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3934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7" t="n">
        <v>46265</v>
      </c>
      <c r="C17641" s="1" t="n">
        <v>100</v>
      </c>
      <c r="D17641" s="1" t="s">
        <v>3947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3936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7" t="n">
        <v>46265</v>
      </c>
      <c r="C17642" s="1" t="n">
        <v>100</v>
      </c>
      <c r="D17642" s="1" t="s">
        <v>3947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3937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7" t="n">
        <v>46265</v>
      </c>
      <c r="C17643" s="1" t="n">
        <v>100</v>
      </c>
      <c r="D17643" s="1" t="s">
        <v>3947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3938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7" t="n">
        <v>46265</v>
      </c>
      <c r="C17644" s="1" t="n">
        <v>100</v>
      </c>
      <c r="D17644" s="1" t="s">
        <v>3947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3939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7" t="n">
        <v>46265</v>
      </c>
      <c r="C17645" s="1" t="n">
        <v>100</v>
      </c>
      <c r="D17645" s="1" t="s">
        <v>3947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3940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7" t="n">
        <v>46265</v>
      </c>
      <c r="C17646" s="1" t="n">
        <v>100</v>
      </c>
      <c r="D17646" s="1" t="s">
        <v>3947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3921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7" t="n">
        <v>46265</v>
      </c>
      <c r="C17647" s="1" t="n">
        <v>100</v>
      </c>
      <c r="D17647" s="1" t="s">
        <v>3947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3923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7" t="n">
        <v>46265</v>
      </c>
      <c r="C17648" s="1" t="n">
        <v>100</v>
      </c>
      <c r="D17648" s="1" t="s">
        <v>3947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3924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7" t="n">
        <v>46265</v>
      </c>
      <c r="C17649" s="1" t="n">
        <v>100</v>
      </c>
      <c r="D17649" s="1" t="s">
        <v>3947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3925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7" t="n">
        <v>46265</v>
      </c>
      <c r="C17650" s="1" t="n">
        <v>100</v>
      </c>
      <c r="D17650" s="1" t="s">
        <v>3947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3926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7" t="n">
        <v>46265</v>
      </c>
      <c r="C17651" s="1" t="n">
        <v>100</v>
      </c>
      <c r="D17651" s="1" t="s">
        <v>3947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3927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7" t="n">
        <v>46265</v>
      </c>
      <c r="C17652" s="1" t="n">
        <v>100</v>
      </c>
      <c r="D17652" s="1" t="s">
        <v>3947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3928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7" t="n">
        <v>46265</v>
      </c>
      <c r="C17653" s="1" t="n">
        <v>100</v>
      </c>
      <c r="D17653" s="1" t="s">
        <v>3947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3929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7" t="n">
        <v>46265</v>
      </c>
      <c r="C17654" s="1" t="n">
        <v>100</v>
      </c>
      <c r="D17654" s="1" t="s">
        <v>3947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3930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7" t="n">
        <v>46265</v>
      </c>
      <c r="C17655" s="1" t="n">
        <v>100</v>
      </c>
      <c r="D17655" s="1" t="s">
        <v>3947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3931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7" t="n">
        <v>46265</v>
      </c>
      <c r="C17656" s="1" t="n">
        <v>100</v>
      </c>
      <c r="D17656" s="1" t="s">
        <v>3947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3932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7" t="n">
        <v>46265</v>
      </c>
      <c r="C17657" s="1" t="n">
        <v>100</v>
      </c>
      <c r="D17657" s="1" t="s">
        <v>3947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3933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7" t="n">
        <v>46265</v>
      </c>
      <c r="C17658" s="1" t="n">
        <v>100</v>
      </c>
      <c r="D17658" s="1" t="s">
        <v>3947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3934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7" t="n">
        <v>46265</v>
      </c>
      <c r="C17659" s="1" t="n">
        <v>100</v>
      </c>
      <c r="D17659" s="1" t="s">
        <v>3947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3936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7" t="n">
        <v>46265</v>
      </c>
      <c r="C17660" s="1" t="n">
        <v>100</v>
      </c>
      <c r="D17660" s="1" t="s">
        <v>3947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3937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7" t="n">
        <v>46265</v>
      </c>
      <c r="C17661" s="1" t="n">
        <v>100</v>
      </c>
      <c r="D17661" s="1" t="s">
        <v>3947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3938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7" t="n">
        <v>46265</v>
      </c>
      <c r="C17662" s="1" t="n">
        <v>100</v>
      </c>
      <c r="D17662" s="1" t="s">
        <v>3947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3939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7" t="n">
        <v>46265</v>
      </c>
      <c r="C17663" s="1" t="n">
        <v>100</v>
      </c>
      <c r="D17663" s="1" t="s">
        <v>3947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3940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7" t="n">
        <v>46265</v>
      </c>
      <c r="C17664" s="1" t="n">
        <v>100</v>
      </c>
      <c r="D17664" s="1" t="s">
        <v>3947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3921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7" t="n">
        <v>46265</v>
      </c>
      <c r="C17665" s="1" t="n">
        <v>100</v>
      </c>
      <c r="D17665" s="1" t="s">
        <v>3947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4208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7" t="n">
        <v>46265</v>
      </c>
      <c r="C17666" s="1" t="n">
        <v>100</v>
      </c>
      <c r="D17666" s="1" t="s">
        <v>3947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3942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7" t="n">
        <v>46265</v>
      </c>
      <c r="C17667" s="1" t="n">
        <v>100</v>
      </c>
      <c r="D17667" s="1" t="s">
        <v>3947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3943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7" t="n">
        <v>46265</v>
      </c>
      <c r="C17668" s="1" t="n">
        <v>100</v>
      </c>
      <c r="D17668" s="1" t="s">
        <v>3947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3922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7" t="n">
        <v>46265</v>
      </c>
      <c r="C17669" s="1" t="n">
        <v>100</v>
      </c>
      <c r="D17669" s="1" t="s">
        <v>3947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3938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7" t="n">
        <v>46265</v>
      </c>
      <c r="C17670" s="1" t="n">
        <v>100</v>
      </c>
      <c r="D17670" s="1" t="s">
        <v>3947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3940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7" t="n">
        <v>46265</v>
      </c>
      <c r="C17671" s="1" t="n">
        <v>152</v>
      </c>
      <c r="D17671" s="1" t="s">
        <v>8871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6226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7" t="n">
        <v>46265</v>
      </c>
      <c r="C17672" s="1" t="n">
        <v>152</v>
      </c>
      <c r="D17672" s="1" t="s">
        <v>8871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5321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7" t="n">
        <v>46265</v>
      </c>
      <c r="C17673" s="1" t="n">
        <v>152</v>
      </c>
      <c r="D17673" s="1" t="s">
        <v>8871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8872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17" t="n">
        <v>46266</v>
      </c>
      <c r="C17674" s="1" t="n">
        <v>1</v>
      </c>
      <c r="D17674" s="1" t="s">
        <v>3851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4224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17" t="n">
        <v>46266</v>
      </c>
      <c r="C17675" s="1" t="n">
        <v>1</v>
      </c>
      <c r="D17675" s="1" t="s">
        <v>3851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4225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17" t="n">
        <v>46266</v>
      </c>
      <c r="C17676" s="1" t="n">
        <v>1</v>
      </c>
      <c r="D17676" s="1" t="s">
        <v>3851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4112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17" t="n">
        <v>46266</v>
      </c>
      <c r="C17677" s="1" t="n">
        <v>1</v>
      </c>
      <c r="D17677" s="1" t="s">
        <v>3851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4113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17" t="n">
        <v>46266</v>
      </c>
      <c r="C17678" s="1" t="n">
        <v>6</v>
      </c>
      <c r="D17678" s="1" t="s">
        <v>3914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4175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17" t="n">
        <v>46266</v>
      </c>
      <c r="C17679" s="1" t="n">
        <v>6</v>
      </c>
      <c r="D17679" s="1" t="s">
        <v>3914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4194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17" t="n">
        <v>46266</v>
      </c>
      <c r="C17680" s="1" t="n">
        <v>6</v>
      </c>
      <c r="D17680" s="1" t="s">
        <v>3914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4266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17" t="n">
        <v>46266</v>
      </c>
      <c r="C17681" s="1" t="n">
        <v>6</v>
      </c>
      <c r="D17681" s="1" t="s">
        <v>3914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4176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17" t="n">
        <v>46266</v>
      </c>
      <c r="C17682" s="1" t="n">
        <v>6</v>
      </c>
      <c r="D17682" s="1" t="s">
        <v>3914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4177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17" t="n">
        <v>46266</v>
      </c>
      <c r="C17683" s="1" t="n">
        <v>6</v>
      </c>
      <c r="D17683" s="1" t="s">
        <v>3914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4178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17" t="n">
        <v>46266</v>
      </c>
      <c r="C17684" s="1" t="n">
        <v>6</v>
      </c>
      <c r="D17684" s="1" t="s">
        <v>3914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4180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17" t="n">
        <v>46266</v>
      </c>
      <c r="C17685" s="1" t="n">
        <v>6</v>
      </c>
      <c r="D17685" s="1" t="s">
        <v>3914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4182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17" t="n">
        <v>46266</v>
      </c>
      <c r="C17686" s="1" t="n">
        <v>6</v>
      </c>
      <c r="D17686" s="1" t="s">
        <v>3914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4184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17" t="n">
        <v>46266</v>
      </c>
      <c r="C17687" s="1" t="n">
        <v>6</v>
      </c>
      <c r="D17687" s="1" t="s">
        <v>3914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4185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17" t="n">
        <v>46266</v>
      </c>
      <c r="C17688" s="1" t="n">
        <v>6</v>
      </c>
      <c r="D17688" s="1" t="s">
        <v>3914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4186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17" t="n">
        <v>46266</v>
      </c>
      <c r="C17689" s="1" t="n">
        <v>6</v>
      </c>
      <c r="D17689" s="1" t="s">
        <v>3914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5610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17" t="n">
        <v>46266</v>
      </c>
      <c r="C17690" s="1" t="n">
        <v>6</v>
      </c>
      <c r="D17690" s="1" t="s">
        <v>3914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4174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17" t="n">
        <v>46266</v>
      </c>
      <c r="C17691" s="1" t="n">
        <v>6</v>
      </c>
      <c r="D17691" s="1" t="s">
        <v>3914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4181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17" t="n">
        <v>46266</v>
      </c>
      <c r="C17692" s="1" t="n">
        <v>6</v>
      </c>
      <c r="D17692" s="1" t="s">
        <v>3914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4187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17" t="n">
        <v>46266</v>
      </c>
      <c r="C17693" s="1" t="n">
        <v>6</v>
      </c>
      <c r="D17693" s="1" t="s">
        <v>3914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4265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17" t="n">
        <v>46266</v>
      </c>
      <c r="C17694" s="1" t="n">
        <v>6</v>
      </c>
      <c r="D17694" s="1" t="s">
        <v>3914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4188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17" t="n">
        <v>46266</v>
      </c>
      <c r="C17695" s="1" t="n">
        <v>6</v>
      </c>
      <c r="D17695" s="1" t="s">
        <v>3914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6160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17" t="n">
        <v>46266</v>
      </c>
      <c r="C17696" s="1" t="n">
        <v>6</v>
      </c>
      <c r="D17696" s="1" t="s">
        <v>3914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4190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17" t="n">
        <v>46266</v>
      </c>
      <c r="C17697" s="1" t="n">
        <v>6</v>
      </c>
      <c r="D17697" s="1" t="s">
        <v>3914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4191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17" t="n">
        <v>46266</v>
      </c>
      <c r="C17698" s="1" t="n">
        <v>6</v>
      </c>
      <c r="D17698" s="1" t="s">
        <v>3914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4195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17" t="n">
        <v>46266</v>
      </c>
      <c r="C17699" s="1" t="n">
        <v>6</v>
      </c>
      <c r="D17699" s="1" t="s">
        <v>3914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4197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17" t="n">
        <v>46266</v>
      </c>
      <c r="C17700" s="1" t="n">
        <v>6</v>
      </c>
      <c r="D17700" s="1" t="s">
        <v>3914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4267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17" t="n">
        <v>46266</v>
      </c>
      <c r="C17701" s="1" t="n">
        <v>6</v>
      </c>
      <c r="D17701" s="1" t="s">
        <v>3914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4199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17" t="n">
        <v>46266</v>
      </c>
      <c r="C17702" s="1" t="n">
        <v>11</v>
      </c>
      <c r="D17702" s="1" t="s">
        <v>3915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3951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17" t="n">
        <v>46266</v>
      </c>
      <c r="C17703" s="1" t="n">
        <v>11</v>
      </c>
      <c r="D17703" s="1" t="s">
        <v>3915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4098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17" t="n">
        <v>46266</v>
      </c>
      <c r="C17704" s="1" t="n">
        <v>11</v>
      </c>
      <c r="D17704" s="1" t="s">
        <v>3915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4102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17" t="n">
        <v>46266</v>
      </c>
      <c r="C17705" s="1" t="n">
        <v>11</v>
      </c>
      <c r="D17705" s="1" t="s">
        <v>3915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4410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17" t="n">
        <v>46266</v>
      </c>
      <c r="C17706" s="1" t="n">
        <v>11</v>
      </c>
      <c r="D17706" s="1" t="s">
        <v>3915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4104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17" t="n">
        <v>46266</v>
      </c>
      <c r="C17707" s="1" t="n">
        <v>11</v>
      </c>
      <c r="D17707" s="1" t="s">
        <v>3915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4109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17" t="n">
        <v>46266</v>
      </c>
      <c r="C17708" s="1" t="n">
        <v>11</v>
      </c>
      <c r="D17708" s="1" t="s">
        <v>3915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6196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17" t="n">
        <v>46266</v>
      </c>
      <c r="C17709" s="1" t="n">
        <v>11</v>
      </c>
      <c r="D17709" s="1" t="s">
        <v>3915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6462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17" t="n">
        <v>46266</v>
      </c>
      <c r="C17710" s="1" t="n">
        <v>11</v>
      </c>
      <c r="D17710" s="1" t="s">
        <v>3915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6464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17" t="n">
        <v>46266</v>
      </c>
      <c r="C17711" s="1" t="n">
        <v>11</v>
      </c>
      <c r="D17711" s="1" t="s">
        <v>3915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4414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17" t="n">
        <v>46266</v>
      </c>
      <c r="C17712" s="1" t="n">
        <v>11</v>
      </c>
      <c r="D17712" s="1" t="s">
        <v>3915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3888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17" t="n">
        <v>46266</v>
      </c>
      <c r="C17713" s="1" t="n">
        <v>11</v>
      </c>
      <c r="D17713" s="1" t="s">
        <v>3915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3888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17" t="n">
        <v>46266</v>
      </c>
      <c r="C17714" s="1" t="n">
        <v>11</v>
      </c>
      <c r="D17714" s="1" t="s">
        <v>3915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3889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17" t="n">
        <v>46266</v>
      </c>
      <c r="C17715" s="1" t="n">
        <v>11</v>
      </c>
      <c r="D17715" s="1" t="s">
        <v>3915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3889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17" t="n">
        <v>46266</v>
      </c>
      <c r="C17716" s="1" t="n">
        <v>11</v>
      </c>
      <c r="D17716" s="1" t="s">
        <v>3915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5635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17" t="n">
        <v>46266</v>
      </c>
      <c r="C17717" s="1" t="n">
        <v>11</v>
      </c>
      <c r="D17717" s="1" t="s">
        <v>3915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4426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17" t="n">
        <v>46266</v>
      </c>
      <c r="C17718" s="1" t="n">
        <v>11</v>
      </c>
      <c r="D17718" s="1" t="s">
        <v>3915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7572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17" t="n">
        <v>46266</v>
      </c>
      <c r="C17719" s="1" t="n">
        <v>11</v>
      </c>
      <c r="D17719" s="1" t="s">
        <v>3915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6122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17" t="n">
        <v>46266</v>
      </c>
      <c r="C17720" s="1" t="n">
        <v>11</v>
      </c>
      <c r="D17720" s="1" t="s">
        <v>3915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4845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17" t="n">
        <v>46266</v>
      </c>
      <c r="C17721" s="1" t="n">
        <v>11</v>
      </c>
      <c r="D17721" s="1" t="s">
        <v>3915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6125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17" t="n">
        <v>46266</v>
      </c>
      <c r="C17722" s="1" t="n">
        <v>11</v>
      </c>
      <c r="D17722" s="1" t="s">
        <v>3915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7900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17" t="n">
        <v>46266</v>
      </c>
      <c r="C17723" s="1" t="n">
        <v>11</v>
      </c>
      <c r="D17723" s="1" t="s">
        <v>3915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4541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17" t="n">
        <v>46266</v>
      </c>
      <c r="C17724" s="1" t="n">
        <v>11</v>
      </c>
      <c r="D17724" s="1" t="s">
        <v>3915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4542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17" t="n">
        <v>46266</v>
      </c>
      <c r="C17725" s="1" t="n">
        <v>11</v>
      </c>
      <c r="D17725" s="1" t="s">
        <v>3915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4543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17" t="n">
        <v>46266</v>
      </c>
      <c r="C17726" s="1" t="n">
        <v>11</v>
      </c>
      <c r="D17726" s="1" t="s">
        <v>3915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4544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17" t="n">
        <v>46266</v>
      </c>
      <c r="C17727" s="1" t="n">
        <v>11</v>
      </c>
      <c r="D17727" s="1" t="s">
        <v>3915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4545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17" t="n">
        <v>46266</v>
      </c>
      <c r="C17728" s="1" t="n">
        <v>11</v>
      </c>
      <c r="D17728" s="1" t="s">
        <v>3915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4546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17" t="n">
        <v>46266</v>
      </c>
      <c r="C17729" s="1" t="n">
        <v>11</v>
      </c>
      <c r="D17729" s="1" t="s">
        <v>3915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4547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17" t="n">
        <v>46266</v>
      </c>
      <c r="C17730" s="1" t="n">
        <v>11</v>
      </c>
      <c r="D17730" s="1" t="s">
        <v>3915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6521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17" t="n">
        <v>46266</v>
      </c>
      <c r="C17731" s="1" t="n">
        <v>11</v>
      </c>
      <c r="D17731" s="1" t="s">
        <v>3915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6522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17" t="n">
        <v>46266</v>
      </c>
      <c r="C17732" s="1" t="n">
        <v>11</v>
      </c>
      <c r="D17732" s="1" t="s">
        <v>3915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4548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17" t="n">
        <v>46266</v>
      </c>
      <c r="C17733" s="1" t="n">
        <v>11</v>
      </c>
      <c r="D17733" s="1" t="s">
        <v>3915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5846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17" t="n">
        <v>46266</v>
      </c>
      <c r="C17734" s="1" t="n">
        <v>11</v>
      </c>
      <c r="D17734" s="1" t="s">
        <v>3915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6372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17" t="n">
        <v>46266</v>
      </c>
      <c r="C17735" s="1" t="n">
        <v>11</v>
      </c>
      <c r="D17735" s="1" t="s">
        <v>3915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4549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17" t="n">
        <v>46266</v>
      </c>
      <c r="C17736" s="1" t="n">
        <v>11</v>
      </c>
      <c r="D17736" s="1" t="s">
        <v>3915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4551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17" t="n">
        <v>46266</v>
      </c>
      <c r="C17737" s="1" t="n">
        <v>11</v>
      </c>
      <c r="D17737" s="1" t="s">
        <v>3915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6525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17" t="n">
        <v>46266</v>
      </c>
      <c r="C17738" s="1" t="n">
        <v>11</v>
      </c>
      <c r="D17738" s="1" t="s">
        <v>3915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5850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17" t="n">
        <v>46266</v>
      </c>
      <c r="C17739" s="1" t="n">
        <v>11</v>
      </c>
      <c r="D17739" s="1" t="s">
        <v>3915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8538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17" t="n">
        <v>46266</v>
      </c>
      <c r="C17740" s="1" t="n">
        <v>11</v>
      </c>
      <c r="D17740" s="1" t="s">
        <v>3915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4560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17" t="n">
        <v>46266</v>
      </c>
      <c r="C17741" s="1" t="n">
        <v>11</v>
      </c>
      <c r="D17741" s="1" t="s">
        <v>3915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6518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17" t="n">
        <v>46266</v>
      </c>
      <c r="C17742" s="1" t="n">
        <v>11</v>
      </c>
      <c r="D17742" s="1" t="s">
        <v>3915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6519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17" t="n">
        <v>46266</v>
      </c>
      <c r="C17743" s="1" t="n">
        <v>11</v>
      </c>
      <c r="D17743" s="1" t="s">
        <v>3915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6652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17" t="n">
        <v>46266</v>
      </c>
      <c r="C17744" s="1" t="n">
        <v>11</v>
      </c>
      <c r="D17744" s="1" t="s">
        <v>3915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6653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17" t="n">
        <v>46266</v>
      </c>
      <c r="C17745" s="1" t="n">
        <v>11</v>
      </c>
      <c r="D17745" s="1" t="s">
        <v>3915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4565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17" t="n">
        <v>46266</v>
      </c>
      <c r="C17746" s="1" t="n">
        <v>11</v>
      </c>
      <c r="D17746" s="1" t="s">
        <v>3915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4566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17" t="n">
        <v>46266</v>
      </c>
      <c r="C17747" s="1" t="n">
        <v>11</v>
      </c>
      <c r="D17747" s="1" t="s">
        <v>3915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4568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17" t="n">
        <v>46266</v>
      </c>
      <c r="C17748" s="1" t="n">
        <v>11</v>
      </c>
      <c r="D17748" s="1" t="s">
        <v>3915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6366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17" t="n">
        <v>46266</v>
      </c>
      <c r="C17749" s="1" t="n">
        <v>11</v>
      </c>
      <c r="D17749" s="1" t="s">
        <v>3915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6367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17" t="n">
        <v>46266</v>
      </c>
      <c r="C17750" s="1" t="n">
        <v>11</v>
      </c>
      <c r="D17750" s="1" t="s">
        <v>3915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5860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17" t="n">
        <v>46266</v>
      </c>
      <c r="C17751" s="1" t="n">
        <v>11</v>
      </c>
      <c r="D17751" s="1" t="s">
        <v>3915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7540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17" t="n">
        <v>46266</v>
      </c>
      <c r="C17752" s="1" t="n">
        <v>11</v>
      </c>
      <c r="D17752" s="1" t="s">
        <v>3915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6654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17" t="n">
        <v>46266</v>
      </c>
      <c r="C17753" s="1" t="n">
        <v>11</v>
      </c>
      <c r="D17753" s="1" t="s">
        <v>3915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6655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17" t="n">
        <v>46266</v>
      </c>
      <c r="C17754" s="1" t="n">
        <v>11</v>
      </c>
      <c r="D17754" s="1" t="s">
        <v>3915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6952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17" t="n">
        <v>46266</v>
      </c>
      <c r="C17755" s="1" t="n">
        <v>11</v>
      </c>
      <c r="D17755" s="1" t="s">
        <v>3915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7541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17" t="n">
        <v>46266</v>
      </c>
      <c r="C17756" s="1" t="n">
        <v>11</v>
      </c>
      <c r="D17756" s="1" t="s">
        <v>3915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8873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17" t="n">
        <v>46266</v>
      </c>
      <c r="C17757" s="1" t="n">
        <v>11</v>
      </c>
      <c r="D17757" s="1" t="s">
        <v>3915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8454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17" t="n">
        <v>46266</v>
      </c>
      <c r="C17758" s="1" t="n">
        <v>11</v>
      </c>
      <c r="D17758" s="1" t="s">
        <v>3915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4572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17" t="n">
        <v>46266</v>
      </c>
      <c r="C17759" s="1" t="n">
        <v>11</v>
      </c>
      <c r="D17759" s="1" t="s">
        <v>3915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5600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17" t="n">
        <v>46266</v>
      </c>
      <c r="C17760" s="1" t="n">
        <v>11</v>
      </c>
      <c r="D17760" s="1" t="s">
        <v>3915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4597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17" t="n">
        <v>46266</v>
      </c>
      <c r="C17761" s="1" t="n">
        <v>11</v>
      </c>
      <c r="D17761" s="1" t="s">
        <v>3915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5601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17" t="n">
        <v>46266</v>
      </c>
      <c r="C17762" s="1" t="n">
        <v>11</v>
      </c>
      <c r="D17762" s="1" t="s">
        <v>3915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5603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17" t="n">
        <v>46266</v>
      </c>
      <c r="C17763" s="1" t="n">
        <v>11</v>
      </c>
      <c r="D17763" s="1" t="s">
        <v>3915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4574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17" t="n">
        <v>46266</v>
      </c>
      <c r="C17764" s="1" t="n">
        <v>11</v>
      </c>
      <c r="D17764" s="1" t="s">
        <v>3915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4575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17" t="n">
        <v>46266</v>
      </c>
      <c r="C17765" s="1" t="n">
        <v>11</v>
      </c>
      <c r="D17765" s="1" t="s">
        <v>3915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5604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17" t="n">
        <v>46266</v>
      </c>
      <c r="C17766" s="1" t="n">
        <v>11</v>
      </c>
      <c r="D17766" s="1" t="s">
        <v>3915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4576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17" t="n">
        <v>46266</v>
      </c>
      <c r="C17767" s="1" t="n">
        <v>11</v>
      </c>
      <c r="D17767" s="1" t="s">
        <v>3915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4577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17" t="n">
        <v>46266</v>
      </c>
      <c r="C17768" s="1" t="n">
        <v>11</v>
      </c>
      <c r="D17768" s="1" t="s">
        <v>3915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4579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17" t="n">
        <v>46266</v>
      </c>
      <c r="C17769" s="1" t="n">
        <v>11</v>
      </c>
      <c r="D17769" s="1" t="s">
        <v>3915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5605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17" t="n">
        <v>46266</v>
      </c>
      <c r="C17770" s="1" t="n">
        <v>11</v>
      </c>
      <c r="D17770" s="1" t="s">
        <v>3915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4581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17" t="n">
        <v>46266</v>
      </c>
      <c r="C17771" s="1" t="n">
        <v>11</v>
      </c>
      <c r="D17771" s="1" t="s">
        <v>3915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4583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17" t="n">
        <v>46266</v>
      </c>
      <c r="C17772" s="1" t="n">
        <v>11</v>
      </c>
      <c r="D17772" s="1" t="s">
        <v>3915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5606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17" t="n">
        <v>46266</v>
      </c>
      <c r="C17773" s="1" t="n">
        <v>11</v>
      </c>
      <c r="D17773" s="1" t="s">
        <v>3915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4587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17" t="n">
        <v>46266</v>
      </c>
      <c r="C17774" s="1" t="n">
        <v>11</v>
      </c>
      <c r="D17774" s="1" t="s">
        <v>3915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4588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17" t="n">
        <v>46266</v>
      </c>
      <c r="C17775" s="1" t="n">
        <v>11</v>
      </c>
      <c r="D17775" s="1" t="s">
        <v>3915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4589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17" t="n">
        <v>46266</v>
      </c>
      <c r="C17776" s="1" t="n">
        <v>11</v>
      </c>
      <c r="D17776" s="1" t="s">
        <v>3915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4593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17" t="n">
        <v>46266</v>
      </c>
      <c r="C17777" s="1" t="n">
        <v>11</v>
      </c>
      <c r="D17777" s="1" t="s">
        <v>3915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4591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17" t="n">
        <v>46266</v>
      </c>
      <c r="C17778" s="1" t="n">
        <v>11</v>
      </c>
      <c r="D17778" s="1" t="s">
        <v>3915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4592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17" t="n">
        <v>46266</v>
      </c>
      <c r="C17779" s="1" t="n">
        <v>11</v>
      </c>
      <c r="D17779" s="1" t="s">
        <v>3915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5873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17" t="n">
        <v>46266</v>
      </c>
      <c r="C17780" s="1" t="n">
        <v>11</v>
      </c>
      <c r="D17780" s="1" t="s">
        <v>3915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8456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17" t="n">
        <v>46266</v>
      </c>
      <c r="C17781" s="1" t="n">
        <v>11</v>
      </c>
      <c r="D17781" s="1" t="s">
        <v>3915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4593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17" t="n">
        <v>46266</v>
      </c>
      <c r="C17782" s="1" t="n">
        <v>11</v>
      </c>
      <c r="D17782" s="1" t="s">
        <v>3915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5607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17" t="n">
        <v>46266</v>
      </c>
      <c r="C17783" s="1" t="n">
        <v>11</v>
      </c>
      <c r="D17783" s="1" t="s">
        <v>3915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4596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17" t="n">
        <v>46266</v>
      </c>
      <c r="C17784" s="1" t="n">
        <v>11</v>
      </c>
      <c r="D17784" s="1" t="s">
        <v>3915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4558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17" t="n">
        <v>46266</v>
      </c>
      <c r="C17785" s="1" t="n">
        <v>11</v>
      </c>
      <c r="D17785" s="1" t="s">
        <v>3915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4597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17" t="n">
        <v>46266</v>
      </c>
      <c r="C17786" s="1" t="n">
        <v>11</v>
      </c>
      <c r="D17786" s="1" t="s">
        <v>3915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5609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17" t="n">
        <v>46266</v>
      </c>
      <c r="C17787" s="1" t="n">
        <v>11</v>
      </c>
      <c r="D17787" s="1" t="s">
        <v>3915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4599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17" t="n">
        <v>46266</v>
      </c>
      <c r="C17788" s="1" t="n">
        <v>11</v>
      </c>
      <c r="D17788" s="1" t="s">
        <v>3915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4600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17" t="n">
        <v>46266</v>
      </c>
      <c r="C17789" s="1" t="n">
        <v>11</v>
      </c>
      <c r="D17789" s="1" t="s">
        <v>3915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4601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17" t="n">
        <v>46266</v>
      </c>
      <c r="C17790" s="1" t="n">
        <v>11</v>
      </c>
      <c r="D17790" s="1" t="s">
        <v>3915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7564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17" t="n">
        <v>46266</v>
      </c>
      <c r="C17791" s="1" t="n">
        <v>11</v>
      </c>
      <c r="D17791" s="1" t="s">
        <v>3915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8541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17" t="n">
        <v>46266</v>
      </c>
      <c r="C17792" s="1" t="n">
        <v>22</v>
      </c>
      <c r="D17792" s="1" t="s">
        <v>3920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3921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17" t="n">
        <v>46266</v>
      </c>
      <c r="C17793" s="1" t="n">
        <v>22</v>
      </c>
      <c r="D17793" s="1" t="s">
        <v>3920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3923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17" t="n">
        <v>46266</v>
      </c>
      <c r="C17794" s="1" t="n">
        <v>22</v>
      </c>
      <c r="D17794" s="1" t="s">
        <v>3920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3924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17" t="n">
        <v>46266</v>
      </c>
      <c r="C17795" s="1" t="n">
        <v>22</v>
      </c>
      <c r="D17795" s="1" t="s">
        <v>3920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3925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17" t="n">
        <v>46266</v>
      </c>
      <c r="C17796" s="1" t="n">
        <v>22</v>
      </c>
      <c r="D17796" s="1" t="s">
        <v>3920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3926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17" t="n">
        <v>46266</v>
      </c>
      <c r="C17797" s="1" t="n">
        <v>22</v>
      </c>
      <c r="D17797" s="1" t="s">
        <v>3920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3927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17" t="n">
        <v>46266</v>
      </c>
      <c r="C17798" s="1" t="n">
        <v>22</v>
      </c>
      <c r="D17798" s="1" t="s">
        <v>3920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3928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17" t="n">
        <v>46266</v>
      </c>
      <c r="C17799" s="1" t="n">
        <v>22</v>
      </c>
      <c r="D17799" s="1" t="s">
        <v>3920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3929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17" t="n">
        <v>46266</v>
      </c>
      <c r="C17800" s="1" t="n">
        <v>22</v>
      </c>
      <c r="D17800" s="1" t="s">
        <v>3920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3930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17" t="n">
        <v>46266</v>
      </c>
      <c r="C17801" s="1" t="n">
        <v>22</v>
      </c>
      <c r="D17801" s="1" t="s">
        <v>3920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3931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17" t="n">
        <v>46266</v>
      </c>
      <c r="C17802" s="1" t="n">
        <v>22</v>
      </c>
      <c r="D17802" s="1" t="s">
        <v>3920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3932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17" t="n">
        <v>46266</v>
      </c>
      <c r="C17803" s="1" t="n">
        <v>22</v>
      </c>
      <c r="D17803" s="1" t="s">
        <v>3920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3933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17" t="n">
        <v>46266</v>
      </c>
      <c r="C17804" s="1" t="n">
        <v>22</v>
      </c>
      <c r="D17804" s="1" t="s">
        <v>3920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3934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17" t="n">
        <v>46266</v>
      </c>
      <c r="C17805" s="1" t="n">
        <v>22</v>
      </c>
      <c r="D17805" s="1" t="s">
        <v>3920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3936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17" t="n">
        <v>46266</v>
      </c>
      <c r="C17806" s="1" t="n">
        <v>22</v>
      </c>
      <c r="D17806" s="1" t="s">
        <v>3920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3937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17" t="n">
        <v>46266</v>
      </c>
      <c r="C17807" s="1" t="n">
        <v>22</v>
      </c>
      <c r="D17807" s="1" t="s">
        <v>3920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3938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17" t="n">
        <v>46266</v>
      </c>
      <c r="C17808" s="1" t="n">
        <v>22</v>
      </c>
      <c r="D17808" s="1" t="s">
        <v>3920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3939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17" t="n">
        <v>46266</v>
      </c>
      <c r="C17809" s="1" t="n">
        <v>22</v>
      </c>
      <c r="D17809" s="1" t="s">
        <v>3920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3940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17" t="n">
        <v>46266</v>
      </c>
      <c r="C17810" s="1" t="n">
        <v>22</v>
      </c>
      <c r="D17810" s="1" t="s">
        <v>3920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3921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17" t="n">
        <v>46266</v>
      </c>
      <c r="C17811" s="1" t="n">
        <v>22</v>
      </c>
      <c r="D17811" s="1" t="s">
        <v>3920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4208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17" t="n">
        <v>46266</v>
      </c>
      <c r="C17812" s="1" t="n">
        <v>22</v>
      </c>
      <c r="D17812" s="1" t="s">
        <v>3920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3942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17" t="n">
        <v>46266</v>
      </c>
      <c r="C17813" s="1" t="n">
        <v>22</v>
      </c>
      <c r="D17813" s="1" t="s">
        <v>3920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3943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17" t="n">
        <v>46266</v>
      </c>
      <c r="C17814" s="1" t="n">
        <v>22</v>
      </c>
      <c r="D17814" s="1" t="s">
        <v>3920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3922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17" t="n">
        <v>46266</v>
      </c>
      <c r="C17815" s="1" t="n">
        <v>22</v>
      </c>
      <c r="D17815" s="1" t="s">
        <v>3920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3938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17" t="n">
        <v>46266</v>
      </c>
      <c r="C17816" s="1" t="n">
        <v>22</v>
      </c>
      <c r="D17816" s="1" t="s">
        <v>3920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3940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17" t="n">
        <v>46266</v>
      </c>
      <c r="C17817" s="1" t="n">
        <v>22</v>
      </c>
      <c r="D17817" s="1" t="s">
        <v>3920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3921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17" t="n">
        <v>46266</v>
      </c>
      <c r="C17818" s="1" t="n">
        <v>22</v>
      </c>
      <c r="D17818" s="1" t="s">
        <v>3920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4208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17" t="n">
        <v>46266</v>
      </c>
      <c r="C17819" s="1" t="n">
        <v>22</v>
      </c>
      <c r="D17819" s="1" t="s">
        <v>3920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3942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17" t="n">
        <v>46266</v>
      </c>
      <c r="C17820" s="1" t="n">
        <v>22</v>
      </c>
      <c r="D17820" s="1" t="s">
        <v>3920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3943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17" t="n">
        <v>46266</v>
      </c>
      <c r="C17821" s="1" t="n">
        <v>22</v>
      </c>
      <c r="D17821" s="1" t="s">
        <v>3920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3922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17" t="n">
        <v>46266</v>
      </c>
      <c r="C17822" s="1" t="n">
        <v>22</v>
      </c>
      <c r="D17822" s="1" t="s">
        <v>3920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3938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17" t="n">
        <v>46266</v>
      </c>
      <c r="C17823" s="1" t="n">
        <v>22</v>
      </c>
      <c r="D17823" s="1" t="s">
        <v>3920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3940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17" t="n">
        <v>46266</v>
      </c>
      <c r="C17824" s="1" t="n">
        <v>39</v>
      </c>
      <c r="D17824" s="1" t="s">
        <v>3945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8874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17" t="n">
        <v>46266</v>
      </c>
      <c r="C17825" s="1" t="n">
        <v>100</v>
      </c>
      <c r="D17825" s="1" t="s">
        <v>3947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3921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17" t="n">
        <v>46266</v>
      </c>
      <c r="C17826" s="1" t="n">
        <v>100</v>
      </c>
      <c r="D17826" s="1" t="s">
        <v>3947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3923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17" t="n">
        <v>46266</v>
      </c>
      <c r="C17827" s="1" t="n">
        <v>100</v>
      </c>
      <c r="D17827" s="1" t="s">
        <v>3947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3924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17" t="n">
        <v>46266</v>
      </c>
      <c r="C17828" s="1" t="n">
        <v>100</v>
      </c>
      <c r="D17828" s="1" t="s">
        <v>3947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3925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17" t="n">
        <v>46266</v>
      </c>
      <c r="C17829" s="1" t="n">
        <v>100</v>
      </c>
      <c r="D17829" s="1" t="s">
        <v>3947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3926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17" t="n">
        <v>46266</v>
      </c>
      <c r="C17830" s="1" t="n">
        <v>100</v>
      </c>
      <c r="D17830" s="1" t="s">
        <v>3947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3927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17" t="n">
        <v>46266</v>
      </c>
      <c r="C17831" s="1" t="n">
        <v>100</v>
      </c>
      <c r="D17831" s="1" t="s">
        <v>3947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3928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17" t="n">
        <v>46266</v>
      </c>
      <c r="C17832" s="1" t="n">
        <v>100</v>
      </c>
      <c r="D17832" s="1" t="s">
        <v>3947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3929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17" t="n">
        <v>46266</v>
      </c>
      <c r="C17833" s="1" t="n">
        <v>100</v>
      </c>
      <c r="D17833" s="1" t="s">
        <v>3947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3930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17" t="n">
        <v>46266</v>
      </c>
      <c r="C17834" s="1" t="n">
        <v>100</v>
      </c>
      <c r="D17834" s="1" t="s">
        <v>3947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3931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17" t="n">
        <v>46266</v>
      </c>
      <c r="C17835" s="1" t="n">
        <v>100</v>
      </c>
      <c r="D17835" s="1" t="s">
        <v>3947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3932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17" t="n">
        <v>46266</v>
      </c>
      <c r="C17836" s="1" t="n">
        <v>100</v>
      </c>
      <c r="D17836" s="1" t="s">
        <v>3947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3933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17" t="n">
        <v>46266</v>
      </c>
      <c r="C17837" s="1" t="n">
        <v>100</v>
      </c>
      <c r="D17837" s="1" t="s">
        <v>3947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3934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17" t="n">
        <v>46266</v>
      </c>
      <c r="C17838" s="1" t="n">
        <v>100</v>
      </c>
      <c r="D17838" s="1" t="s">
        <v>3947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3936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17" t="n">
        <v>46266</v>
      </c>
      <c r="C17839" s="1" t="n">
        <v>100</v>
      </c>
      <c r="D17839" s="1" t="s">
        <v>3947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3937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17" t="n">
        <v>46266</v>
      </c>
      <c r="C17840" s="1" t="n">
        <v>100</v>
      </c>
      <c r="D17840" s="1" t="s">
        <v>3947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3938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17" t="n">
        <v>46266</v>
      </c>
      <c r="C17841" s="1" t="n">
        <v>100</v>
      </c>
      <c r="D17841" s="1" t="s">
        <v>3947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3939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17" t="n">
        <v>46266</v>
      </c>
      <c r="C17842" s="1" t="n">
        <v>100</v>
      </c>
      <c r="D17842" s="1" t="s">
        <v>3947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3940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17" t="n">
        <v>46266</v>
      </c>
      <c r="C17843" s="1" t="n">
        <v>100</v>
      </c>
      <c r="D17843" s="1" t="s">
        <v>3947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3921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17" t="n">
        <v>46266</v>
      </c>
      <c r="C17844" s="1" t="n">
        <v>100</v>
      </c>
      <c r="D17844" s="1" t="s">
        <v>3947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3923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17" t="n">
        <v>46266</v>
      </c>
      <c r="C17845" s="1" t="n">
        <v>100</v>
      </c>
      <c r="D17845" s="1" t="s">
        <v>3947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3924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17" t="n">
        <v>46266</v>
      </c>
      <c r="C17846" s="1" t="n">
        <v>100</v>
      </c>
      <c r="D17846" s="1" t="s">
        <v>3947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3925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17" t="n">
        <v>46266</v>
      </c>
      <c r="C17847" s="1" t="n">
        <v>100</v>
      </c>
      <c r="D17847" s="1" t="s">
        <v>3947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3926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17" t="n">
        <v>46266</v>
      </c>
      <c r="C17848" s="1" t="n">
        <v>100</v>
      </c>
      <c r="D17848" s="1" t="s">
        <v>3947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3927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17" t="n">
        <v>46266</v>
      </c>
      <c r="C17849" s="1" t="n">
        <v>100</v>
      </c>
      <c r="D17849" s="1" t="s">
        <v>3947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3928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17" t="n">
        <v>46266</v>
      </c>
      <c r="C17850" s="1" t="n">
        <v>100</v>
      </c>
      <c r="D17850" s="1" t="s">
        <v>3947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3929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17" t="n">
        <v>46266</v>
      </c>
      <c r="C17851" s="1" t="n">
        <v>100</v>
      </c>
      <c r="D17851" s="1" t="s">
        <v>3947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3930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17" t="n">
        <v>46266</v>
      </c>
      <c r="C17852" s="1" t="n">
        <v>100</v>
      </c>
      <c r="D17852" s="1" t="s">
        <v>3947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3931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17" t="n">
        <v>46266</v>
      </c>
      <c r="C17853" s="1" t="n">
        <v>100</v>
      </c>
      <c r="D17853" s="1" t="s">
        <v>3947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3932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17" t="n">
        <v>46266</v>
      </c>
      <c r="C17854" s="1" t="n">
        <v>100</v>
      </c>
      <c r="D17854" s="1" t="s">
        <v>3947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3933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17" t="n">
        <v>46266</v>
      </c>
      <c r="C17855" s="1" t="n">
        <v>100</v>
      </c>
      <c r="D17855" s="1" t="s">
        <v>3947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3934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17" t="n">
        <v>46266</v>
      </c>
      <c r="C17856" s="1" t="n">
        <v>100</v>
      </c>
      <c r="D17856" s="1" t="s">
        <v>3947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3936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17" t="n">
        <v>46266</v>
      </c>
      <c r="C17857" s="1" t="n">
        <v>100</v>
      </c>
      <c r="D17857" s="1" t="s">
        <v>3947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3937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17" t="n">
        <v>46266</v>
      </c>
      <c r="C17858" s="1" t="n">
        <v>100</v>
      </c>
      <c r="D17858" s="1" t="s">
        <v>3947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3938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17" t="n">
        <v>46266</v>
      </c>
      <c r="C17859" s="1" t="n">
        <v>100</v>
      </c>
      <c r="D17859" s="1" t="s">
        <v>3947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3939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17" t="n">
        <v>46266</v>
      </c>
      <c r="C17860" s="1" t="n">
        <v>100</v>
      </c>
      <c r="D17860" s="1" t="s">
        <v>3947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3940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17" t="n">
        <v>46266</v>
      </c>
      <c r="C17861" s="1" t="n">
        <v>100</v>
      </c>
      <c r="D17861" s="1" t="s">
        <v>3947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3921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17" t="n">
        <v>46266</v>
      </c>
      <c r="C17862" s="1" t="n">
        <v>100</v>
      </c>
      <c r="D17862" s="1" t="s">
        <v>3947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4208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17" t="n">
        <v>46266</v>
      </c>
      <c r="C17863" s="1" t="n">
        <v>100</v>
      </c>
      <c r="D17863" s="1" t="s">
        <v>3947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3942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17" t="n">
        <v>46266</v>
      </c>
      <c r="C17864" s="1" t="n">
        <v>100</v>
      </c>
      <c r="D17864" s="1" t="s">
        <v>3947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3943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17" t="n">
        <v>46266</v>
      </c>
      <c r="C17865" s="1" t="n">
        <v>100</v>
      </c>
      <c r="D17865" s="1" t="s">
        <v>3947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3922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17" t="n">
        <v>46266</v>
      </c>
      <c r="C17866" s="1" t="n">
        <v>100</v>
      </c>
      <c r="D17866" s="1" t="s">
        <v>3947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3938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17" t="n">
        <v>46266</v>
      </c>
      <c r="C17867" s="1" t="n">
        <v>100</v>
      </c>
      <c r="D17867" s="1" t="s">
        <v>3947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3940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17" t="n">
        <v>46266</v>
      </c>
      <c r="C17868" s="1" t="n">
        <v>100</v>
      </c>
      <c r="D17868" s="1" t="s">
        <v>3947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3921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17" t="n">
        <v>46266</v>
      </c>
      <c r="C17869" s="1" t="n">
        <v>100</v>
      </c>
      <c r="D17869" s="1" t="s">
        <v>3947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4208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17" t="n">
        <v>46266</v>
      </c>
      <c r="C17870" s="1" t="n">
        <v>100</v>
      </c>
      <c r="D17870" s="1" t="s">
        <v>3947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3942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17" t="n">
        <v>46266</v>
      </c>
      <c r="C17871" s="1" t="n">
        <v>100</v>
      </c>
      <c r="D17871" s="1" t="s">
        <v>3947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3943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17" t="n">
        <v>46266</v>
      </c>
      <c r="C17872" s="1" t="n">
        <v>100</v>
      </c>
      <c r="D17872" s="1" t="s">
        <v>3947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3922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17" t="n">
        <v>46266</v>
      </c>
      <c r="C17873" s="1" t="n">
        <v>100</v>
      </c>
      <c r="D17873" s="1" t="s">
        <v>3947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3938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17" t="n">
        <v>46266</v>
      </c>
      <c r="C17874" s="1" t="n">
        <v>100</v>
      </c>
      <c r="D17874" s="1" t="s">
        <v>3947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3940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17" t="n">
        <v>46266</v>
      </c>
      <c r="C17875" s="1" t="n">
        <v>102</v>
      </c>
      <c r="D17875" s="1" t="s">
        <v>8875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4757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17" t="n">
        <v>46266</v>
      </c>
      <c r="C17876" s="1" t="n">
        <v>102</v>
      </c>
      <c r="D17876" s="1" t="s">
        <v>8875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4758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17" t="n">
        <v>46266</v>
      </c>
      <c r="C17877" s="1" t="n">
        <v>102</v>
      </c>
      <c r="D17877" s="1" t="s">
        <v>8875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5725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17" t="n">
        <v>46267</v>
      </c>
      <c r="C17878" s="1" t="n">
        <v>1</v>
      </c>
      <c r="D17878" s="1" t="s">
        <v>3851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6545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17" t="n">
        <v>46267</v>
      </c>
      <c r="C17879" s="1" t="n">
        <v>1</v>
      </c>
      <c r="D17879" s="1" t="s">
        <v>3851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6547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17" t="n">
        <v>46267</v>
      </c>
      <c r="C17880" s="1" t="n">
        <v>1</v>
      </c>
      <c r="D17880" s="1" t="s">
        <v>3851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3885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17" t="n">
        <v>46267</v>
      </c>
      <c r="C17881" s="1" t="n">
        <v>11</v>
      </c>
      <c r="D17881" s="1" t="s">
        <v>3915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4219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17" t="n">
        <v>46267</v>
      </c>
      <c r="C17882" s="1" t="n">
        <v>11</v>
      </c>
      <c r="D17882" s="1" t="s">
        <v>3915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3953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17" t="n">
        <v>46267</v>
      </c>
      <c r="C17883" s="1" t="n">
        <v>11</v>
      </c>
      <c r="D17883" s="1" t="s">
        <v>3915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3955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17" t="n">
        <v>46267</v>
      </c>
      <c r="C17884" s="1" t="n">
        <v>11</v>
      </c>
      <c r="D17884" s="1" t="s">
        <v>3915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3957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17" t="n">
        <v>46267</v>
      </c>
      <c r="C17885" s="1" t="n">
        <v>11</v>
      </c>
      <c r="D17885" s="1" t="s">
        <v>3915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3956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17" t="n">
        <v>46267</v>
      </c>
      <c r="C17886" s="1" t="n">
        <v>11</v>
      </c>
      <c r="D17886" s="1" t="s">
        <v>3915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8876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17" t="n">
        <v>46267</v>
      </c>
      <c r="C17887" s="1" t="n">
        <v>11</v>
      </c>
      <c r="D17887" s="1" t="s">
        <v>3915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4217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17" t="n">
        <v>46267</v>
      </c>
      <c r="C17888" s="1" t="n">
        <v>11</v>
      </c>
      <c r="D17888" s="1" t="s">
        <v>3915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4218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17" t="n">
        <v>46267</v>
      </c>
      <c r="C17889" s="1" t="n">
        <v>11</v>
      </c>
      <c r="D17889" s="1" t="s">
        <v>3915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4219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17" t="n">
        <v>46267</v>
      </c>
      <c r="C17890" s="1" t="n">
        <v>11</v>
      </c>
      <c r="D17890" s="1" t="s">
        <v>3915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3954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17" t="n">
        <v>46267</v>
      </c>
      <c r="C17891" s="1" t="n">
        <v>11</v>
      </c>
      <c r="D17891" s="1" t="s">
        <v>3915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3955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17" t="n">
        <v>46267</v>
      </c>
      <c r="C17892" s="1" t="n">
        <v>11</v>
      </c>
      <c r="D17892" s="1" t="s">
        <v>3915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6545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17" t="n">
        <v>46267</v>
      </c>
      <c r="C17893" s="1" t="n">
        <v>11</v>
      </c>
      <c r="D17893" s="1" t="s">
        <v>3915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6547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17" t="n">
        <v>46267</v>
      </c>
      <c r="C17894" s="1" t="n">
        <v>11</v>
      </c>
      <c r="D17894" s="1" t="s">
        <v>3915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8358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17" t="n">
        <v>46267</v>
      </c>
      <c r="C17895" s="1" t="n">
        <v>11</v>
      </c>
      <c r="D17895" s="1" t="s">
        <v>3915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8359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17" t="n">
        <v>46267</v>
      </c>
      <c r="C17896" s="1" t="n">
        <v>11</v>
      </c>
      <c r="D17896" s="1" t="s">
        <v>3915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4278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17" t="n">
        <v>46267</v>
      </c>
      <c r="C17897" s="1" t="n">
        <v>11</v>
      </c>
      <c r="D17897" s="1" t="s">
        <v>3915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3958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17" t="n">
        <v>46267</v>
      </c>
      <c r="C17898" s="1" t="n">
        <v>11</v>
      </c>
      <c r="D17898" s="1" t="s">
        <v>3915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3959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17" t="n">
        <v>46267</v>
      </c>
      <c r="C17899" s="1" t="n">
        <v>11</v>
      </c>
      <c r="D17899" s="1" t="s">
        <v>3915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3960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17" t="n">
        <v>46267</v>
      </c>
      <c r="C17900" s="1" t="n">
        <v>11</v>
      </c>
      <c r="D17900" s="1" t="s">
        <v>3915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3961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17" t="n">
        <v>46267</v>
      </c>
      <c r="C17901" s="1" t="n">
        <v>11</v>
      </c>
      <c r="D17901" s="1" t="s">
        <v>3915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4624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17" t="n">
        <v>46267</v>
      </c>
      <c r="C17902" s="1" t="n">
        <v>11</v>
      </c>
      <c r="D17902" s="1" t="s">
        <v>3915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4278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17" t="n">
        <v>46267</v>
      </c>
      <c r="C17903" s="1" t="n">
        <v>11</v>
      </c>
      <c r="D17903" s="1" t="s">
        <v>3915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3958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17" t="n">
        <v>46267</v>
      </c>
      <c r="C17904" s="1" t="n">
        <v>11</v>
      </c>
      <c r="D17904" s="1" t="s">
        <v>3915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3959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17" t="n">
        <v>46267</v>
      </c>
      <c r="C17905" s="1" t="n">
        <v>11</v>
      </c>
      <c r="D17905" s="1" t="s">
        <v>3915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3960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17" t="n">
        <v>46267</v>
      </c>
      <c r="C17906" s="1" t="n">
        <v>11</v>
      </c>
      <c r="D17906" s="1" t="s">
        <v>3915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3961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17" t="n">
        <v>46267</v>
      </c>
      <c r="C17907" s="1" t="n">
        <v>11</v>
      </c>
      <c r="D17907" s="1" t="s">
        <v>3915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8767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17" t="n">
        <v>46267</v>
      </c>
      <c r="C17908" s="1" t="n">
        <v>11</v>
      </c>
      <c r="D17908" s="1" t="s">
        <v>3915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3990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17" t="n">
        <v>46267</v>
      </c>
      <c r="C17909" s="1" t="n">
        <v>11</v>
      </c>
      <c r="D17909" s="1" t="s">
        <v>3915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3991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17" t="n">
        <v>46267</v>
      </c>
      <c r="C17910" s="1" t="n">
        <v>11</v>
      </c>
      <c r="D17910" s="1" t="s">
        <v>3915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3993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17" t="n">
        <v>46267</v>
      </c>
      <c r="C17911" s="1" t="n">
        <v>11</v>
      </c>
      <c r="D17911" s="1" t="s">
        <v>3915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4467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17" t="n">
        <v>46267</v>
      </c>
      <c r="C17912" s="1" t="n">
        <v>11</v>
      </c>
      <c r="D17912" s="1" t="s">
        <v>3915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3955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17" t="n">
        <v>46267</v>
      </c>
      <c r="C17913" s="1" t="n">
        <v>11</v>
      </c>
      <c r="D17913" s="1" t="s">
        <v>3915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3994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17" t="n">
        <v>46267</v>
      </c>
      <c r="C17914" s="1" t="n">
        <v>11</v>
      </c>
      <c r="D17914" s="1" t="s">
        <v>3915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3990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17" t="n">
        <v>46267</v>
      </c>
      <c r="C17915" s="1" t="n">
        <v>11</v>
      </c>
      <c r="D17915" s="1" t="s">
        <v>3915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3991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17" t="n">
        <v>46267</v>
      </c>
      <c r="C17916" s="1" t="n">
        <v>11</v>
      </c>
      <c r="D17916" s="1" t="s">
        <v>3915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3992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17" t="n">
        <v>46267</v>
      </c>
      <c r="C17917" s="1" t="n">
        <v>11</v>
      </c>
      <c r="D17917" s="1" t="s">
        <v>3915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3993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17" t="n">
        <v>46267</v>
      </c>
      <c r="C17918" s="1" t="n">
        <v>11</v>
      </c>
      <c r="D17918" s="1" t="s">
        <v>3915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3955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17" t="n">
        <v>46267</v>
      </c>
      <c r="C17919" s="1" t="n">
        <v>11</v>
      </c>
      <c r="D17919" s="1" t="s">
        <v>3915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3994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17" t="n">
        <v>46267</v>
      </c>
      <c r="C17920" s="1" t="n">
        <v>11</v>
      </c>
      <c r="D17920" s="1" t="s">
        <v>3915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4222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17" t="n">
        <v>46267</v>
      </c>
      <c r="C17921" s="1" t="n">
        <v>11</v>
      </c>
      <c r="D17921" s="1" t="s">
        <v>3915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3888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17" t="n">
        <v>46267</v>
      </c>
      <c r="C17922" s="1" t="n">
        <v>11</v>
      </c>
      <c r="D17922" s="1" t="s">
        <v>3915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4291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17" t="n">
        <v>46267</v>
      </c>
      <c r="C17923" s="1" t="n">
        <v>11</v>
      </c>
      <c r="D17923" s="1" t="s">
        <v>3915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4292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17" t="n">
        <v>46267</v>
      </c>
      <c r="C17924" s="1" t="n">
        <v>11</v>
      </c>
      <c r="D17924" s="1" t="s">
        <v>3915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4293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17" t="n">
        <v>46267</v>
      </c>
      <c r="C17925" s="1" t="n">
        <v>11</v>
      </c>
      <c r="D17925" s="1" t="s">
        <v>3915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4294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17" t="n">
        <v>46267</v>
      </c>
      <c r="C17926" s="1" t="n">
        <v>11</v>
      </c>
      <c r="D17926" s="1" t="s">
        <v>3915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4295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17" t="n">
        <v>46267</v>
      </c>
      <c r="C17927" s="1" t="n">
        <v>11</v>
      </c>
      <c r="D17927" s="1" t="s">
        <v>3915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4296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17" t="n">
        <v>46267</v>
      </c>
      <c r="C17928" s="1" t="n">
        <v>11</v>
      </c>
      <c r="D17928" s="1" t="s">
        <v>3915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4297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17" t="n">
        <v>46267</v>
      </c>
      <c r="C17929" s="1" t="n">
        <v>11</v>
      </c>
      <c r="D17929" s="1" t="s">
        <v>3915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4298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17" t="n">
        <v>46267</v>
      </c>
      <c r="C17930" s="1" t="n">
        <v>11</v>
      </c>
      <c r="D17930" s="1" t="s">
        <v>3915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4299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17" t="n">
        <v>46267</v>
      </c>
      <c r="C17931" s="1" t="n">
        <v>11</v>
      </c>
      <c r="D17931" s="1" t="s">
        <v>3915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4300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17" t="n">
        <v>46267</v>
      </c>
      <c r="C17932" s="1" t="n">
        <v>11</v>
      </c>
      <c r="D17932" s="1" t="s">
        <v>3915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4469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17" t="n">
        <v>46267</v>
      </c>
      <c r="C17933" s="1" t="n">
        <v>11</v>
      </c>
      <c r="D17933" s="1" t="s">
        <v>3915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4301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17" t="n">
        <v>46267</v>
      </c>
      <c r="C17934" s="1" t="n">
        <v>11</v>
      </c>
      <c r="D17934" s="1" t="s">
        <v>3915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4302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17" t="n">
        <v>46267</v>
      </c>
      <c r="C17935" s="1" t="n">
        <v>11</v>
      </c>
      <c r="D17935" s="1" t="s">
        <v>3915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4790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17" t="n">
        <v>46267</v>
      </c>
      <c r="C17936" s="1" t="n">
        <v>11</v>
      </c>
      <c r="D17936" s="1" t="s">
        <v>3915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3888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17" t="n">
        <v>46267</v>
      </c>
      <c r="C17937" s="1" t="n">
        <v>11</v>
      </c>
      <c r="D17937" s="1" t="s">
        <v>3915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3889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17" t="n">
        <v>46267</v>
      </c>
      <c r="C17938" s="1" t="n">
        <v>11</v>
      </c>
      <c r="D17938" s="1" t="s">
        <v>3915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4222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17" t="n">
        <v>46267</v>
      </c>
      <c r="C17939" s="1" t="n">
        <v>11</v>
      </c>
      <c r="D17939" s="1" t="s">
        <v>3915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4304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17" t="n">
        <v>46267</v>
      </c>
      <c r="C17940" s="1" t="n">
        <v>11</v>
      </c>
      <c r="D17940" s="1" t="s">
        <v>3915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4309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17" t="n">
        <v>46267</v>
      </c>
      <c r="C17941" s="1" t="n">
        <v>11</v>
      </c>
      <c r="D17941" s="1" t="s">
        <v>3915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4310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17" t="n">
        <v>46267</v>
      </c>
      <c r="C17942" s="1" t="n">
        <v>11</v>
      </c>
      <c r="D17942" s="1" t="s">
        <v>3915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4311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17" t="n">
        <v>46267</v>
      </c>
      <c r="C17943" s="1" t="n">
        <v>11</v>
      </c>
      <c r="D17943" s="1" t="s">
        <v>3915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6835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17" t="n">
        <v>46267</v>
      </c>
      <c r="C17944" s="1" t="n">
        <v>11</v>
      </c>
      <c r="D17944" s="1" t="s">
        <v>3915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4474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17" t="n">
        <v>46267</v>
      </c>
      <c r="C17945" s="1" t="n">
        <v>11</v>
      </c>
      <c r="D17945" s="1" t="s">
        <v>3915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4317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17" t="n">
        <v>46267</v>
      </c>
      <c r="C17946" s="1" t="n">
        <v>11</v>
      </c>
      <c r="D17946" s="1" t="s">
        <v>3915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4625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17" t="n">
        <v>46267</v>
      </c>
      <c r="C17947" s="1" t="n">
        <v>11</v>
      </c>
      <c r="D17947" s="1" t="s">
        <v>3915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7751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17" t="n">
        <v>46267</v>
      </c>
      <c r="C17948" s="1" t="n">
        <v>11</v>
      </c>
      <c r="D17948" s="1" t="s">
        <v>3915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6089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17" t="n">
        <v>46267</v>
      </c>
      <c r="C17949" s="1" t="n">
        <v>11</v>
      </c>
      <c r="D17949" s="1" t="s">
        <v>3915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4321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17" t="n">
        <v>46267</v>
      </c>
      <c r="C17950" s="1" t="n">
        <v>11</v>
      </c>
      <c r="D17950" s="1" t="s">
        <v>3915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4322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17" t="n">
        <v>46267</v>
      </c>
      <c r="C17951" s="1" t="n">
        <v>11</v>
      </c>
      <c r="D17951" s="1" t="s">
        <v>3915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4323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17" t="n">
        <v>46267</v>
      </c>
      <c r="C17952" s="1" t="n">
        <v>11</v>
      </c>
      <c r="D17952" s="1" t="s">
        <v>3915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4324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17" t="n">
        <v>46267</v>
      </c>
      <c r="C17953" s="1" t="n">
        <v>11</v>
      </c>
      <c r="D17953" s="1" t="s">
        <v>3915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4626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17" t="n">
        <v>46267</v>
      </c>
      <c r="C17954" s="1" t="n">
        <v>11</v>
      </c>
      <c r="D17954" s="1" t="s">
        <v>3915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4222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17" t="n">
        <v>46267</v>
      </c>
      <c r="C17955" s="1" t="n">
        <v>11</v>
      </c>
      <c r="D17955" s="1" t="s">
        <v>3915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4476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17" t="n">
        <v>46267</v>
      </c>
      <c r="C17956" s="1" t="n">
        <v>11</v>
      </c>
      <c r="D17956" s="1" t="s">
        <v>3915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7512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17" t="n">
        <v>46267</v>
      </c>
      <c r="C17957" s="1" t="n">
        <v>11</v>
      </c>
      <c r="D17957" s="1" t="s">
        <v>3915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7512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17" t="n">
        <v>46267</v>
      </c>
      <c r="C17958" s="1" t="n">
        <v>11</v>
      </c>
      <c r="D17958" s="1" t="s">
        <v>3915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7513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17" t="n">
        <v>46267</v>
      </c>
      <c r="C17959" s="1" t="n">
        <v>11</v>
      </c>
      <c r="D17959" s="1" t="s">
        <v>3915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7515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17" t="n">
        <v>46267</v>
      </c>
      <c r="C17960" s="1" t="n">
        <v>11</v>
      </c>
      <c r="D17960" s="1" t="s">
        <v>3915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7056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17" t="n">
        <v>46267</v>
      </c>
      <c r="C17961" s="1" t="n">
        <v>11</v>
      </c>
      <c r="D17961" s="1" t="s">
        <v>3915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7132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17" t="n">
        <v>46267</v>
      </c>
      <c r="C17962" s="1" t="n">
        <v>11</v>
      </c>
      <c r="D17962" s="1" t="s">
        <v>3915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4125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17" t="n">
        <v>46267</v>
      </c>
      <c r="C17963" s="1" t="n">
        <v>11</v>
      </c>
      <c r="D17963" s="1" t="s">
        <v>3915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4126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17" t="n">
        <v>46267</v>
      </c>
      <c r="C17964" s="1" t="n">
        <v>11</v>
      </c>
      <c r="D17964" s="1" t="s">
        <v>3915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4498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17" t="n">
        <v>46267</v>
      </c>
      <c r="C17965" s="1" t="n">
        <v>11</v>
      </c>
      <c r="D17965" s="1" t="s">
        <v>3915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4128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17" t="n">
        <v>46267</v>
      </c>
      <c r="C17966" s="1" t="n">
        <v>11</v>
      </c>
      <c r="D17966" s="1" t="s">
        <v>3915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4129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17" t="n">
        <v>46267</v>
      </c>
      <c r="C17967" s="1" t="n">
        <v>11</v>
      </c>
      <c r="D17967" s="1" t="s">
        <v>3915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4130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17" t="n">
        <v>46267</v>
      </c>
      <c r="C17968" s="1" t="n">
        <v>11</v>
      </c>
      <c r="D17968" s="1" t="s">
        <v>3915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6759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17" t="n">
        <v>46267</v>
      </c>
      <c r="C17969" s="1" t="n">
        <v>11</v>
      </c>
      <c r="D17969" s="1" t="s">
        <v>3915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4501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17" t="n">
        <v>46267</v>
      </c>
      <c r="C17970" s="1" t="n">
        <v>11</v>
      </c>
      <c r="D17970" s="1" t="s">
        <v>3915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4445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17" t="n">
        <v>46267</v>
      </c>
      <c r="C17971" s="1" t="n">
        <v>11</v>
      </c>
      <c r="D17971" s="1" t="s">
        <v>3915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4234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17" t="n">
        <v>46267</v>
      </c>
      <c r="C17972" s="1" t="n">
        <v>11</v>
      </c>
      <c r="D17972" s="1" t="s">
        <v>3915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4235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17" t="n">
        <v>46267</v>
      </c>
      <c r="C17973" s="1" t="n">
        <v>11</v>
      </c>
      <c r="D17973" s="1" t="s">
        <v>3915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4236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17" t="n">
        <v>46267</v>
      </c>
      <c r="C17974" s="1" t="n">
        <v>11</v>
      </c>
      <c r="D17974" s="1" t="s">
        <v>3915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4237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17" t="n">
        <v>46267</v>
      </c>
      <c r="C17975" s="1" t="n">
        <v>11</v>
      </c>
      <c r="D17975" s="1" t="s">
        <v>3915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4238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17" t="n">
        <v>46267</v>
      </c>
      <c r="C17976" s="1" t="n">
        <v>11</v>
      </c>
      <c r="D17976" s="1" t="s">
        <v>3915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4239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17" t="n">
        <v>46267</v>
      </c>
      <c r="C17977" s="1" t="n">
        <v>11</v>
      </c>
      <c r="D17977" s="1" t="s">
        <v>3915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4131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17" t="n">
        <v>46267</v>
      </c>
      <c r="C17978" s="1" t="n">
        <v>11</v>
      </c>
      <c r="D17978" s="1" t="s">
        <v>3915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4134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17" t="n">
        <v>46267</v>
      </c>
      <c r="C17979" s="1" t="n">
        <v>11</v>
      </c>
      <c r="D17979" s="1" t="s">
        <v>3915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4142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17" t="n">
        <v>46267</v>
      </c>
      <c r="C17980" s="1" t="n">
        <v>11</v>
      </c>
      <c r="D17980" s="1" t="s">
        <v>3915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4143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17" t="n">
        <v>46267</v>
      </c>
      <c r="C17981" s="1" t="n">
        <v>11</v>
      </c>
      <c r="D17981" s="1" t="s">
        <v>3915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4144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17" t="n">
        <v>46267</v>
      </c>
      <c r="C17982" s="1" t="n">
        <v>11</v>
      </c>
      <c r="D17982" s="1" t="s">
        <v>3915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4145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17" t="n">
        <v>46267</v>
      </c>
      <c r="C17983" s="1" t="n">
        <v>11</v>
      </c>
      <c r="D17983" s="1" t="s">
        <v>3915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4146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17" t="n">
        <v>46267</v>
      </c>
      <c r="C17984" s="1" t="n">
        <v>11</v>
      </c>
      <c r="D17984" s="1" t="s">
        <v>3915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5424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17" t="n">
        <v>46267</v>
      </c>
      <c r="C17985" s="1" t="n">
        <v>11</v>
      </c>
      <c r="D17985" s="1" t="s">
        <v>3915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4150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17" t="n">
        <v>46267</v>
      </c>
      <c r="C17986" s="1" t="n">
        <v>11</v>
      </c>
      <c r="D17986" s="1" t="s">
        <v>3915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4151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17" t="n">
        <v>46267</v>
      </c>
      <c r="C17987" s="1" t="n">
        <v>11</v>
      </c>
      <c r="D17987" s="1" t="s">
        <v>3915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4153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17" t="n">
        <v>46267</v>
      </c>
      <c r="C17988" s="1" t="n">
        <v>11</v>
      </c>
      <c r="D17988" s="1" t="s">
        <v>3915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4154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17" t="n">
        <v>46267</v>
      </c>
      <c r="C17989" s="1" t="n">
        <v>11</v>
      </c>
      <c r="D17989" s="1" t="s">
        <v>3915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4157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17" t="n">
        <v>46267</v>
      </c>
      <c r="C17990" s="1" t="n">
        <v>11</v>
      </c>
      <c r="D17990" s="1" t="s">
        <v>3915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5425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17" t="n">
        <v>46267</v>
      </c>
      <c r="C17991" s="1" t="n">
        <v>11</v>
      </c>
      <c r="D17991" s="1" t="s">
        <v>3915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4159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17" t="n">
        <v>46267</v>
      </c>
      <c r="C17992" s="1" t="n">
        <v>11</v>
      </c>
      <c r="D17992" s="1" t="s">
        <v>3915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4163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17" t="n">
        <v>46267</v>
      </c>
      <c r="C17993" s="1" t="n">
        <v>11</v>
      </c>
      <c r="D17993" s="1" t="s">
        <v>3915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4167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17" t="n">
        <v>46267</v>
      </c>
      <c r="C17994" s="1" t="n">
        <v>11</v>
      </c>
      <c r="D17994" s="1" t="s">
        <v>3915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4170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17" t="n">
        <v>46267</v>
      </c>
      <c r="C17995" s="1" t="n">
        <v>11</v>
      </c>
      <c r="D17995" s="1" t="s">
        <v>3915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4171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17" t="n">
        <v>46267</v>
      </c>
      <c r="C17996" s="1" t="n">
        <v>11</v>
      </c>
      <c r="D17996" s="1" t="s">
        <v>3915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5968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17" t="n">
        <v>46267</v>
      </c>
      <c r="C17997" s="1" t="n">
        <v>11</v>
      </c>
      <c r="D17997" s="1" t="s">
        <v>3915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5427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17" t="n">
        <v>46267</v>
      </c>
      <c r="C17998" s="1" t="n">
        <v>11</v>
      </c>
      <c r="D17998" s="1" t="s">
        <v>3915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5428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17" t="n">
        <v>46267</v>
      </c>
      <c r="C17999" s="1" t="n">
        <v>11</v>
      </c>
      <c r="D17999" s="1" t="s">
        <v>3915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5430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17" t="n">
        <v>46267</v>
      </c>
      <c r="C18000" s="1" t="n">
        <v>22</v>
      </c>
      <c r="D18000" s="1" t="s">
        <v>3920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3921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17" t="n">
        <v>46267</v>
      </c>
      <c r="C18001" s="1" t="n">
        <v>22</v>
      </c>
      <c r="D18001" s="1" t="s">
        <v>3920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3922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17" t="n">
        <v>46267</v>
      </c>
      <c r="C18002" s="1" t="n">
        <v>22</v>
      </c>
      <c r="D18002" s="1" t="s">
        <v>3920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3923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17" t="n">
        <v>46267</v>
      </c>
      <c r="C18003" s="1" t="n">
        <v>22</v>
      </c>
      <c r="D18003" s="1" t="s">
        <v>3920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3924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17" t="n">
        <v>46267</v>
      </c>
      <c r="C18004" s="1" t="n">
        <v>22</v>
      </c>
      <c r="D18004" s="1" t="s">
        <v>3920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3925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17" t="n">
        <v>46267</v>
      </c>
      <c r="C18005" s="1" t="n">
        <v>22</v>
      </c>
      <c r="D18005" s="1" t="s">
        <v>3920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3926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17" t="n">
        <v>46267</v>
      </c>
      <c r="C18006" s="1" t="n">
        <v>22</v>
      </c>
      <c r="D18006" s="1" t="s">
        <v>3920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3927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17" t="n">
        <v>46267</v>
      </c>
      <c r="C18007" s="1" t="n">
        <v>22</v>
      </c>
      <c r="D18007" s="1" t="s">
        <v>3920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3928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17" t="n">
        <v>46267</v>
      </c>
      <c r="C18008" s="1" t="n">
        <v>22</v>
      </c>
      <c r="D18008" s="1" t="s">
        <v>3920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3929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17" t="n">
        <v>46267</v>
      </c>
      <c r="C18009" s="1" t="n">
        <v>22</v>
      </c>
      <c r="D18009" s="1" t="s">
        <v>3920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3930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17" t="n">
        <v>46267</v>
      </c>
      <c r="C18010" s="1" t="n">
        <v>22</v>
      </c>
      <c r="D18010" s="1" t="s">
        <v>3920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3931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17" t="n">
        <v>46267</v>
      </c>
      <c r="C18011" s="1" t="n">
        <v>22</v>
      </c>
      <c r="D18011" s="1" t="s">
        <v>3920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3932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17" t="n">
        <v>46267</v>
      </c>
      <c r="C18012" s="1" t="n">
        <v>22</v>
      </c>
      <c r="D18012" s="1" t="s">
        <v>3920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3933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17" t="n">
        <v>46267</v>
      </c>
      <c r="C18013" s="1" t="n">
        <v>22</v>
      </c>
      <c r="D18013" s="1" t="s">
        <v>3920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3934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17" t="n">
        <v>46267</v>
      </c>
      <c r="C18014" s="1" t="n">
        <v>22</v>
      </c>
      <c r="D18014" s="1" t="s">
        <v>3920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3936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17" t="n">
        <v>46267</v>
      </c>
      <c r="C18015" s="1" t="n">
        <v>22</v>
      </c>
      <c r="D18015" s="1" t="s">
        <v>3920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3937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17" t="n">
        <v>46267</v>
      </c>
      <c r="C18016" s="1" t="n">
        <v>22</v>
      </c>
      <c r="D18016" s="1" t="s">
        <v>3920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3938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17" t="n">
        <v>46267</v>
      </c>
      <c r="C18017" s="1" t="n">
        <v>22</v>
      </c>
      <c r="D18017" s="1" t="s">
        <v>3920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3939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17" t="n">
        <v>46267</v>
      </c>
      <c r="C18018" s="1" t="n">
        <v>22</v>
      </c>
      <c r="D18018" s="1" t="s">
        <v>3920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3940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17" t="n">
        <v>46267</v>
      </c>
      <c r="C18019" s="1" t="n">
        <v>22</v>
      </c>
      <c r="D18019" s="1" t="s">
        <v>3920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3941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17" t="n">
        <v>46267</v>
      </c>
      <c r="C18020" s="1" t="n">
        <v>22</v>
      </c>
      <c r="D18020" s="1" t="s">
        <v>3920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3921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17" t="n">
        <v>46267</v>
      </c>
      <c r="C18021" s="1" t="n">
        <v>22</v>
      </c>
      <c r="D18021" s="1" t="s">
        <v>3920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4208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17" t="n">
        <v>46267</v>
      </c>
      <c r="C18022" s="1" t="n">
        <v>22</v>
      </c>
      <c r="D18022" s="1" t="s">
        <v>3920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3942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17" t="n">
        <v>46267</v>
      </c>
      <c r="C18023" s="1" t="n">
        <v>22</v>
      </c>
      <c r="D18023" s="1" t="s">
        <v>3920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3943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17" t="n">
        <v>46267</v>
      </c>
      <c r="C18024" s="1" t="n">
        <v>22</v>
      </c>
      <c r="D18024" s="1" t="s">
        <v>3920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3922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17" t="n">
        <v>46267</v>
      </c>
      <c r="C18025" s="1" t="n">
        <v>22</v>
      </c>
      <c r="D18025" s="1" t="s">
        <v>3920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3944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17" t="n">
        <v>46267</v>
      </c>
      <c r="C18026" s="1" t="n">
        <v>22</v>
      </c>
      <c r="D18026" s="1" t="s">
        <v>3920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3938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17" t="n">
        <v>46267</v>
      </c>
      <c r="C18027" s="1" t="n">
        <v>22</v>
      </c>
      <c r="D18027" s="1" t="s">
        <v>3920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3940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17" t="n">
        <v>46267</v>
      </c>
      <c r="C18028" s="1" t="n">
        <v>45</v>
      </c>
      <c r="D18028" s="1" t="s">
        <v>7500</v>
      </c>
      <c r="E18028" s="1" t="n">
        <v>1461</v>
      </c>
      <c r="F18028" s="1" t="s">
        <v>165</v>
      </c>
      <c r="I18028" s="1" t="n">
        <v>3643</v>
      </c>
      <c r="J18028" s="1" t="n">
        <v>74875</v>
      </c>
      <c r="K18028" s="1" t="n">
        <v>630941886014</v>
      </c>
      <c r="L18028" s="1" t="s">
        <v>7930</v>
      </c>
      <c r="N18028" s="1" t="n">
        <v>6</v>
      </c>
      <c r="O18028" s="1" t="n">
        <v>189.54</v>
      </c>
    </row>
    <row r="18029" customFormat="false" ht="15" hidden="false" customHeight="true" outlineLevel="0" collapsed="false">
      <c r="A18029" s="1" t="n">
        <v>1</v>
      </c>
      <c r="B18029" s="17" t="n">
        <v>46267</v>
      </c>
      <c r="C18029" s="1" t="n">
        <v>45</v>
      </c>
      <c r="D18029" s="1" t="s">
        <v>7500</v>
      </c>
      <c r="E18029" s="1" t="n">
        <v>1461</v>
      </c>
      <c r="F18029" s="1" t="s">
        <v>165</v>
      </c>
      <c r="I18029" s="1" t="n">
        <v>3643</v>
      </c>
      <c r="J18029" s="1" t="n">
        <v>74877</v>
      </c>
      <c r="K18029" s="1" t="n">
        <v>70341986783</v>
      </c>
      <c r="L18029" s="1" t="s">
        <v>7498</v>
      </c>
      <c r="N18029" s="1" t="n">
        <v>6</v>
      </c>
      <c r="O18029" s="1" t="n">
        <v>154.5</v>
      </c>
    </row>
    <row r="18030" customFormat="false" ht="15" hidden="false" customHeight="true" outlineLevel="0" collapsed="false">
      <c r="A18030" s="1" t="n">
        <v>1</v>
      </c>
      <c r="B18030" s="17" t="n">
        <v>46267</v>
      </c>
      <c r="C18030" s="1" t="n">
        <v>45</v>
      </c>
      <c r="D18030" s="1" t="s">
        <v>7500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3901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17" t="n">
        <v>46267</v>
      </c>
      <c r="C18031" s="1" t="n">
        <v>45</v>
      </c>
      <c r="D18031" s="1" t="s">
        <v>7500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8253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17" t="n">
        <v>46267</v>
      </c>
      <c r="C18032" s="1" t="n">
        <v>47</v>
      </c>
      <c r="D18032" s="1" t="s">
        <v>8254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4642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17" t="n">
        <v>46267</v>
      </c>
      <c r="C18033" s="1" t="n">
        <v>100</v>
      </c>
      <c r="D18033" s="1" t="s">
        <v>3947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3921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17" t="n">
        <v>46267</v>
      </c>
      <c r="C18034" s="1" t="n">
        <v>100</v>
      </c>
      <c r="D18034" s="1" t="s">
        <v>3947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3923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17" t="n">
        <v>46267</v>
      </c>
      <c r="C18035" s="1" t="n">
        <v>100</v>
      </c>
      <c r="D18035" s="1" t="s">
        <v>3947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3924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17" t="n">
        <v>46267</v>
      </c>
      <c r="C18036" s="1" t="n">
        <v>100</v>
      </c>
      <c r="D18036" s="1" t="s">
        <v>3947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3925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17" t="n">
        <v>46267</v>
      </c>
      <c r="C18037" s="1" t="n">
        <v>100</v>
      </c>
      <c r="D18037" s="1" t="s">
        <v>3947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3926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17" t="n">
        <v>46267</v>
      </c>
      <c r="C18038" s="1" t="n">
        <v>100</v>
      </c>
      <c r="D18038" s="1" t="s">
        <v>3947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3927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17" t="n">
        <v>46267</v>
      </c>
      <c r="C18039" s="1" t="n">
        <v>100</v>
      </c>
      <c r="D18039" s="1" t="s">
        <v>3947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3928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17" t="n">
        <v>46267</v>
      </c>
      <c r="C18040" s="1" t="n">
        <v>100</v>
      </c>
      <c r="D18040" s="1" t="s">
        <v>3947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3929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17" t="n">
        <v>46267</v>
      </c>
      <c r="C18041" s="1" t="n">
        <v>100</v>
      </c>
      <c r="D18041" s="1" t="s">
        <v>3947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3930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17" t="n">
        <v>46267</v>
      </c>
      <c r="C18042" s="1" t="n">
        <v>100</v>
      </c>
      <c r="D18042" s="1" t="s">
        <v>3947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3931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17" t="n">
        <v>46267</v>
      </c>
      <c r="C18043" s="1" t="n">
        <v>100</v>
      </c>
      <c r="D18043" s="1" t="s">
        <v>3947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3932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17" t="n">
        <v>46267</v>
      </c>
      <c r="C18044" s="1" t="n">
        <v>100</v>
      </c>
      <c r="D18044" s="1" t="s">
        <v>3947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3933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17" t="n">
        <v>46267</v>
      </c>
      <c r="C18045" s="1" t="n">
        <v>100</v>
      </c>
      <c r="D18045" s="1" t="s">
        <v>3947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3934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17" t="n">
        <v>46267</v>
      </c>
      <c r="C18046" s="1" t="n">
        <v>100</v>
      </c>
      <c r="D18046" s="1" t="s">
        <v>3947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3936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17" t="n">
        <v>46267</v>
      </c>
      <c r="C18047" s="1" t="n">
        <v>100</v>
      </c>
      <c r="D18047" s="1" t="s">
        <v>3947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3937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17" t="n">
        <v>46267</v>
      </c>
      <c r="C18048" s="1" t="n">
        <v>100</v>
      </c>
      <c r="D18048" s="1" t="s">
        <v>3947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3938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17" t="n">
        <v>46267</v>
      </c>
      <c r="C18049" s="1" t="n">
        <v>100</v>
      </c>
      <c r="D18049" s="1" t="s">
        <v>3947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3939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17" t="n">
        <v>46267</v>
      </c>
      <c r="C18050" s="1" t="n">
        <v>100</v>
      </c>
      <c r="D18050" s="1" t="s">
        <v>3947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3940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17" t="n">
        <v>46267</v>
      </c>
      <c r="C18051" s="1" t="n">
        <v>100</v>
      </c>
      <c r="D18051" s="1" t="s">
        <v>3947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3921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17" t="n">
        <v>46267</v>
      </c>
      <c r="C18052" s="1" t="n">
        <v>100</v>
      </c>
      <c r="D18052" s="1" t="s">
        <v>3947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4208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17" t="n">
        <v>46267</v>
      </c>
      <c r="C18053" s="1" t="n">
        <v>100</v>
      </c>
      <c r="D18053" s="1" t="s">
        <v>3947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3942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17" t="n">
        <v>46267</v>
      </c>
      <c r="C18054" s="1" t="n">
        <v>100</v>
      </c>
      <c r="D18054" s="1" t="s">
        <v>3947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3943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17" t="n">
        <v>46267</v>
      </c>
      <c r="C18055" s="1" t="n">
        <v>100</v>
      </c>
      <c r="D18055" s="1" t="s">
        <v>3947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3922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17" t="n">
        <v>46267</v>
      </c>
      <c r="C18056" s="1" t="n">
        <v>100</v>
      </c>
      <c r="D18056" s="1" t="s">
        <v>3947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3944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17" t="n">
        <v>46267</v>
      </c>
      <c r="C18057" s="1" t="n">
        <v>100</v>
      </c>
      <c r="D18057" s="1" t="s">
        <v>3947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3938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17" t="n">
        <v>46267</v>
      </c>
      <c r="C18058" s="1" t="n">
        <v>100</v>
      </c>
      <c r="D18058" s="1" t="s">
        <v>3947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3940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17" t="n">
        <v>46267</v>
      </c>
      <c r="C18059" s="1" t="n">
        <v>100</v>
      </c>
      <c r="D18059" s="1" t="s">
        <v>3947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3921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17" t="n">
        <v>46267</v>
      </c>
      <c r="C18060" s="1" t="n">
        <v>100</v>
      </c>
      <c r="D18060" s="1" t="s">
        <v>3947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3922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17" t="n">
        <v>46267</v>
      </c>
      <c r="C18061" s="1" t="n">
        <v>100</v>
      </c>
      <c r="D18061" s="1" t="s">
        <v>3947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3923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17" t="n">
        <v>46267</v>
      </c>
      <c r="C18062" s="1" t="n">
        <v>100</v>
      </c>
      <c r="D18062" s="1" t="s">
        <v>3947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3924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17" t="n">
        <v>46267</v>
      </c>
      <c r="C18063" s="1" t="n">
        <v>100</v>
      </c>
      <c r="D18063" s="1" t="s">
        <v>3947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3925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17" t="n">
        <v>46267</v>
      </c>
      <c r="C18064" s="1" t="n">
        <v>100</v>
      </c>
      <c r="D18064" s="1" t="s">
        <v>3947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3926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17" t="n">
        <v>46267</v>
      </c>
      <c r="C18065" s="1" t="n">
        <v>100</v>
      </c>
      <c r="D18065" s="1" t="s">
        <v>3947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3927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17" t="n">
        <v>46267</v>
      </c>
      <c r="C18066" s="1" t="n">
        <v>100</v>
      </c>
      <c r="D18066" s="1" t="s">
        <v>3947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3928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17" t="n">
        <v>46267</v>
      </c>
      <c r="C18067" s="1" t="n">
        <v>100</v>
      </c>
      <c r="D18067" s="1" t="s">
        <v>3947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3929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17" t="n">
        <v>46267</v>
      </c>
      <c r="C18068" s="1" t="n">
        <v>100</v>
      </c>
      <c r="D18068" s="1" t="s">
        <v>3947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3930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17" t="n">
        <v>46267</v>
      </c>
      <c r="C18069" s="1" t="n">
        <v>100</v>
      </c>
      <c r="D18069" s="1" t="s">
        <v>3947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3931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17" t="n">
        <v>46267</v>
      </c>
      <c r="C18070" s="1" t="n">
        <v>100</v>
      </c>
      <c r="D18070" s="1" t="s">
        <v>3947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3932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17" t="n">
        <v>46267</v>
      </c>
      <c r="C18071" s="1" t="n">
        <v>100</v>
      </c>
      <c r="D18071" s="1" t="s">
        <v>3947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3933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17" t="n">
        <v>46267</v>
      </c>
      <c r="C18072" s="1" t="n">
        <v>100</v>
      </c>
      <c r="D18072" s="1" t="s">
        <v>3947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3936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17" t="n">
        <v>46267</v>
      </c>
      <c r="C18073" s="1" t="n">
        <v>100</v>
      </c>
      <c r="D18073" s="1" t="s">
        <v>3947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3937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17" t="n">
        <v>46267</v>
      </c>
      <c r="C18074" s="1" t="n">
        <v>100</v>
      </c>
      <c r="D18074" s="1" t="s">
        <v>3947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3938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17" t="n">
        <v>46267</v>
      </c>
      <c r="C18075" s="1" t="n">
        <v>100</v>
      </c>
      <c r="D18075" s="1" t="s">
        <v>3947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3939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3947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3941</v>
      </c>
      <c r="M18076" s="1"/>
      <c r="N18076" s="1" t="n">
        <v>4.483</v>
      </c>
      <c r="O18076" s="1" t="n">
        <v>111.38</v>
      </c>
    </row>
    <row r="18077" customFormat="false" ht="15" hidden="false" customHeight="true" outlineLevel="0" collapsed="false">
      <c r="A18077" s="1" t="n">
        <v>1</v>
      </c>
      <c r="B18077" s="17" t="n">
        <v>46268</v>
      </c>
      <c r="C18077" s="1" t="n">
        <v>1</v>
      </c>
      <c r="D18077" s="1" t="s">
        <v>3851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3886</v>
      </c>
      <c r="N18077" s="1" t="n">
        <v>25</v>
      </c>
      <c r="O18077" s="1" t="n">
        <v>300</v>
      </c>
    </row>
    <row r="18078" customFormat="false" ht="15" hidden="false" customHeight="true" outlineLevel="0" collapsed="false">
      <c r="A18078" s="1" t="n">
        <v>1</v>
      </c>
      <c r="B18078" s="17" t="n">
        <v>46268</v>
      </c>
      <c r="C18078" s="1" t="n">
        <v>1</v>
      </c>
      <c r="D18078" s="1" t="s">
        <v>3851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3887</v>
      </c>
      <c r="N18078" s="1" t="n">
        <v>15</v>
      </c>
      <c r="O18078" s="1" t="n">
        <v>60</v>
      </c>
    </row>
    <row r="18079" customFormat="false" ht="15" hidden="false" customHeight="true" outlineLevel="0" collapsed="false">
      <c r="A18079" s="1" t="n">
        <v>1</v>
      </c>
      <c r="B18079" s="17" t="n">
        <v>46268</v>
      </c>
      <c r="C18079" s="1" t="n">
        <v>1</v>
      </c>
      <c r="D18079" s="1" t="s">
        <v>3851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3886</v>
      </c>
      <c r="N18079" s="1" t="n">
        <v>27</v>
      </c>
      <c r="O18079" s="1" t="n">
        <v>324</v>
      </c>
    </row>
    <row r="18080" customFormat="false" ht="15" hidden="false" customHeight="true" outlineLevel="0" collapsed="false">
      <c r="A18080" s="1" t="n">
        <v>1</v>
      </c>
      <c r="B18080" s="17" t="n">
        <v>46268</v>
      </c>
      <c r="C18080" s="1" t="n">
        <v>1</v>
      </c>
      <c r="D18080" s="1" t="s">
        <v>3851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3887</v>
      </c>
      <c r="N18080" s="1" t="n">
        <v>10</v>
      </c>
      <c r="O18080" s="1" t="n">
        <v>40</v>
      </c>
    </row>
    <row r="18081" customFormat="false" ht="15" hidden="false" customHeight="true" outlineLevel="0" collapsed="false">
      <c r="A18081" s="1" t="n">
        <v>1</v>
      </c>
      <c r="B18081" s="17" t="n">
        <v>46268</v>
      </c>
      <c r="C18081" s="1" t="n">
        <v>1</v>
      </c>
      <c r="D18081" s="1" t="s">
        <v>3851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4778</v>
      </c>
      <c r="N18081" s="1" t="n">
        <v>132</v>
      </c>
      <c r="O18081" s="1" t="n">
        <v>198</v>
      </c>
    </row>
    <row r="18082" customFormat="false" ht="15" hidden="false" customHeight="true" outlineLevel="0" collapsed="false">
      <c r="A18082" s="1" t="n">
        <v>1</v>
      </c>
      <c r="B18082" s="17" t="n">
        <v>46268</v>
      </c>
      <c r="C18082" s="1" t="n">
        <v>1</v>
      </c>
      <c r="D18082" s="1" t="s">
        <v>3851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3852</v>
      </c>
      <c r="N18082" s="1" t="n">
        <v>20</v>
      </c>
      <c r="O18082" s="1" t="n">
        <v>140</v>
      </c>
    </row>
    <row r="18083" customFormat="false" ht="15" hidden="false" customHeight="true" outlineLevel="0" collapsed="false">
      <c r="A18083" s="1" t="n">
        <v>1</v>
      </c>
      <c r="B18083" s="17" t="n">
        <v>46268</v>
      </c>
      <c r="C18083" s="1" t="n">
        <v>1</v>
      </c>
      <c r="D18083" s="1" t="s">
        <v>3851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3853</v>
      </c>
      <c r="N18083" s="1" t="n">
        <v>30</v>
      </c>
      <c r="O18083" s="1" t="n">
        <v>255</v>
      </c>
    </row>
    <row r="18084" customFormat="false" ht="15" hidden="false" customHeight="true" outlineLevel="0" collapsed="false">
      <c r="A18084" s="1" t="n">
        <v>1</v>
      </c>
      <c r="B18084" s="17" t="n">
        <v>46268</v>
      </c>
      <c r="C18084" s="1" t="n">
        <v>1</v>
      </c>
      <c r="D18084" s="1" t="s">
        <v>3851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3854</v>
      </c>
      <c r="N18084" s="1" t="n">
        <v>15</v>
      </c>
      <c r="O18084" s="1" t="n">
        <v>138</v>
      </c>
    </row>
    <row r="18085" customFormat="false" ht="15" hidden="false" customHeight="true" outlineLevel="0" collapsed="false">
      <c r="A18085" s="1" t="n">
        <v>1</v>
      </c>
      <c r="B18085" s="17" t="n">
        <v>46268</v>
      </c>
      <c r="C18085" s="1" t="n">
        <v>1</v>
      </c>
      <c r="D18085" s="1" t="s">
        <v>3851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3852</v>
      </c>
      <c r="N18085" s="1" t="n">
        <v>30</v>
      </c>
      <c r="O18085" s="1" t="n">
        <v>210</v>
      </c>
    </row>
    <row r="18086" customFormat="false" ht="15" hidden="false" customHeight="true" outlineLevel="0" collapsed="false">
      <c r="A18086" s="1" t="n">
        <v>1</v>
      </c>
      <c r="B18086" s="17" t="n">
        <v>46268</v>
      </c>
      <c r="C18086" s="1" t="n">
        <v>1</v>
      </c>
      <c r="D18086" s="1" t="s">
        <v>3851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3854</v>
      </c>
      <c r="N18086" s="1" t="n">
        <v>20</v>
      </c>
      <c r="O18086" s="1" t="n">
        <v>184</v>
      </c>
    </row>
    <row r="18087" customFormat="false" ht="15" hidden="false" customHeight="true" outlineLevel="0" collapsed="false">
      <c r="A18087" s="1" t="n">
        <v>1</v>
      </c>
      <c r="B18087" s="17" t="n">
        <v>46268</v>
      </c>
      <c r="C18087" s="1" t="n">
        <v>1</v>
      </c>
      <c r="D18087" s="1" t="s">
        <v>3851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4894</v>
      </c>
      <c r="N18087" s="1" t="n">
        <v>20</v>
      </c>
      <c r="O18087" s="1" t="n">
        <v>30</v>
      </c>
    </row>
    <row r="18088" customFormat="false" ht="15" hidden="false" customHeight="true" outlineLevel="0" collapsed="false">
      <c r="A18088" s="1" t="n">
        <v>1</v>
      </c>
      <c r="B18088" s="17" t="n">
        <v>46268</v>
      </c>
      <c r="C18088" s="1" t="n">
        <v>1</v>
      </c>
      <c r="D18088" s="1" t="s">
        <v>3851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3894</v>
      </c>
      <c r="N18088" s="1" t="n">
        <v>70</v>
      </c>
      <c r="O18088" s="1" t="n">
        <v>126</v>
      </c>
    </row>
    <row r="18089" customFormat="false" ht="15" hidden="false" customHeight="true" outlineLevel="0" collapsed="false">
      <c r="A18089" s="1" t="n">
        <v>1</v>
      </c>
      <c r="B18089" s="17" t="n">
        <v>46268</v>
      </c>
      <c r="C18089" s="1" t="n">
        <v>6</v>
      </c>
      <c r="D18089" s="1" t="s">
        <v>3914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true" outlineLevel="0" collapsed="false">
      <c r="A18090" s="1" t="n">
        <v>1</v>
      </c>
      <c r="B18090" s="17" t="n">
        <v>46268</v>
      </c>
      <c r="C18090" s="1" t="n">
        <v>6</v>
      </c>
      <c r="D18090" s="1" t="s">
        <v>3914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true" outlineLevel="0" collapsed="false">
      <c r="A18091" s="1" t="n">
        <v>1</v>
      </c>
      <c r="B18091" s="17" t="n">
        <v>46268</v>
      </c>
      <c r="C18091" s="1" t="n">
        <v>6</v>
      </c>
      <c r="D18091" s="1" t="s">
        <v>3914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true" outlineLevel="0" collapsed="false">
      <c r="A18092" s="1" t="n">
        <v>1</v>
      </c>
      <c r="B18092" s="17" t="n">
        <v>46268</v>
      </c>
      <c r="C18092" s="1" t="n">
        <v>11</v>
      </c>
      <c r="D18092" s="1" t="s">
        <v>3915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6686</v>
      </c>
      <c r="N18092" s="1" t="n">
        <v>10</v>
      </c>
      <c r="O18092" s="1" t="n">
        <v>109.9</v>
      </c>
    </row>
    <row r="18093" customFormat="false" ht="15" hidden="false" customHeight="true" outlineLevel="0" collapsed="false">
      <c r="A18093" s="1" t="n">
        <v>1</v>
      </c>
      <c r="B18093" s="17" t="n">
        <v>46268</v>
      </c>
      <c r="C18093" s="1" t="n">
        <v>11</v>
      </c>
      <c r="D18093" s="1" t="s">
        <v>3915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6545</v>
      </c>
      <c r="N18093" s="1" t="n">
        <v>20</v>
      </c>
      <c r="O18093" s="1" t="n">
        <v>119.8</v>
      </c>
    </row>
    <row r="18094" customFormat="false" ht="15" hidden="false" customHeight="true" outlineLevel="0" collapsed="false">
      <c r="A18094" s="1" t="n">
        <v>1</v>
      </c>
      <c r="B18094" s="17" t="n">
        <v>46268</v>
      </c>
      <c r="C18094" s="1" t="n">
        <v>11</v>
      </c>
      <c r="D18094" s="1" t="s">
        <v>3915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6547</v>
      </c>
      <c r="N18094" s="1" t="n">
        <v>5</v>
      </c>
      <c r="O18094" s="1" t="n">
        <v>34.95</v>
      </c>
    </row>
    <row r="18095" customFormat="false" ht="15" hidden="false" customHeight="true" outlineLevel="0" collapsed="false">
      <c r="A18095" s="1" t="n">
        <v>1</v>
      </c>
      <c r="B18095" s="17" t="n">
        <v>46268</v>
      </c>
      <c r="C18095" s="1" t="n">
        <v>11</v>
      </c>
      <c r="D18095" s="1" t="s">
        <v>3915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8359</v>
      </c>
      <c r="N18095" s="1" t="n">
        <v>15</v>
      </c>
      <c r="O18095" s="1" t="n">
        <v>89.85</v>
      </c>
    </row>
    <row r="18096" customFormat="false" ht="15" hidden="false" customHeight="true" outlineLevel="0" collapsed="false">
      <c r="A18096" s="1" t="n">
        <v>1</v>
      </c>
      <c r="B18096" s="17" t="n">
        <v>46268</v>
      </c>
      <c r="C18096" s="1" t="n">
        <v>11</v>
      </c>
      <c r="D18096" s="1" t="s">
        <v>3915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4430</v>
      </c>
      <c r="N18096" s="1" t="n">
        <v>60</v>
      </c>
      <c r="O18096" s="1" t="n">
        <v>732</v>
      </c>
    </row>
    <row r="18097" customFormat="false" ht="15" hidden="false" customHeight="true" outlineLevel="0" collapsed="false">
      <c r="A18097" s="1" t="n">
        <v>1</v>
      </c>
      <c r="B18097" s="17" t="n">
        <v>46268</v>
      </c>
      <c r="C18097" s="1" t="n">
        <v>11</v>
      </c>
      <c r="D18097" s="1" t="s">
        <v>3915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8877</v>
      </c>
      <c r="N18097" s="1" t="n">
        <v>2</v>
      </c>
      <c r="O18097" s="1" t="n">
        <v>50.02</v>
      </c>
    </row>
    <row r="18098" customFormat="false" ht="15" hidden="false" customHeight="true" outlineLevel="0" collapsed="false">
      <c r="A18098" s="1" t="n">
        <v>1</v>
      </c>
      <c r="B18098" s="17" t="n">
        <v>46268</v>
      </c>
      <c r="C18098" s="1" t="n">
        <v>11</v>
      </c>
      <c r="D18098" s="1" t="s">
        <v>3915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8878</v>
      </c>
      <c r="N18098" s="1" t="n">
        <v>3</v>
      </c>
      <c r="O18098" s="1" t="n">
        <v>44.99</v>
      </c>
    </row>
    <row r="18099" customFormat="false" ht="15" hidden="false" customHeight="true" outlineLevel="0" collapsed="false">
      <c r="A18099" s="1" t="n">
        <v>1</v>
      </c>
      <c r="B18099" s="17" t="n">
        <v>46268</v>
      </c>
      <c r="C18099" s="1" t="n">
        <v>11</v>
      </c>
      <c r="D18099" s="1" t="s">
        <v>3915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8879</v>
      </c>
      <c r="N18099" s="1" t="n">
        <v>12</v>
      </c>
      <c r="O18099" s="1" t="n">
        <v>20.95</v>
      </c>
    </row>
    <row r="18100" customFormat="false" ht="15" hidden="false" customHeight="true" outlineLevel="0" collapsed="false">
      <c r="A18100" s="1" t="n">
        <v>1</v>
      </c>
      <c r="B18100" s="17" t="n">
        <v>46268</v>
      </c>
      <c r="C18100" s="1" t="n">
        <v>11</v>
      </c>
      <c r="D18100" s="1" t="s">
        <v>3915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8880</v>
      </c>
      <c r="N18100" s="1" t="n">
        <v>10</v>
      </c>
      <c r="O18100" s="1" t="n">
        <v>77.11</v>
      </c>
    </row>
    <row r="18101" customFormat="false" ht="15" hidden="false" customHeight="true" outlineLevel="0" collapsed="false">
      <c r="A18101" s="1" t="n">
        <v>1</v>
      </c>
      <c r="B18101" s="17" t="n">
        <v>46268</v>
      </c>
      <c r="C18101" s="1" t="n">
        <v>11</v>
      </c>
      <c r="D18101" s="1" t="s">
        <v>3915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8881</v>
      </c>
      <c r="N18101" s="1" t="n">
        <v>40</v>
      </c>
      <c r="O18101" s="1" t="n">
        <v>92</v>
      </c>
    </row>
    <row r="18102" customFormat="false" ht="15" hidden="false" customHeight="true" outlineLevel="0" collapsed="false">
      <c r="A18102" s="1" t="n">
        <v>1</v>
      </c>
      <c r="B18102" s="17" t="n">
        <v>46268</v>
      </c>
      <c r="C18102" s="1" t="n">
        <v>11</v>
      </c>
      <c r="D18102" s="1" t="s">
        <v>3915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8882</v>
      </c>
      <c r="N18102" s="1" t="n">
        <v>20</v>
      </c>
      <c r="O18102" s="1" t="n">
        <v>88.28</v>
      </c>
    </row>
    <row r="18103" customFormat="false" ht="15" hidden="false" customHeight="true" outlineLevel="0" collapsed="false">
      <c r="A18103" s="1" t="n">
        <v>1</v>
      </c>
      <c r="B18103" s="17" t="n">
        <v>46268</v>
      </c>
      <c r="C18103" s="1" t="n">
        <v>11</v>
      </c>
      <c r="D18103" s="1" t="s">
        <v>3915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8883</v>
      </c>
      <c r="N18103" s="1" t="n">
        <v>12</v>
      </c>
      <c r="O18103" s="1" t="n">
        <v>15.02</v>
      </c>
    </row>
    <row r="18104" customFormat="false" ht="15" hidden="false" customHeight="true" outlineLevel="0" collapsed="false">
      <c r="A18104" s="1" t="n">
        <v>1</v>
      </c>
      <c r="B18104" s="17" t="n">
        <v>46268</v>
      </c>
      <c r="C18104" s="1" t="n">
        <v>11</v>
      </c>
      <c r="D18104" s="1" t="s">
        <v>3915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8884</v>
      </c>
      <c r="N18104" s="1" t="n">
        <v>12</v>
      </c>
      <c r="O18104" s="1" t="n">
        <v>15.02</v>
      </c>
    </row>
    <row r="18105" customFormat="false" ht="15" hidden="false" customHeight="true" outlineLevel="0" collapsed="false">
      <c r="A18105" s="1" t="n">
        <v>1</v>
      </c>
      <c r="B18105" s="17" t="n">
        <v>46268</v>
      </c>
      <c r="C18105" s="1" t="n">
        <v>11</v>
      </c>
      <c r="D18105" s="1" t="s">
        <v>3915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8885</v>
      </c>
      <c r="N18105" s="1" t="n">
        <v>12</v>
      </c>
      <c r="O18105" s="1" t="n">
        <v>20.82</v>
      </c>
    </row>
    <row r="18106" customFormat="false" ht="15" hidden="false" customHeight="true" outlineLevel="0" collapsed="false">
      <c r="A18106" s="1" t="n">
        <v>1</v>
      </c>
      <c r="B18106" s="17" t="n">
        <v>46268</v>
      </c>
      <c r="C18106" s="1" t="n">
        <v>11</v>
      </c>
      <c r="D18106" s="1" t="s">
        <v>3915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8886</v>
      </c>
      <c r="N18106" s="1" t="n">
        <v>12</v>
      </c>
      <c r="O18106" s="1" t="n">
        <v>17.78</v>
      </c>
    </row>
    <row r="18107" customFormat="false" ht="15" hidden="false" customHeight="true" outlineLevel="0" collapsed="false">
      <c r="A18107" s="1" t="n">
        <v>1</v>
      </c>
      <c r="B18107" s="17" t="n">
        <v>46268</v>
      </c>
      <c r="C18107" s="1" t="n">
        <v>11</v>
      </c>
      <c r="D18107" s="1" t="s">
        <v>3915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8887</v>
      </c>
      <c r="N18107" s="1" t="n">
        <v>10</v>
      </c>
      <c r="O18107" s="1" t="n">
        <v>76.86</v>
      </c>
    </row>
    <row r="18108" customFormat="false" ht="15" hidden="false" customHeight="true" outlineLevel="0" collapsed="false">
      <c r="A18108" s="1" t="n">
        <v>1</v>
      </c>
      <c r="B18108" s="17" t="n">
        <v>46268</v>
      </c>
      <c r="C18108" s="1" t="n">
        <v>11</v>
      </c>
      <c r="D18108" s="1" t="s">
        <v>3915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8888</v>
      </c>
      <c r="N18108" s="1" t="n">
        <v>12</v>
      </c>
      <c r="O18108" s="1" t="n">
        <v>19.08</v>
      </c>
    </row>
    <row r="18109" customFormat="false" ht="15" hidden="false" customHeight="true" outlineLevel="0" collapsed="false">
      <c r="A18109" s="1" t="n">
        <v>1</v>
      </c>
      <c r="B18109" s="17" t="n">
        <v>46268</v>
      </c>
      <c r="C18109" s="1" t="n">
        <v>11</v>
      </c>
      <c r="D18109" s="1" t="s">
        <v>3915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8889</v>
      </c>
      <c r="N18109" s="1" t="n">
        <v>5</v>
      </c>
      <c r="O18109" s="1" t="n">
        <v>39.88</v>
      </c>
    </row>
    <row r="18110" customFormat="false" ht="15" hidden="false" customHeight="true" outlineLevel="0" collapsed="false">
      <c r="A18110" s="1" t="n">
        <v>1</v>
      </c>
      <c r="B18110" s="17" t="n">
        <v>46268</v>
      </c>
      <c r="C18110" s="1" t="n">
        <v>11</v>
      </c>
      <c r="D18110" s="1" t="s">
        <v>3915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8890</v>
      </c>
      <c r="N18110" s="1" t="n">
        <v>10</v>
      </c>
      <c r="O18110" s="1" t="n">
        <v>17.04</v>
      </c>
    </row>
    <row r="18111" customFormat="false" ht="15" hidden="false" customHeight="true" outlineLevel="0" collapsed="false">
      <c r="A18111" s="1" t="n">
        <v>1</v>
      </c>
      <c r="B18111" s="17" t="n">
        <v>46268</v>
      </c>
      <c r="C18111" s="1" t="n">
        <v>11</v>
      </c>
      <c r="D18111" s="1" t="s">
        <v>3915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8891</v>
      </c>
      <c r="N18111" s="1" t="n">
        <v>20</v>
      </c>
      <c r="O18111" s="1" t="n">
        <v>52.38</v>
      </c>
    </row>
    <row r="18112" customFormat="false" ht="15" hidden="false" customHeight="true" outlineLevel="0" collapsed="false">
      <c r="A18112" s="1" t="n">
        <v>1</v>
      </c>
      <c r="B18112" s="17" t="n">
        <v>46268</v>
      </c>
      <c r="C18112" s="1" t="n">
        <v>11</v>
      </c>
      <c r="D18112" s="1" t="s">
        <v>3915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4014</v>
      </c>
      <c r="N18112" s="1" t="n">
        <v>5</v>
      </c>
      <c r="O18112" s="1" t="n">
        <v>39.88</v>
      </c>
    </row>
    <row r="18113" customFormat="false" ht="15" hidden="false" customHeight="true" outlineLevel="0" collapsed="false">
      <c r="A18113" s="1" t="n">
        <v>1</v>
      </c>
      <c r="B18113" s="17" t="n">
        <v>46268</v>
      </c>
      <c r="C18113" s="1" t="n">
        <v>11</v>
      </c>
      <c r="D18113" s="1" t="s">
        <v>3915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8892</v>
      </c>
      <c r="N18113" s="1" t="n">
        <v>5</v>
      </c>
      <c r="O18113" s="1" t="n">
        <v>39.88</v>
      </c>
    </row>
    <row r="18114" customFormat="false" ht="15" hidden="false" customHeight="true" outlineLevel="0" collapsed="false">
      <c r="A18114" s="1" t="n">
        <v>1</v>
      </c>
      <c r="B18114" s="17" t="n">
        <v>46268</v>
      </c>
      <c r="C18114" s="1" t="n">
        <v>11</v>
      </c>
      <c r="D18114" s="1" t="s">
        <v>3915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4015</v>
      </c>
      <c r="N18114" s="1" t="n">
        <v>5</v>
      </c>
      <c r="O18114" s="1" t="n">
        <v>39.88</v>
      </c>
    </row>
    <row r="18115" customFormat="false" ht="15" hidden="false" customHeight="true" outlineLevel="0" collapsed="false">
      <c r="A18115" s="1" t="n">
        <v>1</v>
      </c>
      <c r="B18115" s="17" t="n">
        <v>46268</v>
      </c>
      <c r="C18115" s="1" t="n">
        <v>11</v>
      </c>
      <c r="D18115" s="1" t="s">
        <v>3915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8893</v>
      </c>
      <c r="N18115" s="1" t="n">
        <v>5</v>
      </c>
      <c r="O18115" s="1" t="n">
        <v>39.88</v>
      </c>
    </row>
    <row r="18116" customFormat="false" ht="15" hidden="false" customHeight="true" outlineLevel="0" collapsed="false">
      <c r="A18116" s="1" t="n">
        <v>1</v>
      </c>
      <c r="B18116" s="17" t="n">
        <v>46268</v>
      </c>
      <c r="C18116" s="1" t="n">
        <v>11</v>
      </c>
      <c r="D18116" s="1" t="s">
        <v>3915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8894</v>
      </c>
      <c r="N18116" s="1" t="n">
        <v>4</v>
      </c>
      <c r="O18116" s="1" t="n">
        <v>59.28</v>
      </c>
    </row>
    <row r="18117" customFormat="false" ht="15" hidden="false" customHeight="true" outlineLevel="0" collapsed="false">
      <c r="A18117" s="1" t="n">
        <v>1</v>
      </c>
      <c r="B18117" s="17" t="n">
        <v>46268</v>
      </c>
      <c r="C18117" s="1" t="n">
        <v>11</v>
      </c>
      <c r="D18117" s="1" t="s">
        <v>3915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8895</v>
      </c>
      <c r="N18117" s="1" t="n">
        <v>4</v>
      </c>
      <c r="O18117" s="1" t="n">
        <v>77.88</v>
      </c>
    </row>
    <row r="18118" customFormat="false" ht="15" hidden="false" customHeight="true" outlineLevel="0" collapsed="false">
      <c r="A18118" s="1" t="n">
        <v>1</v>
      </c>
      <c r="B18118" s="17" t="n">
        <v>46268</v>
      </c>
      <c r="C18118" s="1" t="n">
        <v>11</v>
      </c>
      <c r="D18118" s="1" t="s">
        <v>3915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8896</v>
      </c>
      <c r="N18118" s="1" t="n">
        <v>5</v>
      </c>
      <c r="O18118" s="1" t="n">
        <v>28.48</v>
      </c>
    </row>
    <row r="18119" customFormat="false" ht="15" hidden="false" customHeight="true" outlineLevel="0" collapsed="false">
      <c r="A18119" s="1" t="n">
        <v>1</v>
      </c>
      <c r="B18119" s="17" t="n">
        <v>46268</v>
      </c>
      <c r="C18119" s="1" t="n">
        <v>11</v>
      </c>
      <c r="D18119" s="1" t="s">
        <v>3915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8897</v>
      </c>
      <c r="N18119" s="1" t="n">
        <v>15</v>
      </c>
      <c r="O18119" s="1" t="n">
        <v>62.46</v>
      </c>
    </row>
    <row r="18120" customFormat="false" ht="15" hidden="false" customHeight="true" outlineLevel="0" collapsed="false">
      <c r="A18120" s="1" t="n">
        <v>1</v>
      </c>
      <c r="B18120" s="17" t="n">
        <v>46268</v>
      </c>
      <c r="C18120" s="1" t="n">
        <v>11</v>
      </c>
      <c r="D18120" s="1" t="s">
        <v>3915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8898</v>
      </c>
      <c r="N18120" s="1" t="n">
        <v>10</v>
      </c>
      <c r="O18120" s="1" t="n">
        <v>53.31</v>
      </c>
    </row>
    <row r="18121" customFormat="false" ht="15" hidden="false" customHeight="true" outlineLevel="0" collapsed="false">
      <c r="A18121" s="1" t="n">
        <v>1</v>
      </c>
      <c r="B18121" s="17" t="n">
        <v>46268</v>
      </c>
      <c r="C18121" s="1" t="n">
        <v>11</v>
      </c>
      <c r="D18121" s="1" t="s">
        <v>3915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8899</v>
      </c>
      <c r="N18121" s="1" t="n">
        <v>10</v>
      </c>
      <c r="O18121" s="1" t="n">
        <v>17.04</v>
      </c>
    </row>
    <row r="18122" customFormat="false" ht="15" hidden="false" customHeight="true" outlineLevel="0" collapsed="false">
      <c r="A18122" s="1" t="n">
        <v>1</v>
      </c>
      <c r="B18122" s="17" t="n">
        <v>46268</v>
      </c>
      <c r="C18122" s="1" t="n">
        <v>11</v>
      </c>
      <c r="D18122" s="1" t="s">
        <v>3915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8900</v>
      </c>
      <c r="N18122" s="1" t="n">
        <v>100</v>
      </c>
      <c r="O18122" s="1" t="n">
        <v>67.12</v>
      </c>
    </row>
    <row r="18123" customFormat="false" ht="15" hidden="false" customHeight="true" outlineLevel="0" collapsed="false">
      <c r="A18123" s="1" t="n">
        <v>1</v>
      </c>
      <c r="B18123" s="17" t="n">
        <v>46268</v>
      </c>
      <c r="C18123" s="1" t="n">
        <v>11</v>
      </c>
      <c r="D18123" s="1" t="s">
        <v>3915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8901</v>
      </c>
      <c r="N18123" s="1" t="n">
        <v>3</v>
      </c>
      <c r="O18123" s="1" t="n">
        <v>148.11</v>
      </c>
    </row>
    <row r="18124" customFormat="false" ht="15" hidden="false" customHeight="true" outlineLevel="0" collapsed="false">
      <c r="A18124" s="1" t="n">
        <v>1</v>
      </c>
      <c r="B18124" s="17" t="n">
        <v>46268</v>
      </c>
      <c r="C18124" s="1" t="n">
        <v>11</v>
      </c>
      <c r="D18124" s="1" t="s">
        <v>3915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8902</v>
      </c>
      <c r="N18124" s="1" t="n">
        <v>100</v>
      </c>
      <c r="O18124" s="1" t="n">
        <v>39.99</v>
      </c>
    </row>
    <row r="18125" customFormat="false" ht="15" hidden="false" customHeight="true" outlineLevel="0" collapsed="false">
      <c r="A18125" s="1" t="n">
        <v>1</v>
      </c>
      <c r="B18125" s="17" t="n">
        <v>46268</v>
      </c>
      <c r="C18125" s="1" t="n">
        <v>11</v>
      </c>
      <c r="D18125" s="1" t="s">
        <v>3915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8903</v>
      </c>
      <c r="N18125" s="1" t="n">
        <v>3</v>
      </c>
      <c r="O18125" s="1" t="n">
        <v>44.99</v>
      </c>
    </row>
    <row r="18126" customFormat="false" ht="15" hidden="false" customHeight="true" outlineLevel="0" collapsed="false">
      <c r="A18126" s="1" t="n">
        <v>1</v>
      </c>
      <c r="B18126" s="17" t="n">
        <v>46268</v>
      </c>
      <c r="C18126" s="1" t="n">
        <v>11</v>
      </c>
      <c r="D18126" s="1" t="s">
        <v>3915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8904</v>
      </c>
      <c r="N18126" s="1" t="n">
        <v>2</v>
      </c>
      <c r="O18126" s="1" t="n">
        <v>50.02</v>
      </c>
    </row>
    <row r="18127" customFormat="false" ht="15" hidden="false" customHeight="true" outlineLevel="0" collapsed="false">
      <c r="A18127" s="1" t="n">
        <v>1</v>
      </c>
      <c r="B18127" s="17" t="n">
        <v>46268</v>
      </c>
      <c r="C18127" s="1" t="n">
        <v>11</v>
      </c>
      <c r="D18127" s="1" t="s">
        <v>3915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8905</v>
      </c>
      <c r="N18127" s="1" t="n">
        <v>5</v>
      </c>
      <c r="O18127" s="1" t="n">
        <v>62.26</v>
      </c>
    </row>
    <row r="18128" customFormat="false" ht="15" hidden="false" customHeight="true" outlineLevel="0" collapsed="false">
      <c r="A18128" s="1" t="n">
        <v>1</v>
      </c>
      <c r="B18128" s="17" t="n">
        <v>46268</v>
      </c>
      <c r="C18128" s="1" t="n">
        <v>11</v>
      </c>
      <c r="D18128" s="1" t="s">
        <v>3915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8906</v>
      </c>
      <c r="N18128" s="1" t="n">
        <v>5</v>
      </c>
      <c r="O18128" s="1" t="n">
        <v>62.26</v>
      </c>
    </row>
    <row r="18129" customFormat="false" ht="15" hidden="false" customHeight="true" outlineLevel="0" collapsed="false">
      <c r="A18129" s="1" t="n">
        <v>1</v>
      </c>
      <c r="B18129" s="17" t="n">
        <v>46268</v>
      </c>
      <c r="C18129" s="1" t="n">
        <v>11</v>
      </c>
      <c r="D18129" s="1" t="s">
        <v>3915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5787</v>
      </c>
      <c r="N18129" s="1" t="n">
        <v>36</v>
      </c>
      <c r="O18129" s="1" t="n">
        <v>125.28</v>
      </c>
    </row>
    <row r="18130" customFormat="false" ht="15" hidden="false" customHeight="true" outlineLevel="0" collapsed="false">
      <c r="A18130" s="1" t="n">
        <v>1</v>
      </c>
      <c r="B18130" s="17" t="n">
        <v>46268</v>
      </c>
      <c r="C18130" s="1" t="n">
        <v>11</v>
      </c>
      <c r="D18130" s="1" t="s">
        <v>3915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8907</v>
      </c>
      <c r="N18130" s="1" t="n">
        <v>10</v>
      </c>
      <c r="O18130" s="1" t="n">
        <v>17.04</v>
      </c>
    </row>
    <row r="18131" customFormat="false" ht="15" hidden="false" customHeight="true" outlineLevel="0" collapsed="false">
      <c r="A18131" s="1" t="n">
        <v>1</v>
      </c>
      <c r="B18131" s="17" t="n">
        <v>46268</v>
      </c>
      <c r="C18131" s="1" t="n">
        <v>11</v>
      </c>
      <c r="D18131" s="1" t="s">
        <v>3915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8908</v>
      </c>
      <c r="N18131" s="1" t="n">
        <v>2</v>
      </c>
      <c r="O18131" s="1" t="n">
        <v>50.02</v>
      </c>
    </row>
    <row r="18132" customFormat="false" ht="15" hidden="false" customHeight="true" outlineLevel="0" collapsed="false">
      <c r="A18132" s="1" t="n">
        <v>1</v>
      </c>
      <c r="B18132" s="17" t="n">
        <v>46268</v>
      </c>
      <c r="C18132" s="1" t="n">
        <v>11</v>
      </c>
      <c r="D18132" s="1" t="s">
        <v>3915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5788</v>
      </c>
      <c r="N18132" s="1" t="n">
        <v>50</v>
      </c>
      <c r="O18132" s="1" t="n">
        <v>257</v>
      </c>
    </row>
    <row r="18133" customFormat="false" ht="15" hidden="false" customHeight="true" outlineLevel="0" collapsed="false">
      <c r="A18133" s="1" t="n">
        <v>1</v>
      </c>
      <c r="B18133" s="17" t="n">
        <v>46268</v>
      </c>
      <c r="C18133" s="1" t="n">
        <v>11</v>
      </c>
      <c r="D18133" s="1" t="s">
        <v>3915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8909</v>
      </c>
      <c r="N18133" s="1" t="n">
        <v>5</v>
      </c>
      <c r="O18133" s="1" t="n">
        <v>62.26</v>
      </c>
    </row>
    <row r="18134" customFormat="false" ht="15" hidden="false" customHeight="true" outlineLevel="0" collapsed="false">
      <c r="A18134" s="1" t="n">
        <v>1</v>
      </c>
      <c r="B18134" s="17" t="n">
        <v>46268</v>
      </c>
      <c r="C18134" s="1" t="n">
        <v>11</v>
      </c>
      <c r="D18134" s="1" t="s">
        <v>3915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8910</v>
      </c>
      <c r="N18134" s="1" t="n">
        <v>3</v>
      </c>
      <c r="O18134" s="1" t="n">
        <v>44.99</v>
      </c>
    </row>
    <row r="18135" customFormat="false" ht="15" hidden="false" customHeight="true" outlineLevel="0" collapsed="false">
      <c r="A18135" s="1" t="n">
        <v>1</v>
      </c>
      <c r="B18135" s="17" t="n">
        <v>46268</v>
      </c>
      <c r="C18135" s="1" t="n">
        <v>11</v>
      </c>
      <c r="D18135" s="1" t="s">
        <v>3915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8911</v>
      </c>
      <c r="N18135" s="1" t="n">
        <v>5</v>
      </c>
      <c r="O18135" s="1" t="n">
        <v>62.26</v>
      </c>
    </row>
    <row r="18136" customFormat="false" ht="15" hidden="false" customHeight="true" outlineLevel="0" collapsed="false">
      <c r="A18136" s="1" t="n">
        <v>1</v>
      </c>
      <c r="B18136" s="17" t="n">
        <v>46268</v>
      </c>
      <c r="C18136" s="1" t="n">
        <v>11</v>
      </c>
      <c r="D18136" s="1" t="s">
        <v>3915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8912</v>
      </c>
      <c r="N18136" s="1" t="n">
        <v>3</v>
      </c>
      <c r="O18136" s="1" t="n">
        <v>44.99</v>
      </c>
    </row>
    <row r="18137" customFormat="false" ht="15" hidden="false" customHeight="true" outlineLevel="0" collapsed="false">
      <c r="A18137" s="1" t="n">
        <v>1</v>
      </c>
      <c r="B18137" s="17" t="n">
        <v>46268</v>
      </c>
      <c r="C18137" s="1" t="n">
        <v>11</v>
      </c>
      <c r="D18137" s="1" t="s">
        <v>3915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8913</v>
      </c>
      <c r="N18137" s="1" t="n">
        <v>12</v>
      </c>
      <c r="O18137" s="1" t="n">
        <v>15.11</v>
      </c>
    </row>
    <row r="18138" customFormat="false" ht="15" hidden="false" customHeight="true" outlineLevel="0" collapsed="false">
      <c r="A18138" s="1" t="n">
        <v>1</v>
      </c>
      <c r="B18138" s="17" t="n">
        <v>46268</v>
      </c>
      <c r="C18138" s="1" t="n">
        <v>11</v>
      </c>
      <c r="D18138" s="1" t="s">
        <v>3915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8914</v>
      </c>
      <c r="N18138" s="1" t="n">
        <v>4</v>
      </c>
      <c r="O18138" s="1" t="n">
        <v>31.32</v>
      </c>
    </row>
    <row r="18139" customFormat="false" ht="15" hidden="false" customHeight="true" outlineLevel="0" collapsed="false">
      <c r="A18139" s="1" t="n">
        <v>1</v>
      </c>
      <c r="B18139" s="17" t="n">
        <v>46268</v>
      </c>
      <c r="C18139" s="1" t="n">
        <v>11</v>
      </c>
      <c r="D18139" s="1" t="s">
        <v>3915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8915</v>
      </c>
      <c r="N18139" s="1" t="n">
        <v>2</v>
      </c>
      <c r="O18139" s="1" t="n">
        <v>47</v>
      </c>
    </row>
    <row r="18140" customFormat="false" ht="15" hidden="false" customHeight="true" outlineLevel="0" collapsed="false">
      <c r="A18140" s="1" t="n">
        <v>1</v>
      </c>
      <c r="B18140" s="17" t="n">
        <v>46268</v>
      </c>
      <c r="C18140" s="1" t="n">
        <v>11</v>
      </c>
      <c r="D18140" s="1" t="s">
        <v>3915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8916</v>
      </c>
      <c r="N18140" s="1" t="n">
        <v>2</v>
      </c>
      <c r="O18140" s="1" t="n">
        <v>47</v>
      </c>
    </row>
    <row r="18141" customFormat="false" ht="15" hidden="false" customHeight="true" outlineLevel="0" collapsed="false">
      <c r="A18141" s="1" t="n">
        <v>1</v>
      </c>
      <c r="B18141" s="17" t="n">
        <v>46268</v>
      </c>
      <c r="C18141" s="1" t="n">
        <v>11</v>
      </c>
      <c r="D18141" s="1" t="s">
        <v>3915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8917</v>
      </c>
      <c r="N18141" s="1" t="n">
        <v>8</v>
      </c>
      <c r="O18141" s="1" t="n">
        <v>62.64</v>
      </c>
    </row>
    <row r="18142" customFormat="false" ht="15" hidden="false" customHeight="true" outlineLevel="0" collapsed="false">
      <c r="A18142" s="1" t="n">
        <v>1</v>
      </c>
      <c r="B18142" s="17" t="n">
        <v>46268</v>
      </c>
      <c r="C18142" s="1" t="n">
        <v>11</v>
      </c>
      <c r="D18142" s="1" t="s">
        <v>3915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8918</v>
      </c>
      <c r="N18142" s="1" t="n">
        <v>5</v>
      </c>
      <c r="O18142" s="1" t="n">
        <v>62.63</v>
      </c>
    </row>
    <row r="18143" customFormat="false" ht="15" hidden="false" customHeight="true" outlineLevel="0" collapsed="false">
      <c r="A18143" s="1" t="n">
        <v>1</v>
      </c>
      <c r="B18143" s="17" t="n">
        <v>46268</v>
      </c>
      <c r="C18143" s="1" t="n">
        <v>11</v>
      </c>
      <c r="D18143" s="1" t="s">
        <v>3915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8919</v>
      </c>
      <c r="N18143" s="1" t="n">
        <v>5</v>
      </c>
      <c r="O18143" s="1" t="n">
        <v>52.27</v>
      </c>
    </row>
    <row r="18144" customFormat="false" ht="15" hidden="false" customHeight="true" outlineLevel="0" collapsed="false">
      <c r="A18144" s="1" t="n">
        <v>1</v>
      </c>
      <c r="B18144" s="17" t="n">
        <v>46268</v>
      </c>
      <c r="C18144" s="1" t="n">
        <v>11</v>
      </c>
      <c r="D18144" s="1" t="s">
        <v>3915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8920</v>
      </c>
      <c r="N18144" s="1" t="n">
        <v>5</v>
      </c>
      <c r="O18144" s="1" t="n">
        <v>28.48</v>
      </c>
    </row>
    <row r="18145" customFormat="false" ht="15" hidden="false" customHeight="true" outlineLevel="0" collapsed="false">
      <c r="A18145" s="1" t="n">
        <v>1</v>
      </c>
      <c r="B18145" s="17" t="n">
        <v>46268</v>
      </c>
      <c r="C18145" s="1" t="n">
        <v>11</v>
      </c>
      <c r="D18145" s="1" t="s">
        <v>3915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8921</v>
      </c>
      <c r="N18145" s="1" t="n">
        <v>5</v>
      </c>
      <c r="O18145" s="1" t="n">
        <v>28.48</v>
      </c>
    </row>
    <row r="18146" customFormat="false" ht="15" hidden="false" customHeight="true" outlineLevel="0" collapsed="false">
      <c r="A18146" s="1" t="n">
        <v>1</v>
      </c>
      <c r="B18146" s="17" t="n">
        <v>46268</v>
      </c>
      <c r="C18146" s="1" t="n">
        <v>11</v>
      </c>
      <c r="D18146" s="1" t="s">
        <v>3915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8922</v>
      </c>
      <c r="N18146" s="1" t="n">
        <v>2</v>
      </c>
      <c r="O18146" s="1" t="n">
        <v>51.07</v>
      </c>
    </row>
    <row r="18147" customFormat="false" ht="15" hidden="false" customHeight="true" outlineLevel="0" collapsed="false">
      <c r="A18147" s="1" t="n">
        <v>1</v>
      </c>
      <c r="B18147" s="17" t="n">
        <v>46268</v>
      </c>
      <c r="C18147" s="1" t="n">
        <v>11</v>
      </c>
      <c r="D18147" s="1" t="s">
        <v>3915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8923</v>
      </c>
      <c r="N18147" s="1" t="n">
        <v>3</v>
      </c>
      <c r="O18147" s="1" t="n">
        <v>44.99</v>
      </c>
    </row>
    <row r="18148" customFormat="false" ht="15" hidden="false" customHeight="true" outlineLevel="0" collapsed="false">
      <c r="A18148" s="1" t="n">
        <v>1</v>
      </c>
      <c r="B18148" s="17" t="n">
        <v>46268</v>
      </c>
      <c r="C18148" s="1" t="n">
        <v>11</v>
      </c>
      <c r="D18148" s="1" t="s">
        <v>3915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8924</v>
      </c>
      <c r="N18148" s="1" t="n">
        <v>10</v>
      </c>
      <c r="O18148" s="1" t="n">
        <v>46.08</v>
      </c>
    </row>
    <row r="18149" customFormat="false" ht="15" hidden="false" customHeight="true" outlineLevel="0" collapsed="false">
      <c r="A18149" s="1" t="n">
        <v>1</v>
      </c>
      <c r="B18149" s="17" t="n">
        <v>46268</v>
      </c>
      <c r="C18149" s="1" t="n">
        <v>11</v>
      </c>
      <c r="D18149" s="1" t="s">
        <v>3915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8925</v>
      </c>
      <c r="N18149" s="1" t="n">
        <v>2</v>
      </c>
      <c r="O18149" s="1" t="n">
        <v>41.46</v>
      </c>
    </row>
    <row r="18150" customFormat="false" ht="15" hidden="false" customHeight="true" outlineLevel="0" collapsed="false">
      <c r="A18150" s="1" t="n">
        <v>1</v>
      </c>
      <c r="B18150" s="17" t="n">
        <v>46268</v>
      </c>
      <c r="C18150" s="1" t="n">
        <v>11</v>
      </c>
      <c r="D18150" s="1" t="s">
        <v>3915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8926</v>
      </c>
      <c r="N18150" s="1" t="n">
        <v>3</v>
      </c>
      <c r="O18150" s="1" t="n">
        <v>103.08</v>
      </c>
    </row>
    <row r="18151" customFormat="false" ht="15" hidden="false" customHeight="true" outlineLevel="0" collapsed="false">
      <c r="A18151" s="1" t="n">
        <v>1</v>
      </c>
      <c r="B18151" s="17" t="n">
        <v>46268</v>
      </c>
      <c r="C18151" s="1" t="n">
        <v>11</v>
      </c>
      <c r="D18151" s="1" t="s">
        <v>3915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8927</v>
      </c>
      <c r="N18151" s="1" t="n">
        <v>3</v>
      </c>
      <c r="O18151" s="1" t="n">
        <v>185.85</v>
      </c>
    </row>
    <row r="18152" customFormat="false" ht="15" hidden="false" customHeight="true" outlineLevel="0" collapsed="false">
      <c r="A18152" s="1" t="n">
        <v>1</v>
      </c>
      <c r="B18152" s="17" t="n">
        <v>46268</v>
      </c>
      <c r="C18152" s="1" t="n">
        <v>11</v>
      </c>
      <c r="D18152" s="1" t="s">
        <v>3915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8928</v>
      </c>
      <c r="N18152" s="1" t="n">
        <v>10</v>
      </c>
      <c r="O18152" s="1" t="n">
        <v>115.4</v>
      </c>
    </row>
    <row r="18153" customFormat="false" ht="15" hidden="false" customHeight="true" outlineLevel="0" collapsed="false">
      <c r="A18153" s="1" t="n">
        <v>1</v>
      </c>
      <c r="B18153" s="17" t="n">
        <v>46268</v>
      </c>
      <c r="C18153" s="1" t="n">
        <v>11</v>
      </c>
      <c r="D18153" s="1" t="s">
        <v>3915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8929</v>
      </c>
      <c r="N18153" s="1" t="n">
        <v>5</v>
      </c>
      <c r="O18153" s="1" t="n">
        <v>28.48</v>
      </c>
    </row>
    <row r="18154" customFormat="false" ht="15" hidden="false" customHeight="true" outlineLevel="0" collapsed="false">
      <c r="A18154" s="1" t="n">
        <v>1</v>
      </c>
      <c r="B18154" s="17" t="n">
        <v>46268</v>
      </c>
      <c r="C18154" s="1" t="n">
        <v>11</v>
      </c>
      <c r="D18154" s="1" t="s">
        <v>3915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8930</v>
      </c>
      <c r="N18154" s="1" t="n">
        <v>5</v>
      </c>
      <c r="O18154" s="1" t="n">
        <v>39.88</v>
      </c>
    </row>
    <row r="18155" customFormat="false" ht="15" hidden="false" customHeight="true" outlineLevel="0" collapsed="false">
      <c r="A18155" s="1" t="n">
        <v>1</v>
      </c>
      <c r="B18155" s="17" t="n">
        <v>46268</v>
      </c>
      <c r="C18155" s="1" t="n">
        <v>11</v>
      </c>
      <c r="D18155" s="1" t="s">
        <v>3915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8931</v>
      </c>
      <c r="N18155" s="1" t="n">
        <v>5</v>
      </c>
      <c r="O18155" s="1" t="n">
        <v>39.88</v>
      </c>
    </row>
    <row r="18156" customFormat="false" ht="15" hidden="false" customHeight="true" outlineLevel="0" collapsed="false">
      <c r="A18156" s="1" t="n">
        <v>1</v>
      </c>
      <c r="B18156" s="17" t="n">
        <v>46268</v>
      </c>
      <c r="C18156" s="1" t="n">
        <v>11</v>
      </c>
      <c r="D18156" s="1" t="s">
        <v>3915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8932</v>
      </c>
      <c r="N18156" s="1" t="n">
        <v>10</v>
      </c>
      <c r="O18156" s="1" t="n">
        <v>17.04</v>
      </c>
    </row>
    <row r="18157" customFormat="false" ht="15" hidden="false" customHeight="true" outlineLevel="0" collapsed="false">
      <c r="A18157" s="1" t="n">
        <v>1</v>
      </c>
      <c r="B18157" s="17" t="n">
        <v>46268</v>
      </c>
      <c r="C18157" s="1" t="n">
        <v>11</v>
      </c>
      <c r="D18157" s="1" t="s">
        <v>3915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8933</v>
      </c>
      <c r="N18157" s="1" t="n">
        <v>5</v>
      </c>
      <c r="O18157" s="1" t="n">
        <v>28.48</v>
      </c>
    </row>
    <row r="18158" customFormat="false" ht="15" hidden="false" customHeight="true" outlineLevel="0" collapsed="false">
      <c r="A18158" s="1" t="n">
        <v>1</v>
      </c>
      <c r="B18158" s="17" t="n">
        <v>46268</v>
      </c>
      <c r="C18158" s="1" t="n">
        <v>11</v>
      </c>
      <c r="D18158" s="1" t="s">
        <v>3915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8934</v>
      </c>
      <c r="N18158" s="1" t="n">
        <v>5</v>
      </c>
      <c r="O18158" s="1" t="n">
        <v>52.27</v>
      </c>
    </row>
    <row r="18159" customFormat="false" ht="15" hidden="false" customHeight="true" outlineLevel="0" collapsed="false">
      <c r="A18159" s="1" t="n">
        <v>1</v>
      </c>
      <c r="B18159" s="17" t="n">
        <v>46268</v>
      </c>
      <c r="C18159" s="1" t="n">
        <v>11</v>
      </c>
      <c r="D18159" s="1" t="s">
        <v>3915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8935</v>
      </c>
      <c r="N18159" s="1" t="n">
        <v>3</v>
      </c>
      <c r="O18159" s="1" t="n">
        <v>46.88</v>
      </c>
    </row>
    <row r="18160" customFormat="false" ht="15" hidden="false" customHeight="true" outlineLevel="0" collapsed="false">
      <c r="A18160" s="1" t="n">
        <v>1</v>
      </c>
      <c r="B18160" s="17" t="n">
        <v>46268</v>
      </c>
      <c r="C18160" s="1" t="n">
        <v>11</v>
      </c>
      <c r="D18160" s="1" t="s">
        <v>3915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8936</v>
      </c>
      <c r="N18160" s="1" t="n">
        <v>20</v>
      </c>
      <c r="O18160" s="1" t="n">
        <v>39.5</v>
      </c>
    </row>
    <row r="18161" customFormat="false" ht="15" hidden="false" customHeight="true" outlineLevel="0" collapsed="false">
      <c r="A18161" s="1" t="n">
        <v>1</v>
      </c>
      <c r="B18161" s="17" t="n">
        <v>46268</v>
      </c>
      <c r="C18161" s="1" t="n">
        <v>11</v>
      </c>
      <c r="D18161" s="1" t="s">
        <v>3915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8937</v>
      </c>
      <c r="N18161" s="1" t="n">
        <v>2</v>
      </c>
      <c r="O18161" s="1" t="n">
        <v>56.44</v>
      </c>
    </row>
    <row r="18162" customFormat="false" ht="15" hidden="false" customHeight="true" outlineLevel="0" collapsed="false">
      <c r="A18162" s="1" t="n">
        <v>1</v>
      </c>
      <c r="B18162" s="17" t="n">
        <v>46268</v>
      </c>
      <c r="C18162" s="1" t="n">
        <v>11</v>
      </c>
      <c r="D18162" s="1" t="s">
        <v>3915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8938</v>
      </c>
      <c r="N18162" s="1" t="n">
        <v>5</v>
      </c>
      <c r="O18162" s="1" t="n">
        <v>28.48</v>
      </c>
    </row>
    <row r="18163" customFormat="false" ht="15" hidden="false" customHeight="true" outlineLevel="0" collapsed="false">
      <c r="A18163" s="1" t="n">
        <v>1</v>
      </c>
      <c r="B18163" s="17" t="n">
        <v>46268</v>
      </c>
      <c r="C18163" s="1" t="n">
        <v>11</v>
      </c>
      <c r="D18163" s="1" t="s">
        <v>3915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8939</v>
      </c>
      <c r="N18163" s="1" t="n">
        <v>4</v>
      </c>
      <c r="O18163" s="1" t="n">
        <v>36.06</v>
      </c>
    </row>
    <row r="18164" customFormat="false" ht="15" hidden="false" customHeight="true" outlineLevel="0" collapsed="false">
      <c r="A18164" s="1" t="n">
        <v>1</v>
      </c>
      <c r="B18164" s="17" t="n">
        <v>46268</v>
      </c>
      <c r="C18164" s="1" t="n">
        <v>11</v>
      </c>
      <c r="D18164" s="1" t="s">
        <v>3915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8940</v>
      </c>
      <c r="N18164" s="1" t="n">
        <v>4</v>
      </c>
      <c r="O18164" s="1" t="n">
        <v>36.46</v>
      </c>
    </row>
    <row r="18165" customFormat="false" ht="15" hidden="false" customHeight="true" outlineLevel="0" collapsed="false">
      <c r="A18165" s="1" t="n">
        <v>1</v>
      </c>
      <c r="B18165" s="17" t="n">
        <v>46268</v>
      </c>
      <c r="C18165" s="1" t="n">
        <v>11</v>
      </c>
      <c r="D18165" s="1" t="s">
        <v>3915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8941</v>
      </c>
      <c r="N18165" s="1" t="n">
        <v>2</v>
      </c>
      <c r="O18165" s="1" t="n">
        <v>42</v>
      </c>
    </row>
    <row r="18166" customFormat="false" ht="15" hidden="false" customHeight="true" outlineLevel="0" collapsed="false">
      <c r="A18166" s="1" t="n">
        <v>1</v>
      </c>
      <c r="B18166" s="17" t="n">
        <v>46268</v>
      </c>
      <c r="C18166" s="1" t="n">
        <v>11</v>
      </c>
      <c r="D18166" s="1" t="s">
        <v>3915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8942</v>
      </c>
      <c r="N18166" s="1" t="n">
        <v>3</v>
      </c>
      <c r="O18166" s="1" t="n">
        <v>134.46</v>
      </c>
    </row>
    <row r="18167" customFormat="false" ht="15" hidden="false" customHeight="true" outlineLevel="0" collapsed="false">
      <c r="A18167" s="1" t="n">
        <v>1</v>
      </c>
      <c r="B18167" s="17" t="n">
        <v>46268</v>
      </c>
      <c r="C18167" s="1" t="n">
        <v>11</v>
      </c>
      <c r="D18167" s="1" t="s">
        <v>3915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8943</v>
      </c>
      <c r="N18167" s="1" t="n">
        <v>3</v>
      </c>
      <c r="O18167" s="1" t="n">
        <v>75.3</v>
      </c>
    </row>
    <row r="18168" customFormat="false" ht="15" hidden="false" customHeight="true" outlineLevel="0" collapsed="false">
      <c r="A18168" s="1" t="n">
        <v>1</v>
      </c>
      <c r="B18168" s="17" t="n">
        <v>46268</v>
      </c>
      <c r="C18168" s="1" t="n">
        <v>11</v>
      </c>
      <c r="D18168" s="1" t="s">
        <v>3915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8944</v>
      </c>
      <c r="N18168" s="1" t="n">
        <v>5</v>
      </c>
      <c r="O18168" s="1" t="n">
        <v>62.26</v>
      </c>
    </row>
    <row r="18169" customFormat="false" ht="15" hidden="false" customHeight="true" outlineLevel="0" collapsed="false">
      <c r="A18169" s="1" t="n">
        <v>1</v>
      </c>
      <c r="B18169" s="17" t="n">
        <v>46268</v>
      </c>
      <c r="C18169" s="1" t="n">
        <v>11</v>
      </c>
      <c r="D18169" s="1" t="s">
        <v>3915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8945</v>
      </c>
      <c r="N18169" s="1" t="n">
        <v>5</v>
      </c>
      <c r="O18169" s="1" t="n">
        <v>62.26</v>
      </c>
    </row>
    <row r="18170" customFormat="false" ht="15" hidden="false" customHeight="true" outlineLevel="0" collapsed="false">
      <c r="A18170" s="1" t="n">
        <v>1</v>
      </c>
      <c r="B18170" s="17" t="n">
        <v>46268</v>
      </c>
      <c r="C18170" s="1" t="n">
        <v>11</v>
      </c>
      <c r="D18170" s="1" t="s">
        <v>3915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8946</v>
      </c>
      <c r="N18170" s="1" t="n">
        <v>3</v>
      </c>
      <c r="O18170" s="1" t="n">
        <v>44.99</v>
      </c>
    </row>
    <row r="18171" customFormat="false" ht="15" hidden="false" customHeight="true" outlineLevel="0" collapsed="false">
      <c r="A18171" s="1" t="n">
        <v>1</v>
      </c>
      <c r="B18171" s="17" t="n">
        <v>46268</v>
      </c>
      <c r="C18171" s="1" t="n">
        <v>11</v>
      </c>
      <c r="D18171" s="1" t="s">
        <v>3915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8947</v>
      </c>
      <c r="N18171" s="1" t="n">
        <v>5</v>
      </c>
      <c r="O18171" s="1" t="n">
        <v>52.28</v>
      </c>
    </row>
    <row r="18172" customFormat="false" ht="15" hidden="false" customHeight="true" outlineLevel="0" collapsed="false">
      <c r="A18172" s="1" t="n">
        <v>1</v>
      </c>
      <c r="B18172" s="17" t="n">
        <v>46268</v>
      </c>
      <c r="C18172" s="1" t="n">
        <v>11</v>
      </c>
      <c r="D18172" s="1" t="s">
        <v>3915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8948</v>
      </c>
      <c r="N18172" s="1" t="n">
        <v>10</v>
      </c>
      <c r="O18172" s="1" t="n">
        <v>56.96</v>
      </c>
    </row>
    <row r="18173" customFormat="false" ht="15" hidden="false" customHeight="true" outlineLevel="0" collapsed="false">
      <c r="A18173" s="1" t="n">
        <v>1</v>
      </c>
      <c r="B18173" s="17" t="n">
        <v>46268</v>
      </c>
      <c r="C18173" s="1" t="n">
        <v>11</v>
      </c>
      <c r="D18173" s="1" t="s">
        <v>3915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8949</v>
      </c>
      <c r="N18173" s="1" t="n">
        <v>2</v>
      </c>
      <c r="O18173" s="1" t="n">
        <v>36.27</v>
      </c>
    </row>
    <row r="18174" customFormat="false" ht="15" hidden="false" customHeight="true" outlineLevel="0" collapsed="false">
      <c r="A18174" s="1" t="n">
        <v>1</v>
      </c>
      <c r="B18174" s="17" t="n">
        <v>46268</v>
      </c>
      <c r="C18174" s="1" t="n">
        <v>11</v>
      </c>
      <c r="D18174" s="1" t="s">
        <v>3915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8950</v>
      </c>
      <c r="N18174" s="1" t="n">
        <v>2</v>
      </c>
      <c r="O18174" s="1" t="n">
        <v>46.97</v>
      </c>
    </row>
    <row r="18175" customFormat="false" ht="15" hidden="false" customHeight="true" outlineLevel="0" collapsed="false">
      <c r="A18175" s="1" t="n">
        <v>1</v>
      </c>
      <c r="B18175" s="17" t="n">
        <v>46268</v>
      </c>
      <c r="C18175" s="1" t="n">
        <v>11</v>
      </c>
      <c r="D18175" s="1" t="s">
        <v>3915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8951</v>
      </c>
      <c r="N18175" s="1" t="n">
        <v>2</v>
      </c>
      <c r="O18175" s="1" t="n">
        <v>46.97</v>
      </c>
    </row>
    <row r="18176" customFormat="false" ht="15" hidden="false" customHeight="true" outlineLevel="0" collapsed="false">
      <c r="A18176" s="1" t="n">
        <v>1</v>
      </c>
      <c r="B18176" s="17" t="n">
        <v>46268</v>
      </c>
      <c r="C18176" s="1" t="n">
        <v>11</v>
      </c>
      <c r="D18176" s="1" t="s">
        <v>3915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8952</v>
      </c>
      <c r="N18176" s="1" t="n">
        <v>6</v>
      </c>
      <c r="O18176" s="1" t="n">
        <v>71.04</v>
      </c>
    </row>
    <row r="18177" customFormat="false" ht="15" hidden="false" customHeight="true" outlineLevel="0" collapsed="false">
      <c r="A18177" s="1" t="n">
        <v>1</v>
      </c>
      <c r="B18177" s="17" t="n">
        <v>46268</v>
      </c>
      <c r="C18177" s="1" t="n">
        <v>11</v>
      </c>
      <c r="D18177" s="1" t="s">
        <v>3915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8953</v>
      </c>
      <c r="N18177" s="1" t="n">
        <v>5</v>
      </c>
      <c r="O18177" s="1" t="n">
        <v>60.97</v>
      </c>
    </row>
    <row r="18178" customFormat="false" ht="15" hidden="false" customHeight="true" outlineLevel="0" collapsed="false">
      <c r="A18178" s="1" t="n">
        <v>1</v>
      </c>
      <c r="B18178" s="17" t="n">
        <v>46268</v>
      </c>
      <c r="C18178" s="1" t="n">
        <v>11</v>
      </c>
      <c r="D18178" s="1" t="s">
        <v>3915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8954</v>
      </c>
      <c r="N18178" s="1" t="n">
        <v>5</v>
      </c>
      <c r="O18178" s="1" t="n">
        <v>60.97</v>
      </c>
    </row>
    <row r="18179" customFormat="false" ht="15" hidden="false" customHeight="true" outlineLevel="0" collapsed="false">
      <c r="A18179" s="1" t="n">
        <v>1</v>
      </c>
      <c r="B18179" s="17" t="n">
        <v>46268</v>
      </c>
      <c r="C18179" s="1" t="n">
        <v>11</v>
      </c>
      <c r="D18179" s="1" t="s">
        <v>3915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4919</v>
      </c>
      <c r="N18179" s="1" t="n">
        <v>24</v>
      </c>
      <c r="O18179" s="1" t="n">
        <v>335.6</v>
      </c>
    </row>
    <row r="18180" customFormat="false" ht="15" hidden="false" customHeight="true" outlineLevel="0" collapsed="false">
      <c r="A18180" s="1" t="n">
        <v>1</v>
      </c>
      <c r="B18180" s="17" t="n">
        <v>46268</v>
      </c>
      <c r="C18180" s="1" t="n">
        <v>11</v>
      </c>
      <c r="D18180" s="1" t="s">
        <v>3915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5233</v>
      </c>
      <c r="N18180" s="1" t="n">
        <v>60</v>
      </c>
      <c r="O18180" s="1" t="n">
        <v>293.5</v>
      </c>
    </row>
    <row r="18181" customFormat="false" ht="15" hidden="false" customHeight="true" outlineLevel="0" collapsed="false">
      <c r="A18181" s="1" t="n">
        <v>1</v>
      </c>
      <c r="B18181" s="17" t="n">
        <v>46268</v>
      </c>
      <c r="C18181" s="1" t="n">
        <v>11</v>
      </c>
      <c r="D18181" s="1" t="s">
        <v>3915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8629</v>
      </c>
      <c r="N18181" s="1" t="n">
        <v>6</v>
      </c>
      <c r="O18181" s="1" t="n">
        <v>85.9</v>
      </c>
    </row>
    <row r="18182" customFormat="false" ht="15" hidden="false" customHeight="true" outlineLevel="0" collapsed="false">
      <c r="A18182" s="1" t="n">
        <v>1</v>
      </c>
      <c r="B18182" s="17" t="n">
        <v>46268</v>
      </c>
      <c r="C18182" s="1" t="n">
        <v>11</v>
      </c>
      <c r="D18182" s="1" t="s">
        <v>3915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4433</v>
      </c>
      <c r="N18182" s="1" t="n">
        <v>125</v>
      </c>
      <c r="O18182" s="1" t="n">
        <v>1514.5</v>
      </c>
    </row>
    <row r="18183" customFormat="false" ht="15" hidden="false" customHeight="true" outlineLevel="0" collapsed="false">
      <c r="A18183" s="1" t="n">
        <v>1</v>
      </c>
      <c r="B18183" s="17" t="n">
        <v>46268</v>
      </c>
      <c r="C18183" s="1" t="n">
        <v>11</v>
      </c>
      <c r="D18183" s="1" t="s">
        <v>3915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4434</v>
      </c>
      <c r="N18183" s="1" t="n">
        <v>80</v>
      </c>
      <c r="O18183" s="1" t="n">
        <v>304.9</v>
      </c>
    </row>
    <row r="18184" customFormat="false" ht="15" hidden="false" customHeight="true" outlineLevel="0" collapsed="false">
      <c r="A18184" s="1" t="n">
        <v>1</v>
      </c>
      <c r="B18184" s="17" t="n">
        <v>46268</v>
      </c>
      <c r="C18184" s="1" t="n">
        <v>11</v>
      </c>
      <c r="D18184" s="1" t="s">
        <v>3915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5007</v>
      </c>
      <c r="N18184" s="1" t="n">
        <v>61.08</v>
      </c>
      <c r="O18184" s="1" t="n">
        <v>793.43</v>
      </c>
    </row>
    <row r="18185" customFormat="false" ht="15" hidden="false" customHeight="true" outlineLevel="0" collapsed="false">
      <c r="A18185" s="1" t="n">
        <v>1</v>
      </c>
      <c r="B18185" s="17" t="n">
        <v>46268</v>
      </c>
      <c r="C18185" s="1" t="n">
        <v>11</v>
      </c>
      <c r="D18185" s="1" t="s">
        <v>3915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5982</v>
      </c>
      <c r="N18185" s="1" t="n">
        <v>45</v>
      </c>
      <c r="O18185" s="1" t="n">
        <v>809.55</v>
      </c>
    </row>
    <row r="18186" customFormat="false" ht="15" hidden="false" customHeight="true" outlineLevel="0" collapsed="false">
      <c r="A18186" s="1" t="n">
        <v>1</v>
      </c>
      <c r="B18186" s="17" t="n">
        <v>46268</v>
      </c>
      <c r="C18186" s="1" t="n">
        <v>11</v>
      </c>
      <c r="D18186" s="1" t="s">
        <v>3915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4509</v>
      </c>
      <c r="N18186" s="1" t="n">
        <v>16</v>
      </c>
      <c r="O18186" s="1" t="n">
        <v>111.84</v>
      </c>
    </row>
    <row r="18187" customFormat="false" ht="15" hidden="false" customHeight="true" outlineLevel="0" collapsed="false">
      <c r="A18187" s="1" t="n">
        <v>1</v>
      </c>
      <c r="B18187" s="17" t="n">
        <v>46268</v>
      </c>
      <c r="C18187" s="1" t="n">
        <v>11</v>
      </c>
      <c r="D18187" s="1" t="s">
        <v>3915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5988</v>
      </c>
      <c r="N18187" s="1" t="n">
        <v>36</v>
      </c>
      <c r="O18187" s="1" t="n">
        <v>224.93</v>
      </c>
    </row>
    <row r="18188" customFormat="false" ht="15" hidden="false" customHeight="true" outlineLevel="0" collapsed="false">
      <c r="A18188" s="1" t="n">
        <v>1</v>
      </c>
      <c r="B18188" s="17" t="n">
        <v>46268</v>
      </c>
      <c r="C18188" s="1" t="n">
        <v>11</v>
      </c>
      <c r="D18188" s="1" t="s">
        <v>3915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4512</v>
      </c>
      <c r="N18188" s="1" t="n">
        <v>12</v>
      </c>
      <c r="O18188" s="1" t="n">
        <v>93.36</v>
      </c>
    </row>
    <row r="18189" customFormat="false" ht="15" hidden="false" customHeight="true" outlineLevel="0" collapsed="false">
      <c r="A18189" s="1" t="n">
        <v>1</v>
      </c>
      <c r="B18189" s="17" t="n">
        <v>46268</v>
      </c>
      <c r="C18189" s="1" t="n">
        <v>11</v>
      </c>
      <c r="D18189" s="1" t="s">
        <v>3915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7982</v>
      </c>
      <c r="N18189" s="1" t="n">
        <v>10</v>
      </c>
      <c r="O18189" s="1" t="n">
        <v>136.38</v>
      </c>
    </row>
    <row r="18190" customFormat="false" ht="15" hidden="false" customHeight="true" outlineLevel="0" collapsed="false">
      <c r="A18190" s="1" t="n">
        <v>1</v>
      </c>
      <c r="B18190" s="17" t="n">
        <v>46268</v>
      </c>
      <c r="C18190" s="1" t="n">
        <v>11</v>
      </c>
      <c r="D18190" s="1" t="s">
        <v>3915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4513</v>
      </c>
      <c r="N18190" s="1" t="n">
        <v>12</v>
      </c>
      <c r="O18190" s="1" t="n">
        <v>94.27</v>
      </c>
    </row>
    <row r="18191" customFormat="false" ht="15" hidden="false" customHeight="true" outlineLevel="0" collapsed="false">
      <c r="A18191" s="1" t="n">
        <v>1</v>
      </c>
      <c r="B18191" s="17" t="n">
        <v>46268</v>
      </c>
      <c r="C18191" s="1" t="n">
        <v>11</v>
      </c>
      <c r="D18191" s="1" t="s">
        <v>3915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5990</v>
      </c>
      <c r="N18191" s="1" t="n">
        <v>10</v>
      </c>
      <c r="O18191" s="1" t="n">
        <v>136.38</v>
      </c>
    </row>
    <row r="18192" customFormat="false" ht="15" hidden="false" customHeight="true" outlineLevel="0" collapsed="false">
      <c r="A18192" s="1" t="n">
        <v>1</v>
      </c>
      <c r="B18192" s="17" t="n">
        <v>46268</v>
      </c>
      <c r="C18192" s="1" t="n">
        <v>11</v>
      </c>
      <c r="D18192" s="1" t="s">
        <v>3915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4515</v>
      </c>
      <c r="N18192" s="1" t="n">
        <v>16</v>
      </c>
      <c r="O18192" s="1" t="n">
        <v>111.84</v>
      </c>
    </row>
    <row r="18193" customFormat="false" ht="15" hidden="false" customHeight="true" outlineLevel="0" collapsed="false">
      <c r="A18193" s="1" t="n">
        <v>1</v>
      </c>
      <c r="B18193" s="17" t="n">
        <v>46268</v>
      </c>
      <c r="C18193" s="1" t="n">
        <v>11</v>
      </c>
      <c r="D18193" s="1" t="s">
        <v>3915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5354</v>
      </c>
      <c r="N18193" s="1" t="n">
        <v>12</v>
      </c>
      <c r="O18193" s="1" t="n">
        <v>86.12</v>
      </c>
    </row>
    <row r="18194" customFormat="false" ht="15" hidden="false" customHeight="true" outlineLevel="0" collapsed="false">
      <c r="A18194" s="1" t="n">
        <v>1</v>
      </c>
      <c r="B18194" s="17" t="n">
        <v>46268</v>
      </c>
      <c r="C18194" s="1" t="n">
        <v>11</v>
      </c>
      <c r="D18194" s="1" t="s">
        <v>3915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4518</v>
      </c>
      <c r="N18194" s="1" t="n">
        <v>64</v>
      </c>
      <c r="O18194" s="1" t="n">
        <v>527.38</v>
      </c>
    </row>
    <row r="18195" customFormat="false" ht="15" hidden="false" customHeight="true" outlineLevel="0" collapsed="false">
      <c r="A18195" s="1" t="n">
        <v>1</v>
      </c>
      <c r="B18195" s="17" t="n">
        <v>46268</v>
      </c>
      <c r="C18195" s="1" t="n">
        <v>11</v>
      </c>
      <c r="D18195" s="1" t="s">
        <v>3915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4519</v>
      </c>
      <c r="N18195" s="1" t="n">
        <v>64</v>
      </c>
      <c r="O18195" s="1" t="n">
        <v>290.39</v>
      </c>
    </row>
    <row r="18196" customFormat="false" ht="15" hidden="false" customHeight="true" outlineLevel="0" collapsed="false">
      <c r="A18196" s="1" t="n">
        <v>1</v>
      </c>
      <c r="B18196" s="17" t="n">
        <v>46268</v>
      </c>
      <c r="C18196" s="1" t="n">
        <v>11</v>
      </c>
      <c r="D18196" s="1" t="s">
        <v>3915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4523</v>
      </c>
      <c r="N18196" s="1" t="n">
        <v>25</v>
      </c>
      <c r="O18196" s="1" t="n">
        <v>107.44</v>
      </c>
    </row>
    <row r="18197" customFormat="false" ht="15" hidden="false" customHeight="true" outlineLevel="0" collapsed="false">
      <c r="A18197" s="1" t="n">
        <v>1</v>
      </c>
      <c r="B18197" s="17" t="n">
        <v>46268</v>
      </c>
      <c r="C18197" s="1" t="n">
        <v>11</v>
      </c>
      <c r="D18197" s="1" t="s">
        <v>3915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4642</v>
      </c>
      <c r="N18197" s="1" t="n">
        <v>3</v>
      </c>
      <c r="O18197" s="1" t="n">
        <v>475.5</v>
      </c>
    </row>
    <row r="18198" customFormat="false" ht="15" hidden="false" customHeight="true" outlineLevel="0" collapsed="false">
      <c r="A18198" s="1" t="n">
        <v>1</v>
      </c>
      <c r="B18198" s="17" t="n">
        <v>46268</v>
      </c>
      <c r="C18198" s="1" t="n">
        <v>11</v>
      </c>
      <c r="D18198" s="1" t="s">
        <v>3915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5997</v>
      </c>
      <c r="N18198" s="1" t="n">
        <v>12</v>
      </c>
      <c r="O18198" s="1" t="n">
        <v>105.77</v>
      </c>
    </row>
    <row r="18199" customFormat="false" ht="15" hidden="false" customHeight="true" outlineLevel="0" collapsed="false">
      <c r="A18199" s="1" t="n">
        <v>1</v>
      </c>
      <c r="B18199" s="17" t="n">
        <v>46268</v>
      </c>
      <c r="C18199" s="1" t="n">
        <v>11</v>
      </c>
      <c r="D18199" s="1" t="s">
        <v>3915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5998</v>
      </c>
      <c r="N18199" s="1" t="n">
        <v>12</v>
      </c>
      <c r="O18199" s="1" t="n">
        <v>105.77</v>
      </c>
    </row>
    <row r="18200" customFormat="false" ht="15" hidden="false" customHeight="true" outlineLevel="0" collapsed="false">
      <c r="A18200" s="1" t="n">
        <v>1</v>
      </c>
      <c r="B18200" s="17" t="n">
        <v>46268</v>
      </c>
      <c r="C18200" s="1" t="n">
        <v>11</v>
      </c>
      <c r="D18200" s="1" t="s">
        <v>3915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7387</v>
      </c>
      <c r="N18200" s="1" t="n">
        <v>101</v>
      </c>
      <c r="O18200" s="1" t="n">
        <v>1175.16</v>
      </c>
    </row>
    <row r="18201" customFormat="false" ht="15" hidden="false" customHeight="true" outlineLevel="0" collapsed="false">
      <c r="A18201" s="1" t="n">
        <v>1</v>
      </c>
      <c r="B18201" s="17" t="n">
        <v>46268</v>
      </c>
      <c r="C18201" s="1" t="n">
        <v>11</v>
      </c>
      <c r="D18201" s="1" t="s">
        <v>3915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7388</v>
      </c>
      <c r="N18201" s="1" t="n">
        <v>202</v>
      </c>
      <c r="O18201" s="1" t="n">
        <v>2350.32</v>
      </c>
    </row>
    <row r="18202" customFormat="false" ht="15" hidden="false" customHeight="true" outlineLevel="0" collapsed="false">
      <c r="A18202" s="1" t="n">
        <v>1</v>
      </c>
      <c r="B18202" s="17" t="n">
        <v>46268</v>
      </c>
      <c r="C18202" s="1" t="n">
        <v>11</v>
      </c>
      <c r="D18202" s="1" t="s">
        <v>3915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7390</v>
      </c>
      <c r="N18202" s="1" t="n">
        <v>202</v>
      </c>
      <c r="O18202" s="1" t="n">
        <v>2350.32</v>
      </c>
    </row>
    <row r="18203" customFormat="false" ht="15" hidden="false" customHeight="true" outlineLevel="0" collapsed="false">
      <c r="A18203" s="1" t="n">
        <v>1</v>
      </c>
      <c r="B18203" s="17" t="n">
        <v>46268</v>
      </c>
      <c r="C18203" s="1" t="n">
        <v>11</v>
      </c>
      <c r="D18203" s="1" t="s">
        <v>3915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4471</v>
      </c>
      <c r="N18203" s="1" t="n">
        <v>303</v>
      </c>
      <c r="O18203" s="1" t="n">
        <v>3525.48</v>
      </c>
    </row>
    <row r="18204" customFormat="false" ht="15" hidden="false" customHeight="true" outlineLevel="0" collapsed="false">
      <c r="A18204" s="1" t="n">
        <v>1</v>
      </c>
      <c r="B18204" s="17" t="n">
        <v>46268</v>
      </c>
      <c r="C18204" s="1" t="n">
        <v>11</v>
      </c>
      <c r="D18204" s="1" t="s">
        <v>3915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4473</v>
      </c>
      <c r="N18204" s="1" t="n">
        <v>202</v>
      </c>
      <c r="O18204" s="1" t="n">
        <v>2350.32</v>
      </c>
    </row>
    <row r="18205" customFormat="false" ht="15" hidden="false" customHeight="true" outlineLevel="0" collapsed="false">
      <c r="A18205" s="1" t="n">
        <v>1</v>
      </c>
      <c r="B18205" s="17" t="n">
        <v>46268</v>
      </c>
      <c r="C18205" s="1" t="n">
        <v>11</v>
      </c>
      <c r="D18205" s="1" t="s">
        <v>3915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4671</v>
      </c>
      <c r="N18205" s="1" t="n">
        <v>20</v>
      </c>
      <c r="O18205" s="1" t="n">
        <v>273.8</v>
      </c>
    </row>
    <row r="18206" customFormat="false" ht="15" hidden="false" customHeight="true" outlineLevel="0" collapsed="false">
      <c r="A18206" s="1" t="n">
        <v>1</v>
      </c>
      <c r="B18206" s="17" t="n">
        <v>46268</v>
      </c>
      <c r="C18206" s="1" t="n">
        <v>11</v>
      </c>
      <c r="D18206" s="1" t="s">
        <v>3915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8764</v>
      </c>
      <c r="N18206" s="1" t="n">
        <v>12</v>
      </c>
      <c r="O18206" s="1" t="n">
        <v>191.88</v>
      </c>
    </row>
    <row r="18207" customFormat="false" ht="15" hidden="false" customHeight="true" outlineLevel="0" collapsed="false">
      <c r="A18207" s="1" t="n">
        <v>1</v>
      </c>
      <c r="B18207" s="17" t="n">
        <v>46268</v>
      </c>
      <c r="C18207" s="1" t="n">
        <v>11</v>
      </c>
      <c r="D18207" s="1" t="s">
        <v>3915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8765</v>
      </c>
      <c r="N18207" s="1" t="n">
        <v>12</v>
      </c>
      <c r="O18207" s="1" t="n">
        <v>191.88</v>
      </c>
    </row>
    <row r="18208" customFormat="false" ht="15" hidden="false" customHeight="true" outlineLevel="0" collapsed="false">
      <c r="A18208" s="1" t="n">
        <v>1</v>
      </c>
      <c r="B18208" s="17" t="n">
        <v>46269</v>
      </c>
      <c r="C18208" s="1" t="n">
        <v>1</v>
      </c>
      <c r="D18208" s="1" t="s">
        <v>3851</v>
      </c>
      <c r="E18208" s="1" t="n">
        <v>1615</v>
      </c>
      <c r="F18208" s="1" t="s">
        <v>253</v>
      </c>
      <c r="I18208" s="1" t="n">
        <v>15257</v>
      </c>
      <c r="J18208" s="1" t="n">
        <v>100101</v>
      </c>
      <c r="K18208" s="1" t="n">
        <v>102</v>
      </c>
      <c r="L18208" s="1" t="s">
        <v>4223</v>
      </c>
      <c r="N18208" s="1" t="n">
        <v>20</v>
      </c>
      <c r="O18208" s="1" t="n">
        <v>480</v>
      </c>
    </row>
    <row r="18209" customFormat="false" ht="15" hidden="false" customHeight="true" outlineLevel="0" collapsed="false">
      <c r="A18209" s="1" t="n">
        <v>1</v>
      </c>
      <c r="B18209" s="17" t="n">
        <v>46269</v>
      </c>
      <c r="C18209" s="1" t="n">
        <v>1</v>
      </c>
      <c r="D18209" s="1" t="s">
        <v>3851</v>
      </c>
      <c r="E18209" s="1" t="n">
        <v>1615</v>
      </c>
      <c r="F18209" s="1" t="s">
        <v>253</v>
      </c>
      <c r="I18209" s="1" t="n">
        <v>15257</v>
      </c>
      <c r="J18209" s="1" t="n">
        <v>100114</v>
      </c>
      <c r="K18209" s="1" t="n">
        <v>115</v>
      </c>
      <c r="L18209" s="1" t="s">
        <v>4224</v>
      </c>
      <c r="N18209" s="1" t="n">
        <v>72</v>
      </c>
      <c r="O18209" s="1" t="n">
        <v>720</v>
      </c>
    </row>
    <row r="18210" customFormat="false" ht="15" hidden="false" customHeight="true" outlineLevel="0" collapsed="false">
      <c r="A18210" s="1" t="n">
        <v>1</v>
      </c>
      <c r="B18210" s="17" t="n">
        <v>46269</v>
      </c>
      <c r="C18210" s="1" t="n">
        <v>1</v>
      </c>
      <c r="D18210" s="1" t="s">
        <v>3851</v>
      </c>
      <c r="E18210" s="1" t="n">
        <v>1615</v>
      </c>
      <c r="F18210" s="1" t="s">
        <v>253</v>
      </c>
      <c r="I18210" s="1" t="n">
        <v>15257</v>
      </c>
      <c r="J18210" s="1" t="n">
        <v>37771</v>
      </c>
      <c r="K18210" s="1" t="n">
        <v>774574</v>
      </c>
      <c r="L18210" s="1" t="s">
        <v>4225</v>
      </c>
      <c r="N18210" s="1" t="n">
        <v>20</v>
      </c>
      <c r="O18210" s="1" t="n">
        <v>120</v>
      </c>
    </row>
    <row r="18211" customFormat="false" ht="15" hidden="false" customHeight="false" outlineLevel="0" collapsed="false">
      <c r="A18211" s="1" t="n">
        <v>1</v>
      </c>
      <c r="B18211" s="17" t="n">
        <v>46269</v>
      </c>
      <c r="C18211" s="1" t="n">
        <v>6</v>
      </c>
      <c r="D18211" s="1" t="s">
        <v>3914</v>
      </c>
      <c r="E18211" s="1" t="n">
        <v>33</v>
      </c>
      <c r="F18211" s="1" t="s">
        <v>93</v>
      </c>
      <c r="I18211" s="1" t="n">
        <v>5614</v>
      </c>
      <c r="J18211" s="1" t="n">
        <v>100062</v>
      </c>
      <c r="K18211" s="1" t="n">
        <v>63</v>
      </c>
      <c r="L18211" s="1" t="s">
        <v>4187</v>
      </c>
      <c r="N18211" s="1" t="n">
        <v>40</v>
      </c>
      <c r="O18211" s="1" t="n">
        <v>260</v>
      </c>
    </row>
    <row r="18212" customFormat="false" ht="15" hidden="false" customHeight="false" outlineLevel="0" collapsed="false">
      <c r="A18212" s="1" t="n">
        <v>1</v>
      </c>
      <c r="B18212" s="17" t="n">
        <v>46269</v>
      </c>
      <c r="C18212" s="1" t="n">
        <v>6</v>
      </c>
      <c r="D18212" s="1" t="s">
        <v>3914</v>
      </c>
      <c r="E18212" s="1" t="n">
        <v>33</v>
      </c>
      <c r="F18212" s="1" t="s">
        <v>93</v>
      </c>
      <c r="I18212" s="1" t="n">
        <v>5614</v>
      </c>
      <c r="J18212" s="1" t="n">
        <v>100100</v>
      </c>
      <c r="K18212" s="1" t="n">
        <v>101</v>
      </c>
      <c r="L18212" s="1" t="s">
        <v>4264</v>
      </c>
      <c r="N18212" s="1" t="n">
        <v>5</v>
      </c>
      <c r="O18212" s="1" t="n">
        <v>30</v>
      </c>
    </row>
    <row r="18213" customFormat="false" ht="15" hidden="false" customHeight="false" outlineLevel="0" collapsed="false">
      <c r="A18213" s="1" t="n">
        <v>1</v>
      </c>
      <c r="B18213" s="17" t="n">
        <v>46269</v>
      </c>
      <c r="C18213" s="1" t="n">
        <v>6</v>
      </c>
      <c r="D18213" s="1" t="s">
        <v>3914</v>
      </c>
      <c r="E18213" s="1" t="n">
        <v>33</v>
      </c>
      <c r="F18213" s="1" t="s">
        <v>93</v>
      </c>
      <c r="I18213" s="1" t="n">
        <v>5614</v>
      </c>
      <c r="J18213" s="1" t="n">
        <v>100104</v>
      </c>
      <c r="K18213" s="1" t="n">
        <v>105</v>
      </c>
      <c r="L18213" s="1" t="s">
        <v>4265</v>
      </c>
      <c r="N18213" s="1" t="n">
        <v>20</v>
      </c>
      <c r="O18213" s="1" t="n">
        <v>130</v>
      </c>
    </row>
    <row r="18214" customFormat="false" ht="15" hidden="false" customHeight="false" outlineLevel="0" collapsed="false">
      <c r="A18214" s="1" t="n">
        <v>1</v>
      </c>
      <c r="B18214" s="17" t="n">
        <v>46269</v>
      </c>
      <c r="C18214" s="1" t="n">
        <v>6</v>
      </c>
      <c r="D18214" s="1" t="s">
        <v>3914</v>
      </c>
      <c r="E18214" s="1" t="n">
        <v>33</v>
      </c>
      <c r="F18214" s="1" t="s">
        <v>93</v>
      </c>
      <c r="I18214" s="1" t="n">
        <v>5614</v>
      </c>
      <c r="J18214" s="1" t="n">
        <v>100105</v>
      </c>
      <c r="K18214" s="1" t="n">
        <v>106</v>
      </c>
      <c r="L18214" s="1" t="s">
        <v>4188</v>
      </c>
      <c r="N18214" s="1" t="n">
        <v>96</v>
      </c>
      <c r="O18214" s="1" t="n">
        <v>560</v>
      </c>
    </row>
    <row r="18215" customFormat="false" ht="15" hidden="false" customHeight="false" outlineLevel="0" collapsed="false">
      <c r="A18215" s="1" t="n">
        <v>1</v>
      </c>
      <c r="B18215" s="17" t="n">
        <v>46269</v>
      </c>
      <c r="C18215" s="1" t="n">
        <v>6</v>
      </c>
      <c r="D18215" s="1" t="s">
        <v>3914</v>
      </c>
      <c r="E18215" s="1" t="n">
        <v>33</v>
      </c>
      <c r="F18215" s="1" t="s">
        <v>93</v>
      </c>
      <c r="I18215" s="1" t="n">
        <v>5614</v>
      </c>
      <c r="J18215" s="1" t="n">
        <v>100107</v>
      </c>
      <c r="K18215" s="1" t="n">
        <v>108</v>
      </c>
      <c r="L18215" s="1" t="s">
        <v>4189</v>
      </c>
      <c r="N18215" s="1" t="n">
        <v>5</v>
      </c>
      <c r="O18215" s="1" t="n">
        <v>45</v>
      </c>
    </row>
    <row r="18216" customFormat="false" ht="15" hidden="false" customHeight="false" outlineLevel="0" collapsed="false">
      <c r="A18216" s="1" t="n">
        <v>1</v>
      </c>
      <c r="B18216" s="17" t="n">
        <v>46269</v>
      </c>
      <c r="C18216" s="1" t="n">
        <v>6</v>
      </c>
      <c r="D18216" s="1" t="s">
        <v>3914</v>
      </c>
      <c r="E18216" s="1" t="n">
        <v>33</v>
      </c>
      <c r="F18216" s="1" t="s">
        <v>93</v>
      </c>
      <c r="I18216" s="1" t="n">
        <v>5614</v>
      </c>
      <c r="J18216" s="1" t="n">
        <v>100109</v>
      </c>
      <c r="K18216" s="1" t="n">
        <v>110</v>
      </c>
      <c r="L18216" s="1" t="s">
        <v>4190</v>
      </c>
      <c r="N18216" s="1" t="n">
        <v>100</v>
      </c>
      <c r="O18216" s="1" t="n">
        <v>650</v>
      </c>
    </row>
    <row r="18217" customFormat="false" ht="15" hidden="false" customHeight="false" outlineLevel="0" collapsed="false">
      <c r="A18217" s="1" t="n">
        <v>1</v>
      </c>
      <c r="B18217" s="17" t="n">
        <v>46269</v>
      </c>
      <c r="C18217" s="1" t="n">
        <v>6</v>
      </c>
      <c r="D18217" s="1" t="s">
        <v>3914</v>
      </c>
      <c r="E18217" s="1" t="n">
        <v>33</v>
      </c>
      <c r="F18217" s="1" t="s">
        <v>93</v>
      </c>
      <c r="I18217" s="1" t="n">
        <v>5614</v>
      </c>
      <c r="J18217" s="1" t="n">
        <v>100110</v>
      </c>
      <c r="K18217" s="1" t="n">
        <v>111</v>
      </c>
      <c r="L18217" s="1" t="s">
        <v>4191</v>
      </c>
      <c r="N18217" s="1" t="n">
        <v>20</v>
      </c>
      <c r="O18217" s="1" t="n">
        <v>170</v>
      </c>
    </row>
    <row r="18218" customFormat="false" ht="15" hidden="false" customHeight="false" outlineLevel="0" collapsed="false">
      <c r="A18218" s="1" t="n">
        <v>1</v>
      </c>
      <c r="B18218" s="17" t="n">
        <v>46269</v>
      </c>
      <c r="C18218" s="1" t="n">
        <v>6</v>
      </c>
      <c r="D18218" s="1" t="s">
        <v>3914</v>
      </c>
      <c r="E18218" s="1" t="n">
        <v>33</v>
      </c>
      <c r="F18218" s="1" t="s">
        <v>93</v>
      </c>
      <c r="I18218" s="1" t="n">
        <v>5614</v>
      </c>
      <c r="J18218" s="1" t="n">
        <v>100116</v>
      </c>
      <c r="K18218" s="1" t="n">
        <v>117</v>
      </c>
      <c r="L18218" s="1" t="s">
        <v>4193</v>
      </c>
      <c r="N18218" s="1" t="n">
        <v>4</v>
      </c>
      <c r="O18218" s="1" t="n">
        <v>68</v>
      </c>
    </row>
    <row r="18219" customFormat="false" ht="15" hidden="false" customHeight="false" outlineLevel="0" collapsed="false">
      <c r="A18219" s="1" t="n">
        <v>1</v>
      </c>
      <c r="B18219" s="17" t="n">
        <v>46269</v>
      </c>
      <c r="C18219" s="1" t="n">
        <v>6</v>
      </c>
      <c r="D18219" s="1" t="s">
        <v>3914</v>
      </c>
      <c r="E18219" s="1" t="n">
        <v>33</v>
      </c>
      <c r="F18219" s="1" t="s">
        <v>93</v>
      </c>
      <c r="I18219" s="1" t="n">
        <v>5614</v>
      </c>
      <c r="J18219" s="1" t="n">
        <v>100118</v>
      </c>
      <c r="K18219" s="1" t="n">
        <v>119</v>
      </c>
      <c r="L18219" s="1" t="s">
        <v>4194</v>
      </c>
      <c r="N18219" s="1" t="n">
        <v>4.7</v>
      </c>
      <c r="O18219" s="1" t="n">
        <v>37</v>
      </c>
    </row>
    <row r="18220" customFormat="false" ht="15" hidden="false" customHeight="false" outlineLevel="0" collapsed="false">
      <c r="A18220" s="1" t="n">
        <v>1</v>
      </c>
      <c r="B18220" s="17" t="n">
        <v>46269</v>
      </c>
      <c r="C18220" s="1" t="n">
        <v>6</v>
      </c>
      <c r="D18220" s="1" t="s">
        <v>3914</v>
      </c>
      <c r="E18220" s="1" t="n">
        <v>33</v>
      </c>
      <c r="F18220" s="1" t="s">
        <v>93</v>
      </c>
      <c r="I18220" s="1" t="n">
        <v>5614</v>
      </c>
      <c r="J18220" s="1" t="n">
        <v>100122</v>
      </c>
      <c r="K18220" s="1" t="n">
        <v>123</v>
      </c>
      <c r="L18220" s="1" t="s">
        <v>4195</v>
      </c>
      <c r="N18220" s="1" t="n">
        <v>20</v>
      </c>
      <c r="O18220" s="1" t="n">
        <v>240</v>
      </c>
    </row>
    <row r="18221" customFormat="false" ht="15" hidden="false" customHeight="false" outlineLevel="0" collapsed="false">
      <c r="A18221" s="1" t="n">
        <v>1</v>
      </c>
      <c r="B18221" s="17" t="n">
        <v>46269</v>
      </c>
      <c r="C18221" s="1" t="n">
        <v>6</v>
      </c>
      <c r="D18221" s="1" t="s">
        <v>3914</v>
      </c>
      <c r="E18221" s="1" t="n">
        <v>33</v>
      </c>
      <c r="F18221" s="1" t="s">
        <v>93</v>
      </c>
      <c r="I18221" s="1" t="n">
        <v>5614</v>
      </c>
      <c r="J18221" s="1" t="n">
        <v>100123</v>
      </c>
      <c r="K18221" s="1" t="n">
        <v>124</v>
      </c>
      <c r="L18221" s="1" t="s">
        <v>4196</v>
      </c>
      <c r="N18221" s="1" t="n">
        <v>2</v>
      </c>
      <c r="O18221" s="1" t="n">
        <v>46</v>
      </c>
    </row>
    <row r="18222" customFormat="false" ht="15" hidden="false" customHeight="false" outlineLevel="0" collapsed="false">
      <c r="A18222" s="1" t="n">
        <v>1</v>
      </c>
      <c r="B18222" s="17" t="n">
        <v>46269</v>
      </c>
      <c r="C18222" s="1" t="n">
        <v>6</v>
      </c>
      <c r="D18222" s="1" t="s">
        <v>3914</v>
      </c>
      <c r="E18222" s="1" t="n">
        <v>33</v>
      </c>
      <c r="F18222" s="1" t="s">
        <v>93</v>
      </c>
      <c r="I18222" s="1" t="n">
        <v>5614</v>
      </c>
      <c r="J18222" s="1" t="n">
        <v>100124</v>
      </c>
      <c r="K18222" s="1" t="n">
        <v>125</v>
      </c>
      <c r="L18222" s="1" t="s">
        <v>4197</v>
      </c>
      <c r="N18222" s="1" t="n">
        <v>9</v>
      </c>
      <c r="O18222" s="1" t="n">
        <v>99</v>
      </c>
    </row>
    <row r="18223" customFormat="false" ht="15" hidden="false" customHeight="false" outlineLevel="0" collapsed="false">
      <c r="A18223" s="1" t="n">
        <v>1</v>
      </c>
      <c r="B18223" s="17" t="n">
        <v>46269</v>
      </c>
      <c r="C18223" s="1" t="n">
        <v>6</v>
      </c>
      <c r="D18223" s="1" t="s">
        <v>3914</v>
      </c>
      <c r="E18223" s="1" t="n">
        <v>33</v>
      </c>
      <c r="F18223" s="1" t="s">
        <v>93</v>
      </c>
      <c r="I18223" s="1" t="n">
        <v>5614</v>
      </c>
      <c r="J18223" s="1" t="n">
        <v>100125</v>
      </c>
      <c r="K18223" s="1" t="n">
        <v>126</v>
      </c>
      <c r="L18223" s="1" t="s">
        <v>4267</v>
      </c>
      <c r="N18223" s="1" t="n">
        <v>60</v>
      </c>
      <c r="O18223" s="1" t="n">
        <v>480</v>
      </c>
    </row>
    <row r="18224" customFormat="false" ht="15" hidden="false" customHeight="false" outlineLevel="0" collapsed="false">
      <c r="A18224" s="1" t="n">
        <v>1</v>
      </c>
      <c r="B18224" s="17" t="n">
        <v>46269</v>
      </c>
      <c r="C18224" s="1" t="n">
        <v>6</v>
      </c>
      <c r="D18224" s="1" t="s">
        <v>3914</v>
      </c>
      <c r="E18224" s="1" t="n">
        <v>33</v>
      </c>
      <c r="F18224" s="1" t="s">
        <v>93</v>
      </c>
      <c r="I18224" s="1" t="n">
        <v>5614</v>
      </c>
      <c r="J18224" s="1" t="n">
        <v>100129</v>
      </c>
      <c r="K18224" s="1" t="n">
        <v>130</v>
      </c>
      <c r="L18224" s="1" t="s">
        <v>4198</v>
      </c>
      <c r="N18224" s="1" t="n">
        <v>28</v>
      </c>
      <c r="O18224" s="1" t="n">
        <v>200</v>
      </c>
    </row>
    <row r="18225" customFormat="false" ht="15" hidden="false" customHeight="false" outlineLevel="0" collapsed="false">
      <c r="A18225" s="1" t="n">
        <v>1</v>
      </c>
      <c r="B18225" s="17" t="n">
        <v>46269</v>
      </c>
      <c r="C18225" s="1" t="n">
        <v>6</v>
      </c>
      <c r="D18225" s="1" t="s">
        <v>3914</v>
      </c>
      <c r="E18225" s="1" t="n">
        <v>33</v>
      </c>
      <c r="F18225" s="1" t="s">
        <v>93</v>
      </c>
      <c r="I18225" s="1" t="n">
        <v>5614</v>
      </c>
      <c r="J18225" s="1" t="n">
        <v>100131</v>
      </c>
      <c r="K18225" s="1" t="n">
        <v>132</v>
      </c>
      <c r="L18225" s="1" t="s">
        <v>4610</v>
      </c>
      <c r="N18225" s="1" t="n">
        <v>2</v>
      </c>
      <c r="O18225" s="1" t="n">
        <v>60</v>
      </c>
    </row>
    <row r="18226" customFormat="false" ht="15" hidden="false" customHeight="false" outlineLevel="0" collapsed="false">
      <c r="A18226" s="1" t="n">
        <v>1</v>
      </c>
      <c r="B18226" s="17" t="n">
        <v>46269</v>
      </c>
      <c r="C18226" s="1" t="n">
        <v>6</v>
      </c>
      <c r="D18226" s="1" t="s">
        <v>3914</v>
      </c>
      <c r="E18226" s="1" t="n">
        <v>33</v>
      </c>
      <c r="F18226" s="1" t="s">
        <v>93</v>
      </c>
      <c r="I18226" s="1" t="n">
        <v>5614</v>
      </c>
      <c r="J18226" s="1" t="n">
        <v>100133</v>
      </c>
      <c r="K18226" s="1" t="n">
        <v>134</v>
      </c>
      <c r="L18226" s="1" t="s">
        <v>4199</v>
      </c>
      <c r="N18226" s="1" t="n">
        <v>40</v>
      </c>
      <c r="O18226" s="1" t="n">
        <v>240</v>
      </c>
    </row>
    <row r="18227" customFormat="false" ht="15" hidden="false" customHeight="false" outlineLevel="0" collapsed="false">
      <c r="A18227" s="1" t="n">
        <v>1</v>
      </c>
      <c r="B18227" s="17" t="n">
        <v>46269</v>
      </c>
      <c r="C18227" s="1" t="n">
        <v>6</v>
      </c>
      <c r="D18227" s="1" t="s">
        <v>3914</v>
      </c>
      <c r="E18227" s="1" t="n">
        <v>33</v>
      </c>
      <c r="F18227" s="1" t="s">
        <v>93</v>
      </c>
      <c r="I18227" s="1" t="n">
        <v>5615</v>
      </c>
      <c r="J18227" s="1" t="n">
        <v>100113</v>
      </c>
      <c r="K18227" s="1" t="n">
        <v>114</v>
      </c>
      <c r="L18227" s="1" t="s">
        <v>4174</v>
      </c>
      <c r="N18227" s="1" t="n">
        <v>80</v>
      </c>
      <c r="O18227" s="1" t="n">
        <v>400</v>
      </c>
    </row>
    <row r="18228" customFormat="false" ht="15" hidden="false" customHeight="false" outlineLevel="0" collapsed="false">
      <c r="A18228" s="1" t="n">
        <v>1</v>
      </c>
      <c r="B18228" s="17" t="n">
        <v>46269</v>
      </c>
      <c r="C18228" s="1" t="n">
        <v>6</v>
      </c>
      <c r="D18228" s="1" t="s">
        <v>3914</v>
      </c>
      <c r="E18228" s="1" t="n">
        <v>33</v>
      </c>
      <c r="F18228" s="1" t="s">
        <v>93</v>
      </c>
      <c r="I18228" s="1" t="n">
        <v>5615</v>
      </c>
      <c r="J18228" s="1" t="n">
        <v>110142</v>
      </c>
      <c r="K18228" s="1" t="n">
        <v>16699</v>
      </c>
      <c r="L18228" s="1" t="s">
        <v>4181</v>
      </c>
      <c r="N18228" s="1" t="n">
        <v>100</v>
      </c>
      <c r="O18228" s="1" t="n">
        <v>600</v>
      </c>
    </row>
    <row r="18229" customFormat="false" ht="15" hidden="false" customHeight="false" outlineLevel="0" collapsed="false">
      <c r="A18229" s="1" t="n">
        <v>1</v>
      </c>
      <c r="B18229" s="17" t="n">
        <v>46269</v>
      </c>
      <c r="C18229" s="1" t="n">
        <v>6</v>
      </c>
      <c r="D18229" s="1" t="s">
        <v>3914</v>
      </c>
      <c r="E18229" s="1" t="n">
        <v>33</v>
      </c>
      <c r="F18229" s="1" t="s">
        <v>93</v>
      </c>
      <c r="I18229" s="1" t="n">
        <v>5616</v>
      </c>
      <c r="J18229" s="1" t="n">
        <v>100115</v>
      </c>
      <c r="K18229" s="1" t="n">
        <v>116</v>
      </c>
      <c r="L18229" s="1" t="s">
        <v>4175</v>
      </c>
      <c r="N18229" s="1" t="n">
        <v>60</v>
      </c>
      <c r="O18229" s="1" t="n">
        <v>480</v>
      </c>
    </row>
    <row r="18230" customFormat="false" ht="15" hidden="false" customHeight="false" outlineLevel="0" collapsed="false">
      <c r="A18230" s="1" t="n">
        <v>1</v>
      </c>
      <c r="B18230" s="17" t="n">
        <v>46269</v>
      </c>
      <c r="C18230" s="1" t="n">
        <v>6</v>
      </c>
      <c r="D18230" s="1" t="s">
        <v>3914</v>
      </c>
      <c r="E18230" s="1" t="n">
        <v>33</v>
      </c>
      <c r="F18230" s="1" t="s">
        <v>93</v>
      </c>
      <c r="I18230" s="1" t="n">
        <v>5616</v>
      </c>
      <c r="J18230" s="1" t="n">
        <v>100121</v>
      </c>
      <c r="K18230" s="1" t="n">
        <v>122</v>
      </c>
      <c r="L18230" s="1" t="s">
        <v>4266</v>
      </c>
      <c r="N18230" s="1" t="n">
        <v>9.215</v>
      </c>
      <c r="O18230" s="1" t="n">
        <v>240</v>
      </c>
    </row>
    <row r="18231" customFormat="false" ht="15" hidden="false" customHeight="false" outlineLevel="0" collapsed="false">
      <c r="A18231" s="1" t="n">
        <v>1</v>
      </c>
      <c r="B18231" s="17" t="n">
        <v>46269</v>
      </c>
      <c r="C18231" s="1" t="n">
        <v>6</v>
      </c>
      <c r="D18231" s="1" t="s">
        <v>3914</v>
      </c>
      <c r="E18231" s="1" t="n">
        <v>33</v>
      </c>
      <c r="F18231" s="1" t="s">
        <v>93</v>
      </c>
      <c r="I18231" s="1" t="n">
        <v>5616</v>
      </c>
      <c r="J18231" s="1" t="n">
        <v>100130</v>
      </c>
      <c r="K18231" s="1" t="n">
        <v>131</v>
      </c>
      <c r="L18231" s="1" t="s">
        <v>4176</v>
      </c>
      <c r="N18231" s="1" t="n">
        <v>30</v>
      </c>
      <c r="O18231" s="1" t="n">
        <v>240</v>
      </c>
    </row>
    <row r="18232" customFormat="false" ht="15" hidden="false" customHeight="false" outlineLevel="0" collapsed="false">
      <c r="A18232" s="1" t="n">
        <v>1</v>
      </c>
      <c r="B18232" s="17" t="n">
        <v>46269</v>
      </c>
      <c r="C18232" s="1" t="n">
        <v>6</v>
      </c>
      <c r="D18232" s="1" t="s">
        <v>3914</v>
      </c>
      <c r="E18232" s="1" t="n">
        <v>33</v>
      </c>
      <c r="F18232" s="1" t="s">
        <v>93</v>
      </c>
      <c r="I18232" s="1" t="n">
        <v>5616</v>
      </c>
      <c r="J18232" s="1" t="n">
        <v>100132</v>
      </c>
      <c r="K18232" s="1" t="n">
        <v>133</v>
      </c>
      <c r="L18232" s="1" t="s">
        <v>4177</v>
      </c>
      <c r="N18232" s="1" t="n">
        <v>118.835</v>
      </c>
      <c r="O18232" s="1" t="n">
        <v>380</v>
      </c>
    </row>
    <row r="18233" customFormat="false" ht="15" hidden="false" customHeight="false" outlineLevel="0" collapsed="false">
      <c r="A18233" s="1" t="n">
        <v>1</v>
      </c>
      <c r="B18233" s="17" t="n">
        <v>46269</v>
      </c>
      <c r="C18233" s="1" t="n">
        <v>6</v>
      </c>
      <c r="D18233" s="1" t="s">
        <v>3914</v>
      </c>
      <c r="E18233" s="1" t="n">
        <v>33</v>
      </c>
      <c r="F18233" s="1" t="s">
        <v>93</v>
      </c>
      <c r="I18233" s="1" t="n">
        <v>5616</v>
      </c>
      <c r="J18233" s="1" t="n">
        <v>100135</v>
      </c>
      <c r="K18233" s="1" t="n">
        <v>136</v>
      </c>
      <c r="L18233" s="1" t="s">
        <v>4178</v>
      </c>
      <c r="N18233" s="1" t="n">
        <v>16.48</v>
      </c>
      <c r="O18233" s="1" t="n">
        <v>140</v>
      </c>
    </row>
    <row r="18234" customFormat="false" ht="15" hidden="false" customHeight="false" outlineLevel="0" collapsed="false">
      <c r="A18234" s="1" t="n">
        <v>1</v>
      </c>
      <c r="B18234" s="17" t="n">
        <v>46269</v>
      </c>
      <c r="C18234" s="1" t="n">
        <v>6</v>
      </c>
      <c r="D18234" s="1" t="s">
        <v>3914</v>
      </c>
      <c r="E18234" s="1" t="n">
        <v>33</v>
      </c>
      <c r="F18234" s="1" t="s">
        <v>93</v>
      </c>
      <c r="I18234" s="1" t="n">
        <v>5616</v>
      </c>
      <c r="J18234" s="1" t="n">
        <v>100148</v>
      </c>
      <c r="K18234" s="1" t="n">
        <v>149</v>
      </c>
      <c r="L18234" s="1" t="s">
        <v>4179</v>
      </c>
      <c r="N18234" s="1" t="n">
        <v>21.62</v>
      </c>
      <c r="O18234" s="1" t="n">
        <v>160</v>
      </c>
    </row>
    <row r="18235" customFormat="false" ht="15" hidden="false" customHeight="false" outlineLevel="0" collapsed="false">
      <c r="A18235" s="1" t="n">
        <v>1</v>
      </c>
      <c r="B18235" s="17" t="n">
        <v>46269</v>
      </c>
      <c r="C18235" s="1" t="n">
        <v>6</v>
      </c>
      <c r="D18235" s="1" t="s">
        <v>3914</v>
      </c>
      <c r="E18235" s="1" t="n">
        <v>33</v>
      </c>
      <c r="F18235" s="1" t="s">
        <v>93</v>
      </c>
      <c r="I18235" s="1" t="n">
        <v>5616</v>
      </c>
      <c r="J18235" s="1" t="n">
        <v>100297</v>
      </c>
      <c r="K18235" s="1" t="n">
        <v>70293</v>
      </c>
      <c r="L18235" s="1" t="s">
        <v>4180</v>
      </c>
      <c r="N18235" s="1" t="n">
        <v>4.544</v>
      </c>
      <c r="O18235" s="1" t="n">
        <v>400</v>
      </c>
    </row>
    <row r="18236" customFormat="false" ht="15" hidden="false" customHeight="false" outlineLevel="0" collapsed="false">
      <c r="A18236" s="1" t="n">
        <v>1</v>
      </c>
      <c r="B18236" s="17" t="n">
        <v>46269</v>
      </c>
      <c r="C18236" s="1" t="n">
        <v>6</v>
      </c>
      <c r="D18236" s="1" t="s">
        <v>3914</v>
      </c>
      <c r="E18236" s="1" t="n">
        <v>33</v>
      </c>
      <c r="F18236" s="1" t="s">
        <v>93</v>
      </c>
      <c r="I18236" s="1" t="n">
        <v>5616</v>
      </c>
      <c r="J18236" s="1" t="n">
        <v>110165</v>
      </c>
      <c r="K18236" s="1" t="n">
        <v>37441</v>
      </c>
      <c r="L18236" s="1" t="s">
        <v>4269</v>
      </c>
      <c r="N18236" s="1" t="n">
        <v>10</v>
      </c>
      <c r="O18236" s="1" t="n">
        <v>75</v>
      </c>
    </row>
    <row r="18237" customFormat="false" ht="15" hidden="false" customHeight="false" outlineLevel="0" collapsed="false">
      <c r="A18237" s="1" t="n">
        <v>1</v>
      </c>
      <c r="B18237" s="17" t="n">
        <v>46269</v>
      </c>
      <c r="C18237" s="1" t="n">
        <v>6</v>
      </c>
      <c r="D18237" s="1" t="s">
        <v>3914</v>
      </c>
      <c r="E18237" s="1" t="n">
        <v>33</v>
      </c>
      <c r="F18237" s="1" t="s">
        <v>93</v>
      </c>
      <c r="I18237" s="1" t="n">
        <v>5616</v>
      </c>
      <c r="J18237" s="1" t="n">
        <v>110168</v>
      </c>
      <c r="K18237" s="1" t="n">
        <v>37365</v>
      </c>
      <c r="L18237" s="1" t="s">
        <v>4182</v>
      </c>
      <c r="N18237" s="1" t="n">
        <v>10.56</v>
      </c>
      <c r="O18237" s="1" t="n">
        <v>150</v>
      </c>
    </row>
    <row r="18238" customFormat="false" ht="15" hidden="false" customHeight="false" outlineLevel="0" collapsed="false">
      <c r="A18238" s="1" t="n">
        <v>1</v>
      </c>
      <c r="B18238" s="17" t="n">
        <v>46269</v>
      </c>
      <c r="C18238" s="1" t="n">
        <v>6</v>
      </c>
      <c r="D18238" s="1" t="s">
        <v>3914</v>
      </c>
      <c r="E18238" s="1" t="n">
        <v>33</v>
      </c>
      <c r="F18238" s="1" t="s">
        <v>93</v>
      </c>
      <c r="I18238" s="1" t="n">
        <v>5616</v>
      </c>
      <c r="J18238" s="1" t="n">
        <v>43627</v>
      </c>
      <c r="K18238" s="1" t="n">
        <v>1175</v>
      </c>
      <c r="L18238" s="1" t="s">
        <v>4183</v>
      </c>
      <c r="N18238" s="1" t="n">
        <v>20</v>
      </c>
      <c r="O18238" s="1" t="n">
        <v>67</v>
      </c>
    </row>
    <row r="18239" customFormat="false" ht="15" hidden="false" customHeight="false" outlineLevel="0" collapsed="false">
      <c r="A18239" s="1" t="n">
        <v>1</v>
      </c>
      <c r="B18239" s="17" t="n">
        <v>46269</v>
      </c>
      <c r="C18239" s="1" t="n">
        <v>6</v>
      </c>
      <c r="D18239" s="1" t="s">
        <v>3914</v>
      </c>
      <c r="E18239" s="1" t="n">
        <v>33</v>
      </c>
      <c r="F18239" s="1" t="s">
        <v>93</v>
      </c>
      <c r="I18239" s="1" t="n">
        <v>5616</v>
      </c>
      <c r="J18239" s="1" t="n">
        <v>110489</v>
      </c>
      <c r="K18239" s="1" t="n">
        <v>54743</v>
      </c>
      <c r="L18239" s="1" t="s">
        <v>4184</v>
      </c>
      <c r="N18239" s="1" t="n">
        <v>120</v>
      </c>
      <c r="O18239" s="1" t="n">
        <v>780</v>
      </c>
    </row>
    <row r="18240" customFormat="false" ht="15" hidden="false" customHeight="false" outlineLevel="0" collapsed="false">
      <c r="A18240" s="1" t="n">
        <v>1</v>
      </c>
      <c r="B18240" s="17" t="n">
        <v>46269</v>
      </c>
      <c r="C18240" s="1" t="n">
        <v>6</v>
      </c>
      <c r="D18240" s="1" t="s">
        <v>3914</v>
      </c>
      <c r="E18240" s="1" t="n">
        <v>33</v>
      </c>
      <c r="F18240" s="1" t="s">
        <v>93</v>
      </c>
      <c r="I18240" s="1" t="n">
        <v>5616</v>
      </c>
      <c r="J18240" s="1" t="n">
        <v>74674</v>
      </c>
      <c r="K18240" s="1" t="n">
        <v>741</v>
      </c>
      <c r="L18240" s="1" t="s">
        <v>4777</v>
      </c>
      <c r="N18240" s="1" t="n">
        <v>20</v>
      </c>
      <c r="O18240" s="1" t="n">
        <v>260</v>
      </c>
    </row>
    <row r="18241" customFormat="false" ht="15" hidden="false" customHeight="false" outlineLevel="0" collapsed="false">
      <c r="A18241" s="1" t="n">
        <v>1</v>
      </c>
      <c r="B18241" s="17" t="n">
        <v>46269</v>
      </c>
      <c r="C18241" s="1" t="n">
        <v>6</v>
      </c>
      <c r="D18241" s="1" t="s">
        <v>3914</v>
      </c>
      <c r="E18241" s="1" t="n">
        <v>33</v>
      </c>
      <c r="F18241" s="1" t="s">
        <v>93</v>
      </c>
      <c r="I18241" s="1" t="n">
        <v>5616</v>
      </c>
      <c r="J18241" s="1" t="n">
        <v>80078</v>
      </c>
      <c r="K18241" s="1" t="n">
        <v>710</v>
      </c>
      <c r="L18241" s="1" t="s">
        <v>4185</v>
      </c>
      <c r="N18241" s="1" t="n">
        <v>25</v>
      </c>
      <c r="O18241" s="1" t="n">
        <v>75</v>
      </c>
    </row>
    <row r="18242" customFormat="false" ht="15" hidden="false" customHeight="false" outlineLevel="0" collapsed="false">
      <c r="A18242" s="1" t="n">
        <v>1</v>
      </c>
      <c r="B18242" s="17" t="n">
        <v>46269</v>
      </c>
      <c r="C18242" s="1" t="n">
        <v>6</v>
      </c>
      <c r="D18242" s="1" t="s">
        <v>3914</v>
      </c>
      <c r="E18242" s="1" t="n">
        <v>33</v>
      </c>
      <c r="F18242" s="1" t="s">
        <v>93</v>
      </c>
      <c r="I18242" s="1" t="n">
        <v>5616</v>
      </c>
      <c r="J18242" s="1" t="n">
        <v>80308</v>
      </c>
      <c r="K18242" s="1" t="n">
        <v>1250</v>
      </c>
      <c r="L18242" s="1" t="s">
        <v>4186</v>
      </c>
      <c r="N18242" s="1" t="n">
        <v>20</v>
      </c>
      <c r="O18242" s="1" t="n">
        <v>80</v>
      </c>
    </row>
    <row r="18243" customFormat="false" ht="15" hidden="false" customHeight="false" outlineLevel="0" collapsed="false">
      <c r="A18243" s="1" t="n">
        <v>1</v>
      </c>
      <c r="B18243" s="17" t="n">
        <v>46269</v>
      </c>
      <c r="C18243" s="1" t="n">
        <v>6</v>
      </c>
      <c r="D18243" s="1" t="s">
        <v>3914</v>
      </c>
      <c r="E18243" s="1" t="n">
        <v>33</v>
      </c>
      <c r="F18243" s="1" t="s">
        <v>93</v>
      </c>
      <c r="I18243" s="1" t="n">
        <v>5616</v>
      </c>
      <c r="J18243" s="1" t="n">
        <v>81106</v>
      </c>
      <c r="K18243" s="1" t="n">
        <v>1168</v>
      </c>
      <c r="L18243" s="1" t="s">
        <v>5610</v>
      </c>
      <c r="N18243" s="1" t="n">
        <v>41.97</v>
      </c>
      <c r="O18243" s="1" t="n">
        <v>200</v>
      </c>
    </row>
    <row r="18244" customFormat="false" ht="15" hidden="false" customHeight="false" outlineLevel="0" collapsed="false">
      <c r="A18244" s="1" t="n">
        <v>1</v>
      </c>
      <c r="B18244" s="17" t="n">
        <v>46269</v>
      </c>
      <c r="C18244" s="1" t="n">
        <v>6</v>
      </c>
      <c r="D18244" s="1" t="s">
        <v>3914</v>
      </c>
      <c r="E18244" s="1" t="n">
        <v>33</v>
      </c>
      <c r="F18244" s="1" t="s">
        <v>93</v>
      </c>
      <c r="I18244" s="1" t="n">
        <v>5616</v>
      </c>
      <c r="J18244" s="1" t="n">
        <v>82022</v>
      </c>
      <c r="K18244" s="1" t="n">
        <v>1342</v>
      </c>
      <c r="L18244" s="1" t="s">
        <v>8017</v>
      </c>
      <c r="N18244" s="1" t="n">
        <v>0.512</v>
      </c>
      <c r="O18244" s="1" t="n">
        <v>40</v>
      </c>
    </row>
    <row r="18245" customFormat="false" ht="15" hidden="false" customHeight="false" outlineLevel="0" collapsed="false">
      <c r="A18245" s="1" t="n">
        <v>1</v>
      </c>
      <c r="B18245" s="17" t="n">
        <v>46269</v>
      </c>
      <c r="C18245" s="1" t="n">
        <v>6</v>
      </c>
      <c r="D18245" s="1" t="s">
        <v>3914</v>
      </c>
      <c r="E18245" s="1" t="n">
        <v>33</v>
      </c>
      <c r="F18245" s="1" t="s">
        <v>93</v>
      </c>
      <c r="I18245" s="1" t="n">
        <v>5617</v>
      </c>
      <c r="J18245" s="1" t="n">
        <v>72679</v>
      </c>
      <c r="K18245" s="1" t="n">
        <v>246</v>
      </c>
      <c r="L18245" s="1" t="s">
        <v>212</v>
      </c>
      <c r="N18245" s="1" t="n">
        <v>20</v>
      </c>
      <c r="O18245" s="1" t="n">
        <v>300</v>
      </c>
    </row>
    <row r="18246" customFormat="false" ht="15" hidden="false" customHeight="false" outlineLevel="0" collapsed="false">
      <c r="A18246" s="1" t="n">
        <v>1</v>
      </c>
      <c r="B18246" s="17" t="n">
        <v>46269</v>
      </c>
      <c r="C18246" s="1" t="n">
        <v>11</v>
      </c>
      <c r="D18246" s="1" t="s">
        <v>3915</v>
      </c>
      <c r="E18246" s="1" t="n">
        <v>10105</v>
      </c>
      <c r="F18246" s="1" t="s">
        <v>2892</v>
      </c>
      <c r="I18246" s="1" t="n">
        <v>76</v>
      </c>
      <c r="J18246" s="1" t="n">
        <v>82151</v>
      </c>
      <c r="K18246" s="1" t="n">
        <v>821605</v>
      </c>
      <c r="L18246" s="1" t="s">
        <v>8524</v>
      </c>
      <c r="N18246" s="1" t="n">
        <v>12</v>
      </c>
      <c r="O18246" s="1" t="n">
        <v>144</v>
      </c>
    </row>
    <row r="18247" customFormat="false" ht="15" hidden="false" customHeight="false" outlineLevel="0" collapsed="false">
      <c r="A18247" s="1" t="n">
        <v>1</v>
      </c>
      <c r="B18247" s="17" t="n">
        <v>46269</v>
      </c>
      <c r="C18247" s="1" t="n">
        <v>11</v>
      </c>
      <c r="D18247" s="1" t="s">
        <v>3915</v>
      </c>
      <c r="E18247" s="1" t="n">
        <v>10105</v>
      </c>
      <c r="F18247" s="1" t="s">
        <v>2892</v>
      </c>
      <c r="I18247" s="1" t="n">
        <v>76</v>
      </c>
      <c r="J18247" s="1" t="n">
        <v>82153</v>
      </c>
      <c r="K18247" s="1" t="n">
        <v>821599</v>
      </c>
      <c r="L18247" s="1" t="s">
        <v>8525</v>
      </c>
      <c r="N18247" s="1" t="n">
        <v>5</v>
      </c>
      <c r="O18247" s="1" t="n">
        <v>115</v>
      </c>
    </row>
    <row r="18248" customFormat="false" ht="15" hidden="false" customHeight="false" outlineLevel="0" collapsed="false">
      <c r="A18248" s="1" t="n">
        <v>1</v>
      </c>
      <c r="B18248" s="17" t="n">
        <v>46269</v>
      </c>
      <c r="C18248" s="1" t="n">
        <v>11</v>
      </c>
      <c r="D18248" s="1" t="s">
        <v>3915</v>
      </c>
      <c r="E18248" s="1" t="n">
        <v>1899</v>
      </c>
      <c r="F18248" s="1" t="s">
        <v>97</v>
      </c>
      <c r="I18248" s="1" t="n">
        <v>789</v>
      </c>
      <c r="J18248" s="1" t="n">
        <v>77463</v>
      </c>
      <c r="K18248" s="1" t="n">
        <v>774642</v>
      </c>
      <c r="L18248" s="1" t="s">
        <v>3954</v>
      </c>
      <c r="N18248" s="1" t="n">
        <v>10</v>
      </c>
      <c r="O18248" s="1" t="n">
        <v>45</v>
      </c>
    </row>
    <row r="18249" customFormat="false" ht="15" hidden="false" customHeight="false" outlineLevel="0" collapsed="false">
      <c r="A18249" s="1" t="n">
        <v>1</v>
      </c>
      <c r="B18249" s="17" t="n">
        <v>46269</v>
      </c>
      <c r="C18249" s="1" t="n">
        <v>11</v>
      </c>
      <c r="D18249" s="1" t="s">
        <v>3915</v>
      </c>
      <c r="E18249" s="1" t="n">
        <v>1899</v>
      </c>
      <c r="F18249" s="1" t="s">
        <v>97</v>
      </c>
      <c r="I18249" s="1" t="n">
        <v>789</v>
      </c>
      <c r="J18249" s="1" t="n">
        <v>77903</v>
      </c>
      <c r="K18249" s="1" t="n">
        <v>779043</v>
      </c>
      <c r="L18249" s="1" t="s">
        <v>3957</v>
      </c>
      <c r="N18249" s="1" t="n">
        <v>10</v>
      </c>
      <c r="O18249" s="1" t="n">
        <v>45</v>
      </c>
    </row>
    <row r="18250" customFormat="false" ht="15" hidden="false" customHeight="false" outlineLevel="0" collapsed="false">
      <c r="A18250" s="1" t="n">
        <v>1</v>
      </c>
      <c r="B18250" s="17" t="n">
        <v>46269</v>
      </c>
      <c r="C18250" s="1" t="n">
        <v>11</v>
      </c>
      <c r="D18250" s="1" t="s">
        <v>3915</v>
      </c>
      <c r="E18250" s="1" t="n">
        <v>1899</v>
      </c>
      <c r="F18250" s="1" t="s">
        <v>97</v>
      </c>
      <c r="I18250" s="1" t="n">
        <v>789</v>
      </c>
      <c r="J18250" s="1" t="n">
        <v>78013</v>
      </c>
      <c r="K18250" s="1" t="n">
        <v>780148</v>
      </c>
      <c r="L18250" s="1" t="s">
        <v>3956</v>
      </c>
      <c r="N18250" s="1" t="n">
        <v>10</v>
      </c>
      <c r="O18250" s="1" t="n">
        <v>45</v>
      </c>
    </row>
    <row r="18251" customFormat="false" ht="15" hidden="false" customHeight="false" outlineLevel="0" collapsed="false">
      <c r="A18251" s="1" t="n">
        <v>1</v>
      </c>
      <c r="B18251" s="17" t="n">
        <v>46269</v>
      </c>
      <c r="C18251" s="1" t="n">
        <v>11</v>
      </c>
      <c r="D18251" s="1" t="s">
        <v>3915</v>
      </c>
      <c r="E18251" s="1" t="n">
        <v>1899</v>
      </c>
      <c r="F18251" s="1" t="s">
        <v>97</v>
      </c>
      <c r="I18251" s="1" t="n">
        <v>791</v>
      </c>
      <c r="J18251" s="1" t="n">
        <v>79284</v>
      </c>
      <c r="K18251" s="1" t="n">
        <v>475</v>
      </c>
      <c r="L18251" s="1" t="s">
        <v>4217</v>
      </c>
      <c r="N18251" s="1" t="n">
        <v>80</v>
      </c>
      <c r="O18251" s="1" t="n">
        <v>560</v>
      </c>
    </row>
    <row r="18252" customFormat="false" ht="15" hidden="false" customHeight="false" outlineLevel="0" collapsed="false">
      <c r="A18252" s="1" t="n">
        <v>1</v>
      </c>
      <c r="B18252" s="17" t="n">
        <v>46269</v>
      </c>
      <c r="C18252" s="1" t="n">
        <v>11</v>
      </c>
      <c r="D18252" s="1" t="s">
        <v>3915</v>
      </c>
      <c r="E18252" s="1" t="n">
        <v>1899</v>
      </c>
      <c r="F18252" s="1" t="s">
        <v>97</v>
      </c>
      <c r="I18252" s="1" t="n">
        <v>791</v>
      </c>
      <c r="J18252" s="1" t="n">
        <v>79285</v>
      </c>
      <c r="K18252" s="1" t="n">
        <v>482</v>
      </c>
      <c r="L18252" s="1" t="s">
        <v>4218</v>
      </c>
      <c r="N18252" s="1" t="n">
        <v>80</v>
      </c>
      <c r="O18252" s="1" t="n">
        <v>560</v>
      </c>
    </row>
    <row r="18253" customFormat="false" ht="15" hidden="false" customHeight="false" outlineLevel="0" collapsed="false">
      <c r="A18253" s="1" t="n">
        <v>1</v>
      </c>
      <c r="B18253" s="17" t="n">
        <v>46269</v>
      </c>
      <c r="C18253" s="1" t="n">
        <v>11</v>
      </c>
      <c r="D18253" s="1" t="s">
        <v>3915</v>
      </c>
      <c r="E18253" s="1" t="n">
        <v>1270</v>
      </c>
      <c r="F18253" s="1" t="s">
        <v>349</v>
      </c>
      <c r="I18253" s="1" t="n">
        <v>2892</v>
      </c>
      <c r="J18253" s="1" t="n">
        <v>38631</v>
      </c>
      <c r="K18253" s="1" t="n">
        <v>7688659330162</v>
      </c>
      <c r="L18253" s="1" t="s">
        <v>4399</v>
      </c>
      <c r="N18253" s="1" t="n">
        <v>50</v>
      </c>
      <c r="O18253" s="1" t="n">
        <v>72.5</v>
      </c>
    </row>
    <row r="18254" customFormat="false" ht="15" hidden="false" customHeight="false" outlineLevel="0" collapsed="false">
      <c r="A18254" s="1" t="n">
        <v>1</v>
      </c>
      <c r="B18254" s="17" t="n">
        <v>46269</v>
      </c>
      <c r="C18254" s="1" t="n">
        <v>11</v>
      </c>
      <c r="D18254" s="1" t="s">
        <v>3915</v>
      </c>
      <c r="E18254" s="1" t="n">
        <v>1270</v>
      </c>
      <c r="F18254" s="1" t="s">
        <v>349</v>
      </c>
      <c r="I18254" s="1" t="n">
        <v>2892</v>
      </c>
      <c r="J18254" s="1" t="n">
        <v>38950</v>
      </c>
      <c r="K18254" s="1" t="n">
        <v>7688659330261</v>
      </c>
      <c r="L18254" s="1" t="s">
        <v>4400</v>
      </c>
      <c r="N18254" s="1" t="n">
        <v>25</v>
      </c>
      <c r="O18254" s="1" t="n">
        <v>145</v>
      </c>
    </row>
    <row r="18255" customFormat="false" ht="15" hidden="false" customHeight="false" outlineLevel="0" collapsed="false">
      <c r="A18255" s="1" t="n">
        <v>1</v>
      </c>
      <c r="B18255" s="17" t="n">
        <v>46269</v>
      </c>
      <c r="C18255" s="1" t="n">
        <v>11</v>
      </c>
      <c r="D18255" s="1" t="s">
        <v>3915</v>
      </c>
      <c r="E18255" s="1" t="n">
        <v>1270</v>
      </c>
      <c r="F18255" s="1" t="s">
        <v>349</v>
      </c>
      <c r="I18255" s="1" t="n">
        <v>2892</v>
      </c>
      <c r="J18255" s="1" t="n">
        <v>110300</v>
      </c>
      <c r="K18255" s="1" t="n">
        <v>7688659330353</v>
      </c>
      <c r="L18255" s="1" t="s">
        <v>4785</v>
      </c>
      <c r="N18255" s="1" t="n">
        <v>50</v>
      </c>
      <c r="O18255" s="1" t="n">
        <v>95</v>
      </c>
    </row>
    <row r="18256" customFormat="false" ht="15" hidden="false" customHeight="false" outlineLevel="0" collapsed="false">
      <c r="A18256" s="1" t="n">
        <v>1</v>
      </c>
      <c r="B18256" s="17" t="n">
        <v>46269</v>
      </c>
      <c r="C18256" s="1" t="n">
        <v>11</v>
      </c>
      <c r="D18256" s="1" t="s">
        <v>3915</v>
      </c>
      <c r="E18256" s="1" t="n">
        <v>1270</v>
      </c>
      <c r="F18256" s="1" t="s">
        <v>349</v>
      </c>
      <c r="I18256" s="1" t="n">
        <v>2892</v>
      </c>
      <c r="J18256" s="1" t="n">
        <v>67105</v>
      </c>
      <c r="K18256" s="1" t="n">
        <v>7898733030233</v>
      </c>
      <c r="L18256" s="1" t="s">
        <v>4787</v>
      </c>
      <c r="N18256" s="1" t="n">
        <v>30</v>
      </c>
      <c r="O18256" s="1" t="n">
        <v>127.5</v>
      </c>
    </row>
    <row r="18257" customFormat="false" ht="15" hidden="false" customHeight="false" outlineLevel="0" collapsed="false">
      <c r="A18257" s="1" t="n">
        <v>1</v>
      </c>
      <c r="B18257" s="17" t="n">
        <v>46269</v>
      </c>
      <c r="C18257" s="1" t="n">
        <v>11</v>
      </c>
      <c r="D18257" s="1" t="s">
        <v>3915</v>
      </c>
      <c r="E18257" s="1" t="n">
        <v>1270</v>
      </c>
      <c r="F18257" s="1" t="s">
        <v>349</v>
      </c>
      <c r="I18257" s="1" t="n">
        <v>2892</v>
      </c>
      <c r="J18257" s="1" t="n">
        <v>80579</v>
      </c>
      <c r="K18257" s="1" t="n">
        <v>7898733030080</v>
      </c>
      <c r="L18257" s="1" t="s">
        <v>4401</v>
      </c>
      <c r="N18257" s="1" t="n">
        <v>30</v>
      </c>
      <c r="O18257" s="1" t="n">
        <v>127.5</v>
      </c>
    </row>
    <row r="18258" customFormat="false" ht="15" hidden="false" customHeight="false" outlineLevel="0" collapsed="false">
      <c r="A18258" s="1" t="n">
        <v>1</v>
      </c>
      <c r="B18258" s="17" t="n">
        <v>46269</v>
      </c>
      <c r="C18258" s="1" t="n">
        <v>11</v>
      </c>
      <c r="D18258" s="1" t="s">
        <v>3915</v>
      </c>
      <c r="E18258" s="1" t="n">
        <v>666</v>
      </c>
      <c r="F18258" s="1" t="s">
        <v>689</v>
      </c>
      <c r="I18258" s="1" t="n">
        <v>8182</v>
      </c>
      <c r="J18258" s="1" t="n">
        <v>110283</v>
      </c>
      <c r="K18258" s="1" t="n">
        <v>42594</v>
      </c>
      <c r="L18258" s="1" t="s">
        <v>4468</v>
      </c>
      <c r="N18258" s="1" t="n">
        <v>151.5</v>
      </c>
      <c r="O18258" s="1" t="n">
        <v>1295.1</v>
      </c>
    </row>
    <row r="18259" customFormat="false" ht="15" hidden="false" customHeight="false" outlineLevel="0" collapsed="false">
      <c r="A18259" s="1" t="n">
        <v>1</v>
      </c>
      <c r="B18259" s="17" t="n">
        <v>46269</v>
      </c>
      <c r="C18259" s="1" t="n">
        <v>11</v>
      </c>
      <c r="D18259" s="1" t="s">
        <v>3915</v>
      </c>
      <c r="E18259" s="1" t="n">
        <v>10019</v>
      </c>
      <c r="F18259" s="1" t="s">
        <v>288</v>
      </c>
      <c r="I18259" s="1" t="n">
        <v>37981</v>
      </c>
      <c r="J18259" s="1" t="n">
        <v>100013</v>
      </c>
      <c r="K18259" s="1" t="n">
        <v>14</v>
      </c>
      <c r="L18259" s="1" t="s">
        <v>3928</v>
      </c>
      <c r="N18259" s="1" t="n">
        <v>61.02</v>
      </c>
      <c r="O18259" s="1" t="n">
        <v>2349.27</v>
      </c>
    </row>
    <row r="18260" customFormat="false" ht="15" hidden="false" customHeight="false" outlineLevel="0" collapsed="false">
      <c r="A18260" s="1" t="n">
        <v>1</v>
      </c>
      <c r="B18260" s="17" t="n">
        <v>46269</v>
      </c>
      <c r="C18260" s="1" t="n">
        <v>11</v>
      </c>
      <c r="D18260" s="1" t="s">
        <v>3915</v>
      </c>
      <c r="E18260" s="1" t="n">
        <v>10019</v>
      </c>
      <c r="F18260" s="1" t="s">
        <v>288</v>
      </c>
      <c r="I18260" s="1" t="n">
        <v>37981</v>
      </c>
      <c r="J18260" s="1" t="n">
        <v>100014</v>
      </c>
      <c r="K18260" s="1" t="n">
        <v>15</v>
      </c>
      <c r="L18260" s="1" t="s">
        <v>3929</v>
      </c>
      <c r="N18260" s="1" t="n">
        <v>52.38</v>
      </c>
      <c r="O18260" s="1" t="n">
        <v>2246.57</v>
      </c>
    </row>
    <row r="18261" customFormat="false" ht="15" hidden="false" customHeight="false" outlineLevel="0" collapsed="false">
      <c r="A18261" s="1" t="n">
        <v>1</v>
      </c>
      <c r="B18261" s="17" t="n">
        <v>46269</v>
      </c>
      <c r="C18261" s="1" t="n">
        <v>11</v>
      </c>
      <c r="D18261" s="1" t="s">
        <v>3915</v>
      </c>
      <c r="E18261" s="1" t="n">
        <v>1114</v>
      </c>
      <c r="F18261" s="1" t="s">
        <v>169</v>
      </c>
      <c r="I18261" s="1" t="n">
        <v>45826</v>
      </c>
      <c r="J18261" s="1" t="n">
        <v>100254</v>
      </c>
      <c r="K18261" s="1" t="n">
        <v>70127</v>
      </c>
      <c r="L18261" s="1" t="s">
        <v>4303</v>
      </c>
      <c r="N18261" s="1" t="n">
        <v>52</v>
      </c>
      <c r="O18261" s="1" t="n">
        <v>408.08</v>
      </c>
    </row>
    <row r="18262" customFormat="false" ht="15" hidden="false" customHeight="false" outlineLevel="0" collapsed="false">
      <c r="A18262" s="1" t="n">
        <v>1</v>
      </c>
      <c r="B18262" s="17" t="n">
        <v>46269</v>
      </c>
      <c r="C18262" s="1" t="n">
        <v>11</v>
      </c>
      <c r="D18262" s="1" t="s">
        <v>3915</v>
      </c>
      <c r="E18262" s="1" t="n">
        <v>1114</v>
      </c>
      <c r="F18262" s="1" t="s">
        <v>169</v>
      </c>
      <c r="I18262" s="1" t="n">
        <v>45826</v>
      </c>
      <c r="J18262" s="1" t="n">
        <v>100240</v>
      </c>
      <c r="K18262" s="1" t="n">
        <v>70113</v>
      </c>
      <c r="L18262" s="1" t="s">
        <v>4304</v>
      </c>
      <c r="N18262" s="1" t="n">
        <v>10</v>
      </c>
      <c r="O18262" s="1" t="n">
        <v>45.16</v>
      </c>
    </row>
    <row r="18263" customFormat="false" ht="15" hidden="false" customHeight="false" outlineLevel="0" collapsed="false">
      <c r="A18263" s="1" t="n">
        <v>1</v>
      </c>
      <c r="B18263" s="17" t="n">
        <v>46269</v>
      </c>
      <c r="C18263" s="1" t="n">
        <v>11</v>
      </c>
      <c r="D18263" s="1" t="s">
        <v>3915</v>
      </c>
      <c r="E18263" s="1" t="n">
        <v>1114</v>
      </c>
      <c r="F18263" s="1" t="s">
        <v>169</v>
      </c>
      <c r="I18263" s="1" t="n">
        <v>45826</v>
      </c>
      <c r="J18263" s="1" t="n">
        <v>100241</v>
      </c>
      <c r="K18263" s="1" t="n">
        <v>70114</v>
      </c>
      <c r="L18263" s="1" t="s">
        <v>4305</v>
      </c>
      <c r="N18263" s="1" t="n">
        <v>10</v>
      </c>
      <c r="O18263" s="1" t="n">
        <v>43.47</v>
      </c>
    </row>
    <row r="18264" customFormat="false" ht="15" hidden="false" customHeight="false" outlineLevel="0" collapsed="false">
      <c r="A18264" s="1" t="n">
        <v>1</v>
      </c>
      <c r="B18264" s="17" t="n">
        <v>46269</v>
      </c>
      <c r="C18264" s="1" t="n">
        <v>11</v>
      </c>
      <c r="D18264" s="1" t="s">
        <v>3915</v>
      </c>
      <c r="E18264" s="1" t="n">
        <v>1114</v>
      </c>
      <c r="F18264" s="1" t="s">
        <v>169</v>
      </c>
      <c r="I18264" s="1" t="n">
        <v>45826</v>
      </c>
      <c r="J18264" s="1" t="n">
        <v>100242</v>
      </c>
      <c r="K18264" s="1" t="n">
        <v>70115</v>
      </c>
      <c r="L18264" s="1" t="s">
        <v>4306</v>
      </c>
      <c r="N18264" s="1" t="n">
        <v>10</v>
      </c>
      <c r="O18264" s="1" t="n">
        <v>45.16</v>
      </c>
    </row>
    <row r="18265" customFormat="false" ht="15" hidden="false" customHeight="false" outlineLevel="0" collapsed="false">
      <c r="A18265" s="1" t="n">
        <v>1</v>
      </c>
      <c r="B18265" s="17" t="n">
        <v>46269</v>
      </c>
      <c r="C18265" s="1" t="n">
        <v>11</v>
      </c>
      <c r="D18265" s="1" t="s">
        <v>3915</v>
      </c>
      <c r="E18265" s="1" t="n">
        <v>1114</v>
      </c>
      <c r="F18265" s="1" t="s">
        <v>169</v>
      </c>
      <c r="I18265" s="1" t="n">
        <v>45826</v>
      </c>
      <c r="J18265" s="1" t="n">
        <v>100243</v>
      </c>
      <c r="K18265" s="1" t="n">
        <v>70116</v>
      </c>
      <c r="L18265" s="1" t="s">
        <v>4307</v>
      </c>
      <c r="N18265" s="1" t="n">
        <v>10</v>
      </c>
      <c r="O18265" s="1" t="n">
        <v>45.16</v>
      </c>
    </row>
    <row r="18266" customFormat="false" ht="15" hidden="false" customHeight="false" outlineLevel="0" collapsed="false">
      <c r="A18266" s="1" t="n">
        <v>1</v>
      </c>
      <c r="B18266" s="17" t="n">
        <v>46269</v>
      </c>
      <c r="C18266" s="1" t="n">
        <v>11</v>
      </c>
      <c r="D18266" s="1" t="s">
        <v>3915</v>
      </c>
      <c r="E18266" s="1" t="n">
        <v>1114</v>
      </c>
      <c r="F18266" s="1" t="s">
        <v>169</v>
      </c>
      <c r="I18266" s="1" t="n">
        <v>45826</v>
      </c>
      <c r="J18266" s="1" t="n">
        <v>100245</v>
      </c>
      <c r="K18266" s="1" t="n">
        <v>70118</v>
      </c>
      <c r="L18266" s="1" t="s">
        <v>4791</v>
      </c>
      <c r="N18266" s="1" t="n">
        <v>10</v>
      </c>
      <c r="O18266" s="1" t="n">
        <v>43.47</v>
      </c>
    </row>
    <row r="18267" customFormat="false" ht="15" hidden="false" customHeight="false" outlineLevel="0" collapsed="false">
      <c r="A18267" s="1" t="n">
        <v>1</v>
      </c>
      <c r="B18267" s="17" t="n">
        <v>46269</v>
      </c>
      <c r="C18267" s="1" t="n">
        <v>11</v>
      </c>
      <c r="D18267" s="1" t="s">
        <v>3915</v>
      </c>
      <c r="E18267" s="1" t="n">
        <v>1114</v>
      </c>
      <c r="F18267" s="1" t="s">
        <v>169</v>
      </c>
      <c r="I18267" s="1" t="n">
        <v>45826</v>
      </c>
      <c r="J18267" s="1" t="n">
        <v>100257</v>
      </c>
      <c r="K18267" s="1" t="n">
        <v>70131</v>
      </c>
      <c r="L18267" s="1" t="s">
        <v>4313</v>
      </c>
      <c r="N18267" s="1" t="n">
        <v>1</v>
      </c>
      <c r="O18267" s="1" t="n">
        <v>55.09</v>
      </c>
    </row>
    <row r="18268" customFormat="false" ht="15" hidden="false" customHeight="false" outlineLevel="0" collapsed="false">
      <c r="A18268" s="1" t="n">
        <v>1</v>
      </c>
      <c r="B18268" s="17" t="n">
        <v>46269</v>
      </c>
      <c r="C18268" s="1" t="n">
        <v>11</v>
      </c>
      <c r="D18268" s="1" t="s">
        <v>3915</v>
      </c>
      <c r="E18268" s="1" t="n">
        <v>1114</v>
      </c>
      <c r="F18268" s="1" t="s">
        <v>169</v>
      </c>
      <c r="I18268" s="1" t="n">
        <v>45826</v>
      </c>
      <c r="J18268" s="1" t="n">
        <v>100258</v>
      </c>
      <c r="K18268" s="1" t="n">
        <v>70132</v>
      </c>
      <c r="L18268" s="1" t="s">
        <v>4314</v>
      </c>
      <c r="N18268" s="1" t="n">
        <v>1</v>
      </c>
      <c r="O18268" s="1" t="n">
        <v>52.69</v>
      </c>
    </row>
    <row r="18269" customFormat="false" ht="15" hidden="false" customHeight="false" outlineLevel="0" collapsed="false">
      <c r="A18269" s="1" t="n">
        <v>1</v>
      </c>
      <c r="B18269" s="17" t="n">
        <v>46269</v>
      </c>
      <c r="C18269" s="1" t="n">
        <v>11</v>
      </c>
      <c r="D18269" s="1" t="s">
        <v>3915</v>
      </c>
      <c r="E18269" s="1" t="n">
        <v>1114</v>
      </c>
      <c r="F18269" s="1" t="s">
        <v>169</v>
      </c>
      <c r="I18269" s="1" t="n">
        <v>45826</v>
      </c>
      <c r="J18269" s="1" t="n">
        <v>100259</v>
      </c>
      <c r="K18269" s="1" t="n">
        <v>70133</v>
      </c>
      <c r="L18269" s="1" t="s">
        <v>4315</v>
      </c>
      <c r="N18269" s="1" t="n">
        <v>1</v>
      </c>
      <c r="O18269" s="1" t="n">
        <v>52.69</v>
      </c>
    </row>
    <row r="18270" customFormat="false" ht="15" hidden="false" customHeight="false" outlineLevel="0" collapsed="false">
      <c r="A18270" s="1" t="n">
        <v>1</v>
      </c>
      <c r="B18270" s="17" t="n">
        <v>46269</v>
      </c>
      <c r="C18270" s="1" t="n">
        <v>11</v>
      </c>
      <c r="D18270" s="1" t="s">
        <v>3915</v>
      </c>
      <c r="E18270" s="1" t="n">
        <v>1114</v>
      </c>
      <c r="F18270" s="1" t="s">
        <v>169</v>
      </c>
      <c r="I18270" s="1" t="n">
        <v>45826</v>
      </c>
      <c r="J18270" s="1" t="n">
        <v>100262</v>
      </c>
      <c r="K18270" s="1" t="n">
        <v>70136</v>
      </c>
      <c r="L18270" s="1" t="s">
        <v>4316</v>
      </c>
      <c r="N18270" s="1" t="n">
        <v>1</v>
      </c>
      <c r="O18270" s="1" t="n">
        <v>52.69</v>
      </c>
    </row>
    <row r="18271" customFormat="false" ht="15" hidden="false" customHeight="false" outlineLevel="0" collapsed="false">
      <c r="A18271" s="1" t="n">
        <v>1</v>
      </c>
      <c r="B18271" s="17" t="n">
        <v>46269</v>
      </c>
      <c r="C18271" s="1" t="n">
        <v>11</v>
      </c>
      <c r="D18271" s="1" t="s">
        <v>3915</v>
      </c>
      <c r="E18271" s="1" t="n">
        <v>1114</v>
      </c>
      <c r="F18271" s="1" t="s">
        <v>169</v>
      </c>
      <c r="I18271" s="1" t="n">
        <v>45826</v>
      </c>
      <c r="J18271" s="1" t="n">
        <v>100270</v>
      </c>
      <c r="K18271" s="1" t="n">
        <v>70196</v>
      </c>
      <c r="L18271" s="1" t="s">
        <v>4317</v>
      </c>
      <c r="N18271" s="1" t="n">
        <v>10</v>
      </c>
      <c r="O18271" s="1" t="n">
        <v>42.22</v>
      </c>
    </row>
    <row r="18272" customFormat="false" ht="15" hidden="false" customHeight="false" outlineLevel="0" collapsed="false">
      <c r="A18272" s="1" t="n">
        <v>1</v>
      </c>
      <c r="B18272" s="17" t="n">
        <v>46269</v>
      </c>
      <c r="C18272" s="1" t="n">
        <v>11</v>
      </c>
      <c r="D18272" s="1" t="s">
        <v>3915</v>
      </c>
      <c r="E18272" s="1" t="n">
        <v>1114</v>
      </c>
      <c r="F18272" s="1" t="s">
        <v>169</v>
      </c>
      <c r="I18272" s="1" t="n">
        <v>45826</v>
      </c>
      <c r="J18272" s="1" t="n">
        <v>100272</v>
      </c>
      <c r="K18272" s="1" t="n">
        <v>70220</v>
      </c>
      <c r="L18272" s="1" t="s">
        <v>4318</v>
      </c>
      <c r="N18272" s="1" t="n">
        <v>10</v>
      </c>
      <c r="O18272" s="1" t="n">
        <v>42.22</v>
      </c>
    </row>
    <row r="18273" customFormat="false" ht="15" hidden="false" customHeight="false" outlineLevel="0" collapsed="false">
      <c r="A18273" s="1" t="n">
        <v>1</v>
      </c>
      <c r="B18273" s="17" t="n">
        <v>46269</v>
      </c>
      <c r="C18273" s="1" t="n">
        <v>11</v>
      </c>
      <c r="D18273" s="1" t="s">
        <v>3915</v>
      </c>
      <c r="E18273" s="1" t="n">
        <v>1114</v>
      </c>
      <c r="F18273" s="1" t="s">
        <v>169</v>
      </c>
      <c r="I18273" s="1" t="n">
        <v>45826</v>
      </c>
      <c r="J18273" s="1" t="n">
        <v>100284</v>
      </c>
      <c r="K18273" s="1" t="n">
        <v>70253</v>
      </c>
      <c r="L18273" s="1" t="s">
        <v>4320</v>
      </c>
      <c r="N18273" s="1" t="n">
        <v>1</v>
      </c>
      <c r="O18273" s="1" t="n">
        <v>66.05</v>
      </c>
    </row>
    <row r="18274" customFormat="false" ht="15" hidden="false" customHeight="false" outlineLevel="0" collapsed="false">
      <c r="A18274" s="1" t="n">
        <v>1</v>
      </c>
      <c r="B18274" s="17" t="n">
        <v>46269</v>
      </c>
      <c r="C18274" s="1" t="n">
        <v>11</v>
      </c>
      <c r="D18274" s="1" t="s">
        <v>3915</v>
      </c>
      <c r="E18274" s="1" t="n">
        <v>1114</v>
      </c>
      <c r="F18274" s="1" t="s">
        <v>169</v>
      </c>
      <c r="I18274" s="1" t="n">
        <v>45826</v>
      </c>
      <c r="J18274" s="1" t="n">
        <v>100285</v>
      </c>
      <c r="K18274" s="1" t="n">
        <v>70255</v>
      </c>
      <c r="L18274" s="1" t="s">
        <v>4625</v>
      </c>
      <c r="N18274" s="1" t="n">
        <v>13</v>
      </c>
      <c r="O18274" s="1" t="n">
        <v>112.86</v>
      </c>
    </row>
    <row r="18275" customFormat="false" ht="15" hidden="false" customHeight="false" outlineLevel="0" collapsed="false">
      <c r="A18275" s="1" t="n">
        <v>1</v>
      </c>
      <c r="B18275" s="17" t="n">
        <v>46269</v>
      </c>
      <c r="C18275" s="1" t="n">
        <v>11</v>
      </c>
      <c r="D18275" s="1" t="s">
        <v>3915</v>
      </c>
      <c r="E18275" s="1" t="n">
        <v>1114</v>
      </c>
      <c r="F18275" s="1" t="s">
        <v>169</v>
      </c>
      <c r="I18275" s="1" t="n">
        <v>45826</v>
      </c>
      <c r="J18275" s="1" t="n">
        <v>100291</v>
      </c>
      <c r="K18275" s="1" t="n">
        <v>70262</v>
      </c>
      <c r="L18275" s="1" t="s">
        <v>4321</v>
      </c>
      <c r="N18275" s="1" t="n">
        <v>13</v>
      </c>
      <c r="O18275" s="1" t="n">
        <v>125.88</v>
      </c>
    </row>
    <row r="18276" customFormat="false" ht="15" hidden="false" customHeight="false" outlineLevel="0" collapsed="false">
      <c r="A18276" s="1" t="n">
        <v>1</v>
      </c>
      <c r="B18276" s="17" t="n">
        <v>46269</v>
      </c>
      <c r="C18276" s="1" t="n">
        <v>11</v>
      </c>
      <c r="D18276" s="1" t="s">
        <v>3915</v>
      </c>
      <c r="E18276" s="1" t="n">
        <v>1114</v>
      </c>
      <c r="F18276" s="1" t="s">
        <v>169</v>
      </c>
      <c r="I18276" s="1" t="n">
        <v>45826</v>
      </c>
      <c r="J18276" s="1" t="n">
        <v>100292</v>
      </c>
      <c r="K18276" s="1" t="n">
        <v>70279</v>
      </c>
      <c r="L18276" s="1" t="s">
        <v>4792</v>
      </c>
      <c r="N18276" s="1" t="n">
        <v>10</v>
      </c>
      <c r="O18276" s="1" t="n">
        <v>43.47</v>
      </c>
    </row>
    <row r="18277" customFormat="false" ht="15" hidden="false" customHeight="false" outlineLevel="0" collapsed="false">
      <c r="A18277" s="1" t="n">
        <v>1</v>
      </c>
      <c r="B18277" s="17" t="n">
        <v>46269</v>
      </c>
      <c r="C18277" s="1" t="n">
        <v>11</v>
      </c>
      <c r="D18277" s="1" t="s">
        <v>3915</v>
      </c>
      <c r="E18277" s="1" t="n">
        <v>1114</v>
      </c>
      <c r="F18277" s="1" t="s">
        <v>169</v>
      </c>
      <c r="I18277" s="1" t="n">
        <v>45826</v>
      </c>
      <c r="J18277" s="1" t="n">
        <v>100293</v>
      </c>
      <c r="K18277" s="1" t="n">
        <v>70283</v>
      </c>
      <c r="L18277" s="1" t="s">
        <v>4793</v>
      </c>
      <c r="N18277" s="1" t="n">
        <v>10</v>
      </c>
      <c r="O18277" s="1" t="n">
        <v>40.87</v>
      </c>
    </row>
    <row r="18278" customFormat="false" ht="15" hidden="false" customHeight="false" outlineLevel="0" collapsed="false">
      <c r="A18278" s="1" t="n">
        <v>1</v>
      </c>
      <c r="B18278" s="17" t="n">
        <v>46269</v>
      </c>
      <c r="C18278" s="1" t="n">
        <v>11</v>
      </c>
      <c r="D18278" s="1" t="s">
        <v>3915</v>
      </c>
      <c r="E18278" s="1" t="n">
        <v>1114</v>
      </c>
      <c r="F18278" s="1" t="s">
        <v>169</v>
      </c>
      <c r="I18278" s="1" t="n">
        <v>45826</v>
      </c>
      <c r="J18278" s="1" t="n">
        <v>110730</v>
      </c>
      <c r="K18278" s="1" t="n">
        <v>70111</v>
      </c>
      <c r="L18278" s="1" t="s">
        <v>4322</v>
      </c>
      <c r="N18278" s="1" t="n">
        <v>10</v>
      </c>
      <c r="O18278" s="1" t="n">
        <v>42.22</v>
      </c>
    </row>
    <row r="18279" customFormat="false" ht="15" hidden="false" customHeight="false" outlineLevel="0" collapsed="false">
      <c r="A18279" s="1" t="n">
        <v>1</v>
      </c>
      <c r="B18279" s="17" t="n">
        <v>46269</v>
      </c>
      <c r="C18279" s="1" t="n">
        <v>11</v>
      </c>
      <c r="D18279" s="1" t="s">
        <v>3915</v>
      </c>
      <c r="E18279" s="1" t="n">
        <v>1114</v>
      </c>
      <c r="F18279" s="1" t="s">
        <v>169</v>
      </c>
      <c r="I18279" s="1" t="n">
        <v>45826</v>
      </c>
      <c r="J18279" s="1" t="n">
        <v>110731</v>
      </c>
      <c r="K18279" s="1" t="n">
        <v>70112</v>
      </c>
      <c r="L18279" s="1" t="s">
        <v>4324</v>
      </c>
      <c r="N18279" s="1" t="n">
        <v>10</v>
      </c>
      <c r="O18279" s="1" t="n">
        <v>42.22</v>
      </c>
    </row>
    <row r="18280" customFormat="false" ht="15" hidden="false" customHeight="false" outlineLevel="0" collapsed="false">
      <c r="A18280" s="1" t="n">
        <v>1</v>
      </c>
      <c r="B18280" s="17" t="n">
        <v>46269</v>
      </c>
      <c r="C18280" s="1" t="n">
        <v>11</v>
      </c>
      <c r="D18280" s="1" t="s">
        <v>3915</v>
      </c>
      <c r="E18280" s="1" t="n">
        <v>1114</v>
      </c>
      <c r="F18280" s="1" t="s">
        <v>169</v>
      </c>
      <c r="I18280" s="1" t="n">
        <v>45826</v>
      </c>
      <c r="J18280" s="1" t="n">
        <v>78991</v>
      </c>
      <c r="K18280" s="1" t="n">
        <v>390</v>
      </c>
      <c r="L18280" s="1" t="s">
        <v>4222</v>
      </c>
      <c r="N18280" s="1" t="n">
        <v>234</v>
      </c>
      <c r="O18280" s="1" t="n">
        <v>1287.72</v>
      </c>
    </row>
    <row r="18281" customFormat="false" ht="15" hidden="false" customHeight="false" outlineLevel="0" collapsed="false">
      <c r="A18281" s="1" t="n">
        <v>1</v>
      </c>
      <c r="B18281" s="17" t="n">
        <v>46269</v>
      </c>
      <c r="C18281" s="1" t="n">
        <v>11</v>
      </c>
      <c r="D18281" s="1" t="s">
        <v>3915</v>
      </c>
      <c r="E18281" s="1" t="n">
        <v>10002</v>
      </c>
      <c r="F18281" s="1" t="s">
        <v>291</v>
      </c>
      <c r="I18281" s="1" t="n">
        <v>198228</v>
      </c>
      <c r="J18281" s="1" t="n">
        <v>103116</v>
      </c>
      <c r="K18281" s="1" t="n">
        <v>7896014400461</v>
      </c>
      <c r="L18281" s="1" t="s">
        <v>4491</v>
      </c>
      <c r="N18281" s="1" t="n">
        <v>24</v>
      </c>
      <c r="O18281" s="1" t="n">
        <v>82.94</v>
      </c>
    </row>
    <row r="18282" customFormat="false" ht="15" hidden="false" customHeight="false" outlineLevel="0" collapsed="false">
      <c r="A18282" s="1" t="n">
        <v>1</v>
      </c>
      <c r="B18282" s="17" t="n">
        <v>46269</v>
      </c>
      <c r="C18282" s="1" t="n">
        <v>11</v>
      </c>
      <c r="D18282" s="1" t="s">
        <v>3915</v>
      </c>
      <c r="E18282" s="1" t="n">
        <v>10002</v>
      </c>
      <c r="F18282" s="1" t="s">
        <v>291</v>
      </c>
      <c r="I18282" s="1" t="n">
        <v>198228</v>
      </c>
      <c r="J18282" s="1" t="n">
        <v>103117</v>
      </c>
      <c r="K18282" s="1" t="n">
        <v>7896014400737</v>
      </c>
      <c r="L18282" s="1" t="s">
        <v>4492</v>
      </c>
      <c r="N18282" s="1" t="n">
        <v>48</v>
      </c>
      <c r="O18282" s="1" t="n">
        <v>72.28</v>
      </c>
    </row>
    <row r="18283" customFormat="false" ht="15" hidden="false" customHeight="false" outlineLevel="0" collapsed="false">
      <c r="A18283" s="1" t="n">
        <v>1</v>
      </c>
      <c r="B18283" s="17" t="n">
        <v>46269</v>
      </c>
      <c r="C18283" s="1" t="n">
        <v>11</v>
      </c>
      <c r="D18283" s="1" t="s">
        <v>3915</v>
      </c>
      <c r="E18283" s="1" t="n">
        <v>10002</v>
      </c>
      <c r="F18283" s="1" t="s">
        <v>291</v>
      </c>
      <c r="I18283" s="1" t="n">
        <v>198228</v>
      </c>
      <c r="J18283" s="1" t="n">
        <v>103118</v>
      </c>
      <c r="K18283" s="1" t="n">
        <v>7896014400645</v>
      </c>
      <c r="L18283" s="1" t="s">
        <v>4493</v>
      </c>
      <c r="N18283" s="1" t="n">
        <v>48</v>
      </c>
      <c r="O18283" s="1" t="n">
        <v>83.44</v>
      </c>
    </row>
    <row r="18284" customFormat="false" ht="15" hidden="false" customHeight="false" outlineLevel="0" collapsed="false">
      <c r="A18284" s="1" t="n">
        <v>1</v>
      </c>
      <c r="B18284" s="17" t="n">
        <v>46269</v>
      </c>
      <c r="C18284" s="1" t="n">
        <v>11</v>
      </c>
      <c r="D18284" s="1" t="s">
        <v>3915</v>
      </c>
      <c r="E18284" s="1" t="n">
        <v>10002</v>
      </c>
      <c r="F18284" s="1" t="s">
        <v>291</v>
      </c>
      <c r="I18284" s="1" t="n">
        <v>198228</v>
      </c>
      <c r="J18284" s="1" t="n">
        <v>12082</v>
      </c>
      <c r="K18284" s="1" t="n">
        <v>7896014400829</v>
      </c>
      <c r="L18284" s="1" t="s">
        <v>4497</v>
      </c>
      <c r="N18284" s="1" t="n">
        <v>48</v>
      </c>
      <c r="O18284" s="1" t="n">
        <v>182.16</v>
      </c>
    </row>
    <row r="18285" customFormat="false" ht="15" hidden="false" customHeight="false" outlineLevel="0" collapsed="false">
      <c r="A18285" s="1" t="n">
        <v>1</v>
      </c>
      <c r="B18285" s="17" t="n">
        <v>46269</v>
      </c>
      <c r="C18285" s="1" t="n">
        <v>11</v>
      </c>
      <c r="D18285" s="1" t="s">
        <v>3915</v>
      </c>
      <c r="E18285" s="1" t="n">
        <v>10002</v>
      </c>
      <c r="F18285" s="1" t="s">
        <v>291</v>
      </c>
      <c r="I18285" s="1" t="n">
        <v>198228</v>
      </c>
      <c r="J18285" s="1" t="n">
        <v>18130</v>
      </c>
      <c r="K18285" s="1" t="n">
        <v>7896014400676</v>
      </c>
      <c r="L18285" s="1" t="s">
        <v>5743</v>
      </c>
      <c r="N18285" s="1" t="n">
        <v>4</v>
      </c>
      <c r="O18285" s="1" t="n">
        <v>76.43</v>
      </c>
    </row>
    <row r="18286" customFormat="false" ht="15" hidden="false" customHeight="false" outlineLevel="0" collapsed="false">
      <c r="A18286" s="1" t="n">
        <v>1</v>
      </c>
      <c r="B18286" s="17" t="n">
        <v>46269</v>
      </c>
      <c r="C18286" s="1" t="n">
        <v>11</v>
      </c>
      <c r="D18286" s="1" t="s">
        <v>3915</v>
      </c>
      <c r="E18286" s="1" t="n">
        <v>10002</v>
      </c>
      <c r="F18286" s="1" t="s">
        <v>291</v>
      </c>
      <c r="I18286" s="1" t="n">
        <v>198228</v>
      </c>
      <c r="J18286" s="1" t="n">
        <v>29066</v>
      </c>
      <c r="K18286" s="1" t="n">
        <v>7896014499007</v>
      </c>
      <c r="L18286" s="1" t="s">
        <v>5744</v>
      </c>
      <c r="N18286" s="1" t="n">
        <v>48</v>
      </c>
      <c r="O18286" s="1" t="n">
        <v>129.32</v>
      </c>
    </row>
    <row r="18287" customFormat="false" ht="15" hidden="false" customHeight="false" outlineLevel="0" collapsed="false">
      <c r="A18287" s="1" t="n">
        <v>1</v>
      </c>
      <c r="B18287" s="17" t="n">
        <v>46269</v>
      </c>
      <c r="C18287" s="1" t="n">
        <v>11</v>
      </c>
      <c r="D18287" s="1" t="s">
        <v>3915</v>
      </c>
      <c r="E18287" s="1" t="n">
        <v>10002</v>
      </c>
      <c r="F18287" s="1" t="s">
        <v>291</v>
      </c>
      <c r="I18287" s="1" t="n">
        <v>198228</v>
      </c>
      <c r="J18287" s="1" t="n">
        <v>30958</v>
      </c>
      <c r="K18287" s="1" t="n">
        <v>7896014400720</v>
      </c>
      <c r="L18287" s="1" t="s">
        <v>4493</v>
      </c>
      <c r="N18287" s="1" t="n">
        <v>4</v>
      </c>
      <c r="O18287" s="1" t="n">
        <v>66.04</v>
      </c>
    </row>
    <row r="18288" customFormat="false" ht="15" hidden="false" customHeight="false" outlineLevel="0" collapsed="false">
      <c r="A18288" s="1" t="n">
        <v>1</v>
      </c>
      <c r="B18288" s="17" t="n">
        <v>46269</v>
      </c>
      <c r="C18288" s="1" t="n">
        <v>11</v>
      </c>
      <c r="D18288" s="1" t="s">
        <v>3915</v>
      </c>
      <c r="E18288" s="1" t="n">
        <v>1634</v>
      </c>
      <c r="F18288" s="1" t="s">
        <v>2623</v>
      </c>
      <c r="I18288" s="1" t="n">
        <v>331504</v>
      </c>
      <c r="J18288" s="1" t="n">
        <v>101463</v>
      </c>
      <c r="K18288" s="1" t="n">
        <v>7896080900148</v>
      </c>
      <c r="L18288" s="1" t="s">
        <v>4701</v>
      </c>
      <c r="N18288" s="1" t="n">
        <v>40</v>
      </c>
      <c r="O18288" s="1" t="n">
        <v>143.6</v>
      </c>
    </row>
    <row r="18289" customFormat="false" ht="15" hidden="false" customHeight="false" outlineLevel="0" collapsed="false">
      <c r="A18289" s="1" t="n">
        <v>1</v>
      </c>
      <c r="B18289" s="17" t="n">
        <v>46269</v>
      </c>
      <c r="C18289" s="1" t="n">
        <v>11</v>
      </c>
      <c r="D18289" s="1" t="s">
        <v>3915</v>
      </c>
      <c r="E18289" s="1" t="n">
        <v>1634</v>
      </c>
      <c r="F18289" s="1" t="s">
        <v>2623</v>
      </c>
      <c r="I18289" s="1" t="n">
        <v>331504</v>
      </c>
      <c r="J18289" s="1" t="n">
        <v>103781</v>
      </c>
      <c r="K18289" s="1" t="n">
        <v>7897006310027</v>
      </c>
      <c r="L18289" s="1" t="s">
        <v>7518</v>
      </c>
      <c r="N18289" s="1" t="n">
        <v>12</v>
      </c>
      <c r="O18289" s="1" t="n">
        <v>28.8</v>
      </c>
    </row>
    <row r="18290" customFormat="false" ht="15" hidden="false" customHeight="false" outlineLevel="0" collapsed="false">
      <c r="A18290" s="1" t="n">
        <v>1</v>
      </c>
      <c r="B18290" s="17" t="n">
        <v>46269</v>
      </c>
      <c r="C18290" s="1" t="n">
        <v>11</v>
      </c>
      <c r="D18290" s="1" t="s">
        <v>3915</v>
      </c>
      <c r="E18290" s="1" t="n">
        <v>1634</v>
      </c>
      <c r="F18290" s="1" t="s">
        <v>2623</v>
      </c>
      <c r="I18290" s="1" t="n">
        <v>331504</v>
      </c>
      <c r="J18290" s="1" t="n">
        <v>103791</v>
      </c>
      <c r="K18290" s="1" t="n">
        <v>7897006310010</v>
      </c>
      <c r="L18290" s="1" t="s">
        <v>6721</v>
      </c>
      <c r="N18290" s="1" t="n">
        <v>72</v>
      </c>
      <c r="O18290" s="1" t="n">
        <v>136.08</v>
      </c>
    </row>
    <row r="18291" customFormat="false" ht="15" hidden="false" customHeight="false" outlineLevel="0" collapsed="false">
      <c r="A18291" s="1" t="n">
        <v>1</v>
      </c>
      <c r="B18291" s="17" t="n">
        <v>46269</v>
      </c>
      <c r="C18291" s="1" t="n">
        <v>11</v>
      </c>
      <c r="D18291" s="1" t="s">
        <v>3915</v>
      </c>
      <c r="E18291" s="1" t="n">
        <v>1634</v>
      </c>
      <c r="F18291" s="1" t="s">
        <v>2623</v>
      </c>
      <c r="I18291" s="1" t="n">
        <v>331504</v>
      </c>
      <c r="J18291" s="1" t="n">
        <v>103801</v>
      </c>
      <c r="K18291" s="1" t="n">
        <v>7897006310133</v>
      </c>
      <c r="L18291" s="1" t="s">
        <v>6722</v>
      </c>
      <c r="N18291" s="1" t="n">
        <v>36</v>
      </c>
      <c r="O18291" s="1" t="n">
        <v>81.36</v>
      </c>
    </row>
    <row r="18292" customFormat="false" ht="15" hidden="false" customHeight="false" outlineLevel="0" collapsed="false">
      <c r="A18292" s="1" t="n">
        <v>1</v>
      </c>
      <c r="B18292" s="17" t="n">
        <v>46269</v>
      </c>
      <c r="C18292" s="1" t="n">
        <v>11</v>
      </c>
      <c r="D18292" s="1" t="s">
        <v>3915</v>
      </c>
      <c r="E18292" s="1" t="n">
        <v>1634</v>
      </c>
      <c r="F18292" s="1" t="s">
        <v>2623</v>
      </c>
      <c r="I18292" s="1" t="n">
        <v>331504</v>
      </c>
      <c r="J18292" s="1" t="n">
        <v>104032</v>
      </c>
      <c r="K18292" s="1" t="n">
        <v>7897006310072</v>
      </c>
      <c r="L18292" s="1" t="s">
        <v>8107</v>
      </c>
      <c r="N18292" s="1" t="n">
        <v>36</v>
      </c>
      <c r="O18292" s="1" t="n">
        <v>68.04</v>
      </c>
    </row>
    <row r="18293" customFormat="false" ht="15" hidden="false" customHeight="false" outlineLevel="0" collapsed="false">
      <c r="A18293" s="1" t="n">
        <v>1</v>
      </c>
      <c r="B18293" s="17" t="n">
        <v>46269</v>
      </c>
      <c r="C18293" s="1" t="n">
        <v>11</v>
      </c>
      <c r="D18293" s="1" t="s">
        <v>3915</v>
      </c>
      <c r="E18293" s="1" t="n">
        <v>1634</v>
      </c>
      <c r="F18293" s="1" t="s">
        <v>2623</v>
      </c>
      <c r="I18293" s="1" t="n">
        <v>331504</v>
      </c>
      <c r="J18293" s="1" t="n">
        <v>104249</v>
      </c>
      <c r="K18293" s="1" t="n">
        <v>7897006310034</v>
      </c>
      <c r="L18293" s="1" t="s">
        <v>6723</v>
      </c>
      <c r="N18293" s="1" t="n">
        <v>36</v>
      </c>
      <c r="O18293" s="1" t="n">
        <v>68.04</v>
      </c>
    </row>
    <row r="18294" customFormat="false" ht="15" hidden="false" customHeight="false" outlineLevel="0" collapsed="false">
      <c r="A18294" s="1" t="n">
        <v>1</v>
      </c>
      <c r="B18294" s="17" t="n">
        <v>46269</v>
      </c>
      <c r="C18294" s="1" t="n">
        <v>11</v>
      </c>
      <c r="D18294" s="1" t="s">
        <v>3915</v>
      </c>
      <c r="E18294" s="1" t="n">
        <v>1634</v>
      </c>
      <c r="F18294" s="1" t="s">
        <v>2623</v>
      </c>
      <c r="I18294" s="1" t="n">
        <v>331504</v>
      </c>
      <c r="J18294" s="1" t="n">
        <v>104252</v>
      </c>
      <c r="K18294" s="1" t="n">
        <v>7897006310089</v>
      </c>
      <c r="L18294" s="1" t="s">
        <v>6724</v>
      </c>
      <c r="N18294" s="1" t="n">
        <v>36</v>
      </c>
      <c r="O18294" s="1" t="n">
        <v>74.88</v>
      </c>
    </row>
    <row r="18295" customFormat="false" ht="15" hidden="false" customHeight="false" outlineLevel="0" collapsed="false">
      <c r="A18295" s="1" t="n">
        <v>1</v>
      </c>
      <c r="B18295" s="17" t="n">
        <v>46269</v>
      </c>
      <c r="C18295" s="1" t="n">
        <v>11</v>
      </c>
      <c r="D18295" s="1" t="s">
        <v>3915</v>
      </c>
      <c r="E18295" s="1" t="n">
        <v>1634</v>
      </c>
      <c r="F18295" s="1" t="s">
        <v>2623</v>
      </c>
      <c r="I18295" s="1" t="n">
        <v>331504</v>
      </c>
      <c r="J18295" s="1" t="n">
        <v>11881</v>
      </c>
      <c r="K18295" s="1" t="n">
        <v>7892300030688</v>
      </c>
      <c r="L18295" s="1" t="s">
        <v>5628</v>
      </c>
      <c r="N18295" s="1" t="n">
        <v>24</v>
      </c>
      <c r="O18295" s="1" t="n">
        <v>72</v>
      </c>
    </row>
    <row r="18296" customFormat="false" ht="15" hidden="false" customHeight="false" outlineLevel="0" collapsed="false">
      <c r="A18296" s="1" t="n">
        <v>1</v>
      </c>
      <c r="B18296" s="17" t="n">
        <v>46269</v>
      </c>
      <c r="C18296" s="1" t="n">
        <v>11</v>
      </c>
      <c r="D18296" s="1" t="s">
        <v>3915</v>
      </c>
      <c r="E18296" s="1" t="n">
        <v>1634</v>
      </c>
      <c r="F18296" s="1" t="s">
        <v>2623</v>
      </c>
      <c r="I18296" s="1" t="n">
        <v>331504</v>
      </c>
      <c r="J18296" s="1" t="n">
        <v>21197</v>
      </c>
      <c r="K18296" s="1" t="n">
        <v>7898956358022</v>
      </c>
      <c r="L18296" s="1" t="s">
        <v>8955</v>
      </c>
      <c r="N18296" s="1" t="n">
        <v>24</v>
      </c>
      <c r="O18296" s="1" t="n">
        <v>102.48</v>
      </c>
    </row>
    <row r="18297" customFormat="false" ht="15" hidden="false" customHeight="false" outlineLevel="0" collapsed="false">
      <c r="A18297" s="1" t="n">
        <v>1</v>
      </c>
      <c r="B18297" s="17" t="n">
        <v>46269</v>
      </c>
      <c r="C18297" s="1" t="n">
        <v>11</v>
      </c>
      <c r="D18297" s="1" t="s">
        <v>3915</v>
      </c>
      <c r="E18297" s="1" t="n">
        <v>1634</v>
      </c>
      <c r="F18297" s="1" t="s">
        <v>2623</v>
      </c>
      <c r="I18297" s="1" t="n">
        <v>331504</v>
      </c>
      <c r="J18297" s="1" t="n">
        <v>27004</v>
      </c>
      <c r="K18297" s="1" t="n">
        <v>7898956358114</v>
      </c>
      <c r="L18297" s="1" t="s">
        <v>5636</v>
      </c>
      <c r="N18297" s="1" t="n">
        <v>12</v>
      </c>
      <c r="O18297" s="1" t="n">
        <v>99.24</v>
      </c>
    </row>
    <row r="18298" customFormat="false" ht="15" hidden="false" customHeight="false" outlineLevel="0" collapsed="false">
      <c r="A18298" s="1" t="n">
        <v>1</v>
      </c>
      <c r="B18298" s="17" t="n">
        <v>46269</v>
      </c>
      <c r="C18298" s="1" t="n">
        <v>11</v>
      </c>
      <c r="D18298" s="1" t="s">
        <v>3915</v>
      </c>
      <c r="E18298" s="1" t="n">
        <v>1634</v>
      </c>
      <c r="F18298" s="1" t="s">
        <v>2623</v>
      </c>
      <c r="I18298" s="1" t="n">
        <v>331504</v>
      </c>
      <c r="J18298" s="1" t="n">
        <v>27768</v>
      </c>
      <c r="K18298" s="1" t="n">
        <v>7892300003002</v>
      </c>
      <c r="L18298" s="1" t="s">
        <v>4423</v>
      </c>
      <c r="N18298" s="1" t="n">
        <v>40</v>
      </c>
      <c r="O18298" s="1" t="n">
        <v>168.8</v>
      </c>
    </row>
    <row r="18299" customFormat="false" ht="15" hidden="false" customHeight="false" outlineLevel="0" collapsed="false">
      <c r="A18299" s="1" t="n">
        <v>1</v>
      </c>
      <c r="B18299" s="17" t="n">
        <v>46269</v>
      </c>
      <c r="C18299" s="1" t="n">
        <v>11</v>
      </c>
      <c r="D18299" s="1" t="s">
        <v>3915</v>
      </c>
      <c r="E18299" s="1" t="n">
        <v>1634</v>
      </c>
      <c r="F18299" s="1" t="s">
        <v>2623</v>
      </c>
      <c r="I18299" s="1" t="n">
        <v>331504</v>
      </c>
      <c r="J18299" s="1" t="n">
        <v>29859</v>
      </c>
      <c r="K18299" s="1" t="n">
        <v>7892300002401</v>
      </c>
      <c r="L18299" s="1" t="s">
        <v>5637</v>
      </c>
      <c r="N18299" s="1" t="n">
        <v>12</v>
      </c>
      <c r="O18299" s="1" t="n">
        <v>76.8</v>
      </c>
    </row>
    <row r="18300" customFormat="false" ht="15" hidden="false" customHeight="false" outlineLevel="0" collapsed="false">
      <c r="A18300" s="1" t="n">
        <v>1</v>
      </c>
      <c r="B18300" s="17" t="n">
        <v>46269</v>
      </c>
      <c r="C18300" s="1" t="n">
        <v>11</v>
      </c>
      <c r="D18300" s="1" t="s">
        <v>3915</v>
      </c>
      <c r="E18300" s="1" t="n">
        <v>1634</v>
      </c>
      <c r="F18300" s="1" t="s">
        <v>2623</v>
      </c>
      <c r="I18300" s="1" t="n">
        <v>331504</v>
      </c>
      <c r="J18300" s="1" t="n">
        <v>32220</v>
      </c>
      <c r="K18300" s="1" t="n">
        <v>7896037916123</v>
      </c>
      <c r="L18300" s="1" t="s">
        <v>8956</v>
      </c>
      <c r="N18300" s="1" t="n">
        <v>30</v>
      </c>
      <c r="O18300" s="1" t="n">
        <v>918</v>
      </c>
    </row>
    <row r="18301" customFormat="false" ht="15" hidden="false" customHeight="false" outlineLevel="0" collapsed="false">
      <c r="A18301" s="1" t="n">
        <v>1</v>
      </c>
      <c r="B18301" s="17" t="n">
        <v>46269</v>
      </c>
      <c r="C18301" s="1" t="n">
        <v>11</v>
      </c>
      <c r="D18301" s="1" t="s">
        <v>3915</v>
      </c>
      <c r="E18301" s="1" t="n">
        <v>1634</v>
      </c>
      <c r="F18301" s="1" t="s">
        <v>2623</v>
      </c>
      <c r="I18301" s="1" t="n">
        <v>331504</v>
      </c>
      <c r="J18301" s="1" t="n">
        <v>34365</v>
      </c>
      <c r="K18301" s="1" t="n">
        <v>7898956358091</v>
      </c>
      <c r="L18301" s="1" t="s">
        <v>8957</v>
      </c>
      <c r="N18301" s="1" t="n">
        <v>12</v>
      </c>
      <c r="O18301" s="1" t="n">
        <v>97.68</v>
      </c>
    </row>
    <row r="18302" customFormat="false" ht="15" hidden="false" customHeight="false" outlineLevel="0" collapsed="false">
      <c r="A18302" s="1" t="n">
        <v>1</v>
      </c>
      <c r="B18302" s="17" t="n">
        <v>46269</v>
      </c>
      <c r="C18302" s="1" t="n">
        <v>11</v>
      </c>
      <c r="D18302" s="1" t="s">
        <v>3915</v>
      </c>
      <c r="E18302" s="1" t="n">
        <v>1634</v>
      </c>
      <c r="F18302" s="1" t="s">
        <v>2623</v>
      </c>
      <c r="I18302" s="1" t="n">
        <v>331504</v>
      </c>
      <c r="J18302" s="1" t="n">
        <v>37199</v>
      </c>
      <c r="K18302" s="1" t="n">
        <v>7892300002319</v>
      </c>
      <c r="L18302" s="1" t="s">
        <v>5644</v>
      </c>
      <c r="N18302" s="1" t="n">
        <v>24</v>
      </c>
      <c r="O18302" s="1" t="n">
        <v>72</v>
      </c>
    </row>
    <row r="18303" customFormat="false" ht="15" hidden="false" customHeight="false" outlineLevel="0" collapsed="false">
      <c r="A18303" s="1" t="n">
        <v>1</v>
      </c>
      <c r="B18303" s="17" t="n">
        <v>46269</v>
      </c>
      <c r="C18303" s="1" t="n">
        <v>11</v>
      </c>
      <c r="D18303" s="1" t="s">
        <v>3915</v>
      </c>
      <c r="E18303" s="1" t="n">
        <v>1634</v>
      </c>
      <c r="F18303" s="1" t="s">
        <v>2623</v>
      </c>
      <c r="I18303" s="1" t="n">
        <v>331504</v>
      </c>
      <c r="J18303" s="1" t="n">
        <v>51315</v>
      </c>
      <c r="K18303" s="1" t="n">
        <v>7898227533066</v>
      </c>
      <c r="L18303" s="1" t="s">
        <v>8958</v>
      </c>
      <c r="N18303" s="1" t="n">
        <v>3</v>
      </c>
      <c r="O18303" s="1" t="n">
        <v>32.61</v>
      </c>
    </row>
    <row r="18304" customFormat="false" ht="15" hidden="false" customHeight="false" outlineLevel="0" collapsed="false">
      <c r="A18304" s="1" t="n">
        <v>1</v>
      </c>
      <c r="B18304" s="17" t="n">
        <v>46269</v>
      </c>
      <c r="C18304" s="1" t="n">
        <v>11</v>
      </c>
      <c r="D18304" s="1" t="s">
        <v>3915</v>
      </c>
      <c r="E18304" s="1" t="n">
        <v>1634</v>
      </c>
      <c r="F18304" s="1" t="s">
        <v>2623</v>
      </c>
      <c r="I18304" s="1" t="n">
        <v>331504</v>
      </c>
      <c r="J18304" s="1" t="n">
        <v>82270</v>
      </c>
      <c r="K18304" s="1" t="n">
        <v>7898227530997</v>
      </c>
      <c r="L18304" s="1" t="s">
        <v>8959</v>
      </c>
      <c r="N18304" s="1" t="n">
        <v>3</v>
      </c>
      <c r="O18304" s="1" t="n">
        <v>32.64</v>
      </c>
    </row>
    <row r="18305" customFormat="false" ht="15" hidden="false" customHeight="false" outlineLevel="0" collapsed="false">
      <c r="A18305" s="1" t="n">
        <v>1</v>
      </c>
      <c r="B18305" s="17" t="n">
        <v>46269</v>
      </c>
      <c r="C18305" s="1" t="n">
        <v>11</v>
      </c>
      <c r="D18305" s="1" t="s">
        <v>3915</v>
      </c>
      <c r="E18305" s="1" t="n">
        <v>1107</v>
      </c>
      <c r="F18305" s="1" t="s">
        <v>155</v>
      </c>
      <c r="I18305" s="1" t="n">
        <v>450847</v>
      </c>
      <c r="J18305" s="1" t="n">
        <v>108652</v>
      </c>
      <c r="K18305" s="1" t="n">
        <v>7896029007013</v>
      </c>
      <c r="L18305" s="1" t="s">
        <v>5511</v>
      </c>
      <c r="N18305" s="1" t="n">
        <v>3</v>
      </c>
      <c r="O18305" s="1" t="n">
        <v>34.14</v>
      </c>
    </row>
    <row r="18306" customFormat="false" ht="15" hidden="false" customHeight="false" outlineLevel="0" collapsed="false">
      <c r="A18306" s="1" t="n">
        <v>1</v>
      </c>
      <c r="B18306" s="17" t="n">
        <v>46269</v>
      </c>
      <c r="C18306" s="1" t="n">
        <v>11</v>
      </c>
      <c r="D18306" s="1" t="s">
        <v>3915</v>
      </c>
      <c r="E18306" s="1" t="n">
        <v>1107</v>
      </c>
      <c r="F18306" s="1" t="s">
        <v>155</v>
      </c>
      <c r="I18306" s="1" t="n">
        <v>450847</v>
      </c>
      <c r="J18306" s="1" t="n">
        <v>57702</v>
      </c>
      <c r="K18306" s="1" t="n">
        <v>7896029056400</v>
      </c>
      <c r="L18306" s="1" t="s">
        <v>6871</v>
      </c>
      <c r="N18306" s="1" t="n">
        <v>6</v>
      </c>
      <c r="O18306" s="1" t="n">
        <v>10.26</v>
      </c>
    </row>
    <row r="18307" customFormat="false" ht="15" hidden="false" customHeight="false" outlineLevel="0" collapsed="false">
      <c r="A18307" s="1" t="n">
        <v>1</v>
      </c>
      <c r="B18307" s="17" t="n">
        <v>46269</v>
      </c>
      <c r="C18307" s="1" t="n">
        <v>11</v>
      </c>
      <c r="D18307" s="1" t="s">
        <v>3915</v>
      </c>
      <c r="E18307" s="1" t="n">
        <v>1107</v>
      </c>
      <c r="F18307" s="1" t="s">
        <v>155</v>
      </c>
      <c r="I18307" s="1" t="n">
        <v>450847</v>
      </c>
      <c r="J18307" s="1" t="n">
        <v>75132</v>
      </c>
      <c r="K18307" s="1" t="n">
        <v>7896029046784</v>
      </c>
      <c r="L18307" s="1" t="s">
        <v>8960</v>
      </c>
      <c r="N18307" s="1" t="n">
        <v>3</v>
      </c>
      <c r="O18307" s="1" t="n">
        <v>36.6</v>
      </c>
    </row>
    <row r="18308" customFormat="false" ht="15" hidden="false" customHeight="false" outlineLevel="0" collapsed="false">
      <c r="A18308" s="1" t="n">
        <v>1</v>
      </c>
      <c r="B18308" s="17" t="n">
        <v>46269</v>
      </c>
      <c r="C18308" s="1" t="n">
        <v>11</v>
      </c>
      <c r="D18308" s="1" t="s">
        <v>3915</v>
      </c>
      <c r="E18308" s="1" t="n">
        <v>1666</v>
      </c>
      <c r="F18308" s="1" t="s">
        <v>56</v>
      </c>
      <c r="I18308" s="1" t="n">
        <v>572549</v>
      </c>
      <c r="J18308" s="1" t="n">
        <v>24990</v>
      </c>
      <c r="K18308" s="1" t="n">
        <v>78935761</v>
      </c>
      <c r="L18308" s="1" t="s">
        <v>4528</v>
      </c>
      <c r="N18308" s="1" t="n">
        <v>50</v>
      </c>
      <c r="O18308" s="1" t="n">
        <v>847.01</v>
      </c>
    </row>
    <row r="18309" customFormat="false" ht="15" hidden="false" customHeight="false" outlineLevel="0" collapsed="false">
      <c r="A18309" s="1" t="n">
        <v>1</v>
      </c>
      <c r="B18309" s="17" t="n">
        <v>46269</v>
      </c>
      <c r="C18309" s="1" t="n">
        <v>11</v>
      </c>
      <c r="D18309" s="1" t="s">
        <v>3915</v>
      </c>
      <c r="E18309" s="1" t="n">
        <v>1659</v>
      </c>
      <c r="F18309" s="1" t="s">
        <v>78</v>
      </c>
      <c r="I18309" s="1" t="n">
        <v>894543</v>
      </c>
      <c r="J18309" s="1" t="n">
        <v>100814</v>
      </c>
      <c r="K18309" s="1" t="n">
        <v>7897312400054</v>
      </c>
      <c r="L18309" s="1" t="s">
        <v>7237</v>
      </c>
      <c r="N18309" s="1" t="n">
        <v>40</v>
      </c>
      <c r="O18309" s="1" t="n">
        <v>154.9</v>
      </c>
    </row>
    <row r="18310" customFormat="false" ht="15" hidden="false" customHeight="false" outlineLevel="0" collapsed="false">
      <c r="A18310" s="1" t="n">
        <v>1</v>
      </c>
      <c r="B18310" s="17" t="n">
        <v>46269</v>
      </c>
      <c r="C18310" s="1" t="n">
        <v>11</v>
      </c>
      <c r="D18310" s="1" t="s">
        <v>3915</v>
      </c>
      <c r="E18310" s="1" t="n">
        <v>1659</v>
      </c>
      <c r="F18310" s="1" t="s">
        <v>78</v>
      </c>
      <c r="I18310" s="1" t="n">
        <v>894543</v>
      </c>
      <c r="J18310" s="1" t="n">
        <v>102592</v>
      </c>
      <c r="K18310" s="1" t="n">
        <v>7891030003467</v>
      </c>
      <c r="L18310" s="1" t="s">
        <v>4419</v>
      </c>
      <c r="N18310" s="1" t="n">
        <v>270</v>
      </c>
      <c r="O18310" s="1" t="n">
        <v>664.7</v>
      </c>
    </row>
    <row r="18311" customFormat="false" ht="15" hidden="false" customHeight="false" outlineLevel="0" collapsed="false">
      <c r="A18311" s="1" t="n">
        <v>1</v>
      </c>
      <c r="B18311" s="17" t="n">
        <v>46269</v>
      </c>
      <c r="C18311" s="1" t="n">
        <v>11</v>
      </c>
      <c r="D18311" s="1" t="s">
        <v>3915</v>
      </c>
      <c r="E18311" s="1" t="n">
        <v>1659</v>
      </c>
      <c r="F18311" s="1" t="s">
        <v>78</v>
      </c>
      <c r="I18311" s="1" t="n">
        <v>894543</v>
      </c>
      <c r="J18311" s="1" t="n">
        <v>21391</v>
      </c>
      <c r="K18311" s="1" t="n">
        <v>7898905153968</v>
      </c>
      <c r="L18311" s="1" t="s">
        <v>8193</v>
      </c>
      <c r="N18311" s="1" t="n">
        <v>48</v>
      </c>
      <c r="O18311" s="1" t="n">
        <v>75.14</v>
      </c>
    </row>
    <row r="18312" customFormat="false" ht="15" hidden="false" customHeight="false" outlineLevel="0" collapsed="false">
      <c r="A18312" s="1" t="n">
        <v>1</v>
      </c>
      <c r="B18312" s="17" t="n">
        <v>46269</v>
      </c>
      <c r="C18312" s="1" t="n">
        <v>11</v>
      </c>
      <c r="D18312" s="1" t="s">
        <v>3915</v>
      </c>
      <c r="E18312" s="1" t="n">
        <v>1659</v>
      </c>
      <c r="F18312" s="1" t="s">
        <v>78</v>
      </c>
      <c r="I18312" s="1" t="n">
        <v>894543</v>
      </c>
      <c r="J18312" s="1" t="n">
        <v>34265</v>
      </c>
      <c r="K18312" s="1" t="n">
        <v>7899659900051</v>
      </c>
      <c r="L18312" s="1" t="s">
        <v>5749</v>
      </c>
      <c r="N18312" s="1" t="n">
        <v>12</v>
      </c>
      <c r="O18312" s="1" t="n">
        <v>79.25</v>
      </c>
    </row>
    <row r="18313" customFormat="false" ht="15" hidden="false" customHeight="false" outlineLevel="0" collapsed="false">
      <c r="A18313" s="1" t="n">
        <v>1</v>
      </c>
      <c r="B18313" s="17" t="n">
        <v>46269</v>
      </c>
      <c r="C18313" s="1" t="n">
        <v>11</v>
      </c>
      <c r="D18313" s="1" t="s">
        <v>3915</v>
      </c>
      <c r="E18313" s="1" t="n">
        <v>1659</v>
      </c>
      <c r="F18313" s="1" t="s">
        <v>78</v>
      </c>
      <c r="I18313" s="1" t="n">
        <v>894543</v>
      </c>
      <c r="J18313" s="1" t="n">
        <v>34806</v>
      </c>
      <c r="K18313" s="1" t="n">
        <v>7899659900785</v>
      </c>
      <c r="L18313" s="1" t="s">
        <v>6200</v>
      </c>
      <c r="N18313" s="1" t="n">
        <v>24</v>
      </c>
      <c r="O18313" s="1" t="n">
        <v>76.3</v>
      </c>
    </row>
    <row r="18314" customFormat="false" ht="15" hidden="false" customHeight="false" outlineLevel="0" collapsed="false">
      <c r="A18314" s="1" t="n">
        <v>1</v>
      </c>
      <c r="B18314" s="17" t="n">
        <v>46269</v>
      </c>
      <c r="C18314" s="1" t="n">
        <v>11</v>
      </c>
      <c r="D18314" s="1" t="s">
        <v>3915</v>
      </c>
      <c r="E18314" s="1" t="n">
        <v>1659</v>
      </c>
      <c r="F18314" s="1" t="s">
        <v>78</v>
      </c>
      <c r="I18314" s="1" t="n">
        <v>894543</v>
      </c>
      <c r="J18314" s="1" t="n">
        <v>41568</v>
      </c>
      <c r="K18314" s="1" t="n">
        <v>7898905153982</v>
      </c>
      <c r="L18314" s="1" t="s">
        <v>5750</v>
      </c>
      <c r="N18314" s="1" t="n">
        <v>24</v>
      </c>
      <c r="O18314" s="1" t="n">
        <v>140.76</v>
      </c>
    </row>
    <row r="18315" customFormat="false" ht="15" hidden="false" customHeight="false" outlineLevel="0" collapsed="false">
      <c r="A18315" s="1" t="n">
        <v>1</v>
      </c>
      <c r="B18315" s="17" t="n">
        <v>46269</v>
      </c>
      <c r="C18315" s="1" t="n">
        <v>11</v>
      </c>
      <c r="D18315" s="1" t="s">
        <v>3915</v>
      </c>
      <c r="E18315" s="1" t="n">
        <v>1659</v>
      </c>
      <c r="F18315" s="1" t="s">
        <v>78</v>
      </c>
      <c r="I18315" s="1" t="n">
        <v>894543</v>
      </c>
      <c r="J18315" s="1" t="n">
        <v>46882</v>
      </c>
      <c r="K18315" s="1" t="n">
        <v>7899659900099</v>
      </c>
      <c r="L18315" s="1" t="s">
        <v>8041</v>
      </c>
      <c r="N18315" s="1" t="n">
        <v>96</v>
      </c>
      <c r="O18315" s="1" t="n">
        <v>122.32</v>
      </c>
    </row>
    <row r="18316" customFormat="false" ht="15" hidden="false" customHeight="false" outlineLevel="0" collapsed="false">
      <c r="A18316" s="1" t="n">
        <v>1</v>
      </c>
      <c r="B18316" s="17" t="n">
        <v>46269</v>
      </c>
      <c r="C18316" s="1" t="n">
        <v>11</v>
      </c>
      <c r="D18316" s="1" t="s">
        <v>3915</v>
      </c>
      <c r="E18316" s="1" t="n">
        <v>1659</v>
      </c>
      <c r="F18316" s="1" t="s">
        <v>78</v>
      </c>
      <c r="I18316" s="1" t="n">
        <v>894543</v>
      </c>
      <c r="J18316" s="1" t="n">
        <v>50361</v>
      </c>
      <c r="K18316" s="1" t="n">
        <v>7899659900471</v>
      </c>
      <c r="L18316" s="1" t="s">
        <v>5751</v>
      </c>
      <c r="N18316" s="1" t="n">
        <v>12</v>
      </c>
      <c r="O18316" s="1" t="n">
        <v>61.15</v>
      </c>
    </row>
    <row r="18317" customFormat="false" ht="15" hidden="false" customHeight="false" outlineLevel="0" collapsed="false">
      <c r="A18317" s="1" t="n">
        <v>1</v>
      </c>
      <c r="B18317" s="17" t="n">
        <v>46269</v>
      </c>
      <c r="C18317" s="1" t="n">
        <v>11</v>
      </c>
      <c r="D18317" s="1" t="s">
        <v>3915</v>
      </c>
      <c r="E18317" s="1" t="n">
        <v>1659</v>
      </c>
      <c r="F18317" s="1" t="s">
        <v>78</v>
      </c>
      <c r="I18317" s="1" t="n">
        <v>894543</v>
      </c>
      <c r="J18317" s="1" t="n">
        <v>50412</v>
      </c>
      <c r="K18317" s="1" t="n">
        <v>7899659901089</v>
      </c>
      <c r="L18317" s="1" t="s">
        <v>8042</v>
      </c>
      <c r="N18317" s="1" t="n">
        <v>30</v>
      </c>
      <c r="O18317" s="1" t="n">
        <v>58.66</v>
      </c>
    </row>
    <row r="18318" customFormat="false" ht="15" hidden="false" customHeight="false" outlineLevel="0" collapsed="false">
      <c r="A18318" s="1" t="n">
        <v>1</v>
      </c>
      <c r="B18318" s="17" t="n">
        <v>46269</v>
      </c>
      <c r="C18318" s="1" t="n">
        <v>11</v>
      </c>
      <c r="D18318" s="1" t="s">
        <v>3915</v>
      </c>
      <c r="E18318" s="1" t="n">
        <v>1659</v>
      </c>
      <c r="F18318" s="1" t="s">
        <v>78</v>
      </c>
      <c r="I18318" s="1" t="n">
        <v>894543</v>
      </c>
      <c r="J18318" s="1" t="n">
        <v>50425</v>
      </c>
      <c r="K18318" s="1" t="n">
        <v>7899659901041</v>
      </c>
      <c r="L18318" s="1" t="s">
        <v>8043</v>
      </c>
      <c r="N18318" s="1" t="n">
        <v>60</v>
      </c>
      <c r="O18318" s="1" t="n">
        <v>131.06</v>
      </c>
    </row>
    <row r="18319" customFormat="false" ht="15" hidden="false" customHeight="false" outlineLevel="0" collapsed="false">
      <c r="A18319" s="1" t="n">
        <v>1</v>
      </c>
      <c r="B18319" s="17" t="n">
        <v>46269</v>
      </c>
      <c r="C18319" s="1" t="n">
        <v>11</v>
      </c>
      <c r="D18319" s="1" t="s">
        <v>3915</v>
      </c>
      <c r="E18319" s="1" t="n">
        <v>1659</v>
      </c>
      <c r="F18319" s="1" t="s">
        <v>78</v>
      </c>
      <c r="I18319" s="1" t="n">
        <v>894543</v>
      </c>
      <c r="J18319" s="1" t="n">
        <v>52034</v>
      </c>
      <c r="K18319" s="1" t="n">
        <v>7899659901058</v>
      </c>
      <c r="L18319" s="1" t="s">
        <v>8042</v>
      </c>
      <c r="N18319" s="1" t="n">
        <v>30</v>
      </c>
      <c r="O18319" s="1" t="n">
        <v>79.98</v>
      </c>
    </row>
    <row r="18320" customFormat="false" ht="15" hidden="false" customHeight="false" outlineLevel="0" collapsed="false">
      <c r="A18320" s="1" t="n">
        <v>1</v>
      </c>
      <c r="B18320" s="17" t="n">
        <v>46269</v>
      </c>
      <c r="C18320" s="1" t="n">
        <v>11</v>
      </c>
      <c r="D18320" s="1" t="s">
        <v>3915</v>
      </c>
      <c r="E18320" s="1" t="n">
        <v>1659</v>
      </c>
      <c r="F18320" s="1" t="s">
        <v>78</v>
      </c>
      <c r="I18320" s="1" t="n">
        <v>894543</v>
      </c>
      <c r="J18320" s="1" t="n">
        <v>52561</v>
      </c>
      <c r="K18320" s="1" t="n">
        <v>7897312404120</v>
      </c>
      <c r="L18320" s="1" t="s">
        <v>7241</v>
      </c>
      <c r="N18320" s="1" t="n">
        <v>20</v>
      </c>
      <c r="O18320" s="1" t="n">
        <v>154.9</v>
      </c>
    </row>
    <row r="18321" customFormat="false" ht="15" hidden="false" customHeight="false" outlineLevel="0" collapsed="false">
      <c r="A18321" s="1" t="n">
        <v>1</v>
      </c>
      <c r="B18321" s="17" t="n">
        <v>46269</v>
      </c>
      <c r="C18321" s="1" t="n">
        <v>11</v>
      </c>
      <c r="D18321" s="1" t="s">
        <v>3915</v>
      </c>
      <c r="E18321" s="1" t="n">
        <v>1659</v>
      </c>
      <c r="F18321" s="1" t="s">
        <v>78</v>
      </c>
      <c r="I18321" s="1" t="n">
        <v>894543</v>
      </c>
      <c r="J18321" s="1" t="n">
        <v>52717</v>
      </c>
      <c r="K18321" s="1" t="n">
        <v>7899659901096</v>
      </c>
      <c r="L18321" s="1" t="s">
        <v>8045</v>
      </c>
      <c r="N18321" s="1" t="n">
        <v>60</v>
      </c>
      <c r="O18321" s="1" t="n">
        <v>94.56</v>
      </c>
    </row>
    <row r="18322" customFormat="false" ht="15" hidden="false" customHeight="false" outlineLevel="0" collapsed="false">
      <c r="A18322" s="1" t="n">
        <v>1</v>
      </c>
      <c r="B18322" s="17" t="n">
        <v>46269</v>
      </c>
      <c r="C18322" s="1" t="n">
        <v>11</v>
      </c>
      <c r="D18322" s="1" t="s">
        <v>3915</v>
      </c>
      <c r="E18322" s="1" t="n">
        <v>1659</v>
      </c>
      <c r="F18322" s="1" t="s">
        <v>78</v>
      </c>
      <c r="I18322" s="1" t="n">
        <v>894543</v>
      </c>
      <c r="J18322" s="1" t="n">
        <v>54424</v>
      </c>
      <c r="K18322" s="1" t="n">
        <v>7897312404144</v>
      </c>
      <c r="L18322" s="1" t="s">
        <v>7242</v>
      </c>
      <c r="N18322" s="1" t="n">
        <v>100</v>
      </c>
      <c r="O18322" s="1" t="n">
        <v>156.8</v>
      </c>
    </row>
    <row r="18323" customFormat="false" ht="15" hidden="false" customHeight="false" outlineLevel="0" collapsed="false">
      <c r="A18323" s="1" t="n">
        <v>1</v>
      </c>
      <c r="B18323" s="17" t="n">
        <v>46269</v>
      </c>
      <c r="C18323" s="1" t="n">
        <v>11</v>
      </c>
      <c r="D18323" s="1" t="s">
        <v>3915</v>
      </c>
      <c r="E18323" s="1" t="n">
        <v>1659</v>
      </c>
      <c r="F18323" s="1" t="s">
        <v>78</v>
      </c>
      <c r="I18323" s="1" t="n">
        <v>894543</v>
      </c>
      <c r="J18323" s="1" t="n">
        <v>57686</v>
      </c>
      <c r="K18323" s="1" t="n">
        <v>7899659901126</v>
      </c>
      <c r="L18323" s="1" t="s">
        <v>5752</v>
      </c>
      <c r="N18323" s="1" t="n">
        <v>60</v>
      </c>
      <c r="O18323" s="1" t="n">
        <v>172.9</v>
      </c>
    </row>
    <row r="18324" customFormat="false" ht="15" hidden="false" customHeight="false" outlineLevel="0" collapsed="false">
      <c r="A18324" s="1" t="n">
        <v>1</v>
      </c>
      <c r="B18324" s="17" t="n">
        <v>46269</v>
      </c>
      <c r="C18324" s="1" t="n">
        <v>11</v>
      </c>
      <c r="D18324" s="1" t="s">
        <v>3915</v>
      </c>
      <c r="E18324" s="1" t="n">
        <v>1659</v>
      </c>
      <c r="F18324" s="1" t="s">
        <v>78</v>
      </c>
      <c r="I18324" s="1" t="n">
        <v>894543</v>
      </c>
      <c r="J18324" s="1" t="n">
        <v>65810</v>
      </c>
      <c r="K18324" s="1" t="n">
        <v>7899659901324</v>
      </c>
      <c r="L18324" s="1" t="s">
        <v>5755</v>
      </c>
      <c r="N18324" s="1" t="n">
        <v>24</v>
      </c>
      <c r="O18324" s="1" t="n">
        <v>95.54</v>
      </c>
    </row>
    <row r="18325" customFormat="false" ht="15" hidden="false" customHeight="false" outlineLevel="0" collapsed="false">
      <c r="A18325" s="1" t="n">
        <v>1</v>
      </c>
      <c r="B18325" s="17" t="n">
        <v>46269</v>
      </c>
      <c r="C18325" s="1" t="n">
        <v>11</v>
      </c>
      <c r="D18325" s="1" t="s">
        <v>3915</v>
      </c>
      <c r="E18325" s="1" t="n">
        <v>1621</v>
      </c>
      <c r="F18325" s="1" t="s">
        <v>351</v>
      </c>
      <c r="I18325" s="1" t="n">
        <v>995248</v>
      </c>
      <c r="J18325" s="1" t="n">
        <v>20242</v>
      </c>
      <c r="K18325" s="1" t="n">
        <v>7891149104932</v>
      </c>
      <c r="L18325" s="1" t="s">
        <v>6130</v>
      </c>
      <c r="N18325" s="1" t="n">
        <v>24</v>
      </c>
      <c r="O18325" s="1" t="n">
        <v>81.39</v>
      </c>
    </row>
    <row r="18326" customFormat="false" ht="15" hidden="false" customHeight="false" outlineLevel="0" collapsed="false">
      <c r="A18326" s="1" t="n">
        <v>1</v>
      </c>
      <c r="B18326" s="17" t="n">
        <v>46269</v>
      </c>
      <c r="C18326" s="1" t="n">
        <v>11</v>
      </c>
      <c r="D18326" s="1" t="s">
        <v>3915</v>
      </c>
      <c r="E18326" s="1" t="n">
        <v>1621</v>
      </c>
      <c r="F18326" s="1" t="s">
        <v>351</v>
      </c>
      <c r="I18326" s="1" t="n">
        <v>995248</v>
      </c>
      <c r="J18326" s="1" t="n">
        <v>20242</v>
      </c>
      <c r="K18326" s="1" t="n">
        <v>7891149104932</v>
      </c>
      <c r="L18326" s="1" t="s">
        <v>6130</v>
      </c>
      <c r="N18326" s="1" t="n">
        <v>12</v>
      </c>
      <c r="O18326" s="1" t="n">
        <v>38.69</v>
      </c>
    </row>
    <row r="18327" customFormat="false" ht="15" hidden="false" customHeight="false" outlineLevel="0" collapsed="false">
      <c r="A18327" s="1" t="n">
        <v>1</v>
      </c>
      <c r="B18327" s="17" t="n">
        <v>46269</v>
      </c>
      <c r="C18327" s="1" t="n">
        <v>11</v>
      </c>
      <c r="D18327" s="1" t="s">
        <v>3915</v>
      </c>
      <c r="E18327" s="1" t="n">
        <v>1621</v>
      </c>
      <c r="F18327" s="1" t="s">
        <v>351</v>
      </c>
      <c r="I18327" s="1" t="n">
        <v>995248</v>
      </c>
      <c r="J18327" s="1" t="n">
        <v>103124</v>
      </c>
      <c r="K18327" s="1" t="n">
        <v>7891991000796</v>
      </c>
      <c r="L18327" s="1" t="s">
        <v>4436</v>
      </c>
      <c r="N18327" s="1" t="n">
        <v>120</v>
      </c>
      <c r="O18327" s="1" t="n">
        <v>406.90007</v>
      </c>
    </row>
    <row r="18328" customFormat="false" ht="15" hidden="false" customHeight="false" outlineLevel="0" collapsed="false">
      <c r="A18328" s="1" t="n">
        <v>1</v>
      </c>
      <c r="B18328" s="17" t="n">
        <v>46269</v>
      </c>
      <c r="C18328" s="1" t="n">
        <v>11</v>
      </c>
      <c r="D18328" s="1" t="s">
        <v>3915</v>
      </c>
      <c r="E18328" s="1" t="n">
        <v>1621</v>
      </c>
      <c r="F18328" s="1" t="s">
        <v>351</v>
      </c>
      <c r="I18328" s="1" t="n">
        <v>995248</v>
      </c>
      <c r="J18328" s="1" t="n">
        <v>103630</v>
      </c>
      <c r="K18328" s="1" t="n">
        <v>7891991004107</v>
      </c>
      <c r="L18328" s="1" t="s">
        <v>4441</v>
      </c>
      <c r="N18328" s="1" t="n">
        <v>60</v>
      </c>
      <c r="O18328" s="1" t="n">
        <v>280.24</v>
      </c>
    </row>
    <row r="18329" customFormat="false" ht="15" hidden="false" customHeight="false" outlineLevel="0" collapsed="false">
      <c r="A18329" s="1" t="n">
        <v>1</v>
      </c>
      <c r="B18329" s="17" t="n">
        <v>46269</v>
      </c>
      <c r="C18329" s="1" t="n">
        <v>11</v>
      </c>
      <c r="D18329" s="1" t="s">
        <v>3915</v>
      </c>
      <c r="E18329" s="1" t="n">
        <v>1621</v>
      </c>
      <c r="F18329" s="1" t="s">
        <v>351</v>
      </c>
      <c r="I18329" s="1" t="n">
        <v>995248</v>
      </c>
      <c r="J18329" s="1" t="n">
        <v>103792</v>
      </c>
      <c r="K18329" s="1" t="n">
        <v>7891149010509</v>
      </c>
      <c r="L18329" s="1" t="s">
        <v>5591</v>
      </c>
      <c r="N18329" s="1" t="n">
        <v>60</v>
      </c>
      <c r="O18329" s="1" t="n">
        <v>193.250014</v>
      </c>
    </row>
    <row r="18330" customFormat="false" ht="15" hidden="false" customHeight="false" outlineLevel="0" collapsed="false">
      <c r="A18330" s="1" t="n">
        <v>1</v>
      </c>
      <c r="B18330" s="17" t="n">
        <v>46269</v>
      </c>
      <c r="C18330" s="1" t="n">
        <v>11</v>
      </c>
      <c r="D18330" s="1" t="s">
        <v>3915</v>
      </c>
      <c r="E18330" s="1" t="n">
        <v>1621</v>
      </c>
      <c r="F18330" s="1" t="s">
        <v>351</v>
      </c>
      <c r="I18330" s="1" t="n">
        <v>995248</v>
      </c>
      <c r="J18330" s="1" t="n">
        <v>16185</v>
      </c>
      <c r="K18330" s="1" t="n">
        <v>7891149103102</v>
      </c>
      <c r="L18330" s="1" t="s">
        <v>6122</v>
      </c>
      <c r="N18330" s="1" t="n">
        <v>60</v>
      </c>
      <c r="O18330" s="1" t="n">
        <v>167.7301</v>
      </c>
    </row>
    <row r="18331" customFormat="false" ht="15" hidden="false" customHeight="false" outlineLevel="0" collapsed="false">
      <c r="A18331" s="1" t="n">
        <v>1</v>
      </c>
      <c r="B18331" s="17" t="n">
        <v>46269</v>
      </c>
      <c r="C18331" s="1" t="n">
        <v>11</v>
      </c>
      <c r="D18331" s="1" t="s">
        <v>3915</v>
      </c>
      <c r="E18331" s="1" t="n">
        <v>1621</v>
      </c>
      <c r="F18331" s="1" t="s">
        <v>351</v>
      </c>
      <c r="I18331" s="1" t="n">
        <v>995248</v>
      </c>
      <c r="J18331" s="1" t="n">
        <v>16653</v>
      </c>
      <c r="K18331" s="1" t="n">
        <v>7891149103065</v>
      </c>
      <c r="L18331" s="1" t="s">
        <v>6123</v>
      </c>
      <c r="N18331" s="1" t="n">
        <v>24</v>
      </c>
      <c r="O18331" s="1" t="n">
        <v>87.550075</v>
      </c>
    </row>
    <row r="18332" customFormat="false" ht="15" hidden="false" customHeight="false" outlineLevel="0" collapsed="false">
      <c r="A18332" s="1" t="n">
        <v>1</v>
      </c>
      <c r="B18332" s="17" t="n">
        <v>46269</v>
      </c>
      <c r="C18332" s="1" t="n">
        <v>11</v>
      </c>
      <c r="D18332" s="1" t="s">
        <v>3915</v>
      </c>
      <c r="E18332" s="1" t="n">
        <v>1621</v>
      </c>
      <c r="F18332" s="1" t="s">
        <v>351</v>
      </c>
      <c r="I18332" s="1" t="n">
        <v>995248</v>
      </c>
      <c r="J18332" s="1" t="n">
        <v>17473</v>
      </c>
      <c r="K18332" s="1" t="n">
        <v>822671</v>
      </c>
      <c r="L18332" s="1" t="s">
        <v>4842</v>
      </c>
      <c r="N18332" s="1" t="n">
        <v>90</v>
      </c>
      <c r="O18332" s="1" t="n">
        <v>244.020002</v>
      </c>
    </row>
    <row r="18333" customFormat="false" ht="15" hidden="false" customHeight="false" outlineLevel="0" collapsed="false">
      <c r="A18333" s="1" t="n">
        <v>1</v>
      </c>
      <c r="B18333" s="17" t="n">
        <v>46269</v>
      </c>
      <c r="C18333" s="1" t="n">
        <v>11</v>
      </c>
      <c r="D18333" s="1" t="s">
        <v>3915</v>
      </c>
      <c r="E18333" s="1" t="n">
        <v>1621</v>
      </c>
      <c r="F18333" s="1" t="s">
        <v>351</v>
      </c>
      <c r="I18333" s="1" t="n">
        <v>995248</v>
      </c>
      <c r="J18333" s="1" t="n">
        <v>24129</v>
      </c>
      <c r="K18333" s="1" t="n">
        <v>7891991011877</v>
      </c>
      <c r="L18333" s="1" t="s">
        <v>4442</v>
      </c>
      <c r="N18333" s="1" t="n">
        <v>32</v>
      </c>
      <c r="O18333" s="1" t="n">
        <v>92.190029</v>
      </c>
    </row>
    <row r="18334" customFormat="false" ht="15" hidden="false" customHeight="false" outlineLevel="0" collapsed="false">
      <c r="A18334" s="1" t="n">
        <v>1</v>
      </c>
      <c r="B18334" s="17" t="n">
        <v>46269</v>
      </c>
      <c r="C18334" s="1" t="n">
        <v>11</v>
      </c>
      <c r="D18334" s="1" t="s">
        <v>3915</v>
      </c>
      <c r="E18334" s="1" t="n">
        <v>1621</v>
      </c>
      <c r="F18334" s="1" t="s">
        <v>351</v>
      </c>
      <c r="I18334" s="1" t="n">
        <v>995248</v>
      </c>
      <c r="J18334" s="1" t="n">
        <v>26391</v>
      </c>
      <c r="K18334" s="1" t="n">
        <v>7891991010061</v>
      </c>
      <c r="L18334" s="1" t="s">
        <v>4845</v>
      </c>
      <c r="N18334" s="1" t="n">
        <v>120</v>
      </c>
      <c r="O18334" s="1" t="n">
        <v>335.46005</v>
      </c>
    </row>
    <row r="18335" customFormat="false" ht="15" hidden="false" customHeight="false" outlineLevel="0" collapsed="false">
      <c r="A18335" s="1" t="n">
        <v>1</v>
      </c>
      <c r="B18335" s="17" t="n">
        <v>46269</v>
      </c>
      <c r="C18335" s="1" t="n">
        <v>11</v>
      </c>
      <c r="D18335" s="1" t="s">
        <v>3915</v>
      </c>
      <c r="E18335" s="1" t="n">
        <v>1621</v>
      </c>
      <c r="F18335" s="1" t="s">
        <v>351</v>
      </c>
      <c r="I18335" s="1" t="n">
        <v>995248</v>
      </c>
      <c r="J18335" s="1" t="n">
        <v>28304</v>
      </c>
      <c r="K18335" s="1" t="n">
        <v>7891991014762</v>
      </c>
      <c r="L18335" s="1" t="s">
        <v>5593</v>
      </c>
      <c r="N18335" s="1" t="n">
        <v>24</v>
      </c>
      <c r="O18335" s="1" t="n">
        <v>136.00008</v>
      </c>
    </row>
    <row r="18336" customFormat="false" ht="15" hidden="false" customHeight="false" outlineLevel="0" collapsed="false">
      <c r="A18336" s="1" t="n">
        <v>1</v>
      </c>
      <c r="B18336" s="17" t="n">
        <v>46269</v>
      </c>
      <c r="C18336" s="1" t="n">
        <v>11</v>
      </c>
      <c r="D18336" s="1" t="s">
        <v>3915</v>
      </c>
      <c r="E18336" s="1" t="n">
        <v>1621</v>
      </c>
      <c r="F18336" s="1" t="s">
        <v>351</v>
      </c>
      <c r="I18336" s="1" t="n">
        <v>995248</v>
      </c>
      <c r="J18336" s="1" t="n">
        <v>32100</v>
      </c>
      <c r="K18336" s="1" t="n">
        <v>7891991015493</v>
      </c>
      <c r="L18336" s="1" t="s">
        <v>4445</v>
      </c>
      <c r="N18336" s="1" t="n">
        <v>60</v>
      </c>
      <c r="O18336" s="1" t="n">
        <v>239.140014</v>
      </c>
    </row>
    <row r="18337" customFormat="false" ht="15" hidden="false" customHeight="false" outlineLevel="0" collapsed="false">
      <c r="A18337" s="1" t="n">
        <v>1</v>
      </c>
      <c r="B18337" s="17" t="n">
        <v>46269</v>
      </c>
      <c r="C18337" s="1" t="n">
        <v>11</v>
      </c>
      <c r="D18337" s="1" t="s">
        <v>3915</v>
      </c>
      <c r="E18337" s="1" t="n">
        <v>1621</v>
      </c>
      <c r="F18337" s="1" t="s">
        <v>351</v>
      </c>
      <c r="I18337" s="1" t="n">
        <v>995248</v>
      </c>
      <c r="J18337" s="1" t="n">
        <v>33355</v>
      </c>
      <c r="K18337" s="1" t="n">
        <v>7891991010177</v>
      </c>
      <c r="L18337" s="1" t="s">
        <v>6124</v>
      </c>
      <c r="N18337" s="1" t="n">
        <v>30</v>
      </c>
      <c r="O18337" s="1" t="n">
        <v>88.990102</v>
      </c>
    </row>
    <row r="18338" customFormat="false" ht="15" hidden="false" customHeight="false" outlineLevel="0" collapsed="false">
      <c r="A18338" s="1" t="n">
        <v>1</v>
      </c>
      <c r="B18338" s="17" t="n">
        <v>46269</v>
      </c>
      <c r="C18338" s="1" t="n">
        <v>11</v>
      </c>
      <c r="D18338" s="1" t="s">
        <v>3915</v>
      </c>
      <c r="E18338" s="1" t="n">
        <v>1621</v>
      </c>
      <c r="F18338" s="1" t="s">
        <v>351</v>
      </c>
      <c r="I18338" s="1" t="n">
        <v>995248</v>
      </c>
      <c r="J18338" s="1" t="n">
        <v>38561</v>
      </c>
      <c r="K18338" s="1" t="n">
        <v>7891991295086</v>
      </c>
      <c r="L18338" s="1" t="s">
        <v>6131</v>
      </c>
      <c r="N18338" s="1" t="n">
        <v>30</v>
      </c>
      <c r="O18338" s="1" t="n">
        <v>99.3199</v>
      </c>
    </row>
    <row r="18339" customFormat="false" ht="15" hidden="false" customHeight="false" outlineLevel="0" collapsed="false">
      <c r="A18339" s="1" t="n">
        <v>1</v>
      </c>
      <c r="B18339" s="17" t="n">
        <v>46269</v>
      </c>
      <c r="C18339" s="1" t="n">
        <v>11</v>
      </c>
      <c r="D18339" s="1" t="s">
        <v>3915</v>
      </c>
      <c r="E18339" s="1" t="n">
        <v>1621</v>
      </c>
      <c r="F18339" s="1" t="s">
        <v>351</v>
      </c>
      <c r="I18339" s="1" t="n">
        <v>995248</v>
      </c>
      <c r="J18339" s="1" t="n">
        <v>44674</v>
      </c>
      <c r="K18339" s="1" t="n">
        <v>7891991297424</v>
      </c>
      <c r="L18339" s="1" t="s">
        <v>6132</v>
      </c>
      <c r="N18339" s="1" t="n">
        <v>36</v>
      </c>
      <c r="O18339" s="1" t="n">
        <v>158.770025</v>
      </c>
    </row>
    <row r="18340" customFormat="false" ht="15" hidden="false" customHeight="false" outlineLevel="0" collapsed="false">
      <c r="A18340" s="1" t="n">
        <v>1</v>
      </c>
      <c r="B18340" s="17" t="n">
        <v>46269</v>
      </c>
      <c r="C18340" s="1" t="n">
        <v>11</v>
      </c>
      <c r="D18340" s="1" t="s">
        <v>3915</v>
      </c>
      <c r="E18340" s="1" t="n">
        <v>1621</v>
      </c>
      <c r="F18340" s="1" t="s">
        <v>351</v>
      </c>
      <c r="I18340" s="1" t="n">
        <v>995248</v>
      </c>
      <c r="J18340" s="1" t="n">
        <v>46066</v>
      </c>
      <c r="K18340" s="1" t="n">
        <v>7891991295277</v>
      </c>
      <c r="L18340" s="1" t="s">
        <v>4854</v>
      </c>
      <c r="N18340" s="1" t="n">
        <v>30</v>
      </c>
      <c r="O18340" s="1" t="n">
        <v>86.439994</v>
      </c>
    </row>
    <row r="18341" customFormat="false" ht="15" hidden="false" customHeight="false" outlineLevel="0" collapsed="false">
      <c r="A18341" s="1" t="n">
        <v>1</v>
      </c>
      <c r="B18341" s="17" t="n">
        <v>46269</v>
      </c>
      <c r="C18341" s="1" t="n">
        <v>11</v>
      </c>
      <c r="D18341" s="1" t="s">
        <v>3915</v>
      </c>
      <c r="E18341" s="1" t="n">
        <v>1621</v>
      </c>
      <c r="F18341" s="1" t="s">
        <v>351</v>
      </c>
      <c r="I18341" s="1" t="n">
        <v>995248</v>
      </c>
      <c r="J18341" s="1" t="n">
        <v>48997</v>
      </c>
      <c r="K18341" s="1" t="n">
        <v>7891991302029</v>
      </c>
      <c r="L18341" s="1" t="s">
        <v>7897</v>
      </c>
      <c r="N18341" s="1" t="n">
        <v>80</v>
      </c>
      <c r="O18341" s="1" t="n">
        <v>373.649915</v>
      </c>
    </row>
    <row r="18342" customFormat="false" ht="15" hidden="false" customHeight="false" outlineLevel="0" collapsed="false">
      <c r="A18342" s="1" t="n">
        <v>1</v>
      </c>
      <c r="B18342" s="17" t="n">
        <v>46269</v>
      </c>
      <c r="C18342" s="1" t="n">
        <v>11</v>
      </c>
      <c r="D18342" s="1" t="s">
        <v>3915</v>
      </c>
      <c r="E18342" s="1" t="n">
        <v>1621</v>
      </c>
      <c r="F18342" s="1" t="s">
        <v>351</v>
      </c>
      <c r="I18342" s="1" t="n">
        <v>995248</v>
      </c>
      <c r="J18342" s="1" t="n">
        <v>51810</v>
      </c>
      <c r="K18342" s="1" t="n">
        <v>7891991010900</v>
      </c>
      <c r="L18342" s="1" t="s">
        <v>4855</v>
      </c>
      <c r="N18342" s="1" t="n">
        <v>30</v>
      </c>
      <c r="O18342" s="1" t="n">
        <v>81.330097</v>
      </c>
    </row>
    <row r="18343" customFormat="false" ht="15" hidden="false" customHeight="false" outlineLevel="0" collapsed="false">
      <c r="A18343" s="1" t="n">
        <v>1</v>
      </c>
      <c r="B18343" s="17" t="n">
        <v>46269</v>
      </c>
      <c r="C18343" s="1" t="n">
        <v>11</v>
      </c>
      <c r="D18343" s="1" t="s">
        <v>3915</v>
      </c>
      <c r="E18343" s="1" t="n">
        <v>1621</v>
      </c>
      <c r="F18343" s="1" t="s">
        <v>351</v>
      </c>
      <c r="I18343" s="1" t="n">
        <v>995248</v>
      </c>
      <c r="J18343" s="1" t="n">
        <v>55510</v>
      </c>
      <c r="K18343" s="1" t="n">
        <v>7891991303347</v>
      </c>
      <c r="L18343" s="1" t="s">
        <v>4448</v>
      </c>
      <c r="N18343" s="1" t="n">
        <v>32</v>
      </c>
      <c r="O18343" s="1" t="n">
        <v>108.670076</v>
      </c>
    </row>
    <row r="18344" customFormat="false" ht="15" hidden="false" customHeight="false" outlineLevel="0" collapsed="false">
      <c r="A18344" s="1" t="n">
        <v>1</v>
      </c>
      <c r="B18344" s="17" t="n">
        <v>46269</v>
      </c>
      <c r="C18344" s="1" t="n">
        <v>11</v>
      </c>
      <c r="D18344" s="1" t="s">
        <v>3915</v>
      </c>
      <c r="E18344" s="1" t="n">
        <v>1621</v>
      </c>
      <c r="F18344" s="1" t="s">
        <v>351</v>
      </c>
      <c r="I18344" s="1" t="n">
        <v>995248</v>
      </c>
      <c r="J18344" s="1" t="n">
        <v>63479</v>
      </c>
      <c r="K18344" s="1" t="n">
        <v>7891991295055</v>
      </c>
      <c r="L18344" s="1" t="s">
        <v>6127</v>
      </c>
      <c r="N18344" s="1" t="n">
        <v>32</v>
      </c>
      <c r="O18344" s="1" t="n">
        <v>171.03987</v>
      </c>
    </row>
    <row r="18345" customFormat="false" ht="15" hidden="false" customHeight="false" outlineLevel="0" collapsed="false">
      <c r="A18345" s="1" t="n">
        <v>1</v>
      </c>
      <c r="B18345" s="17" t="n">
        <v>46269</v>
      </c>
      <c r="C18345" s="1" t="n">
        <v>11</v>
      </c>
      <c r="D18345" s="1" t="s">
        <v>3915</v>
      </c>
      <c r="E18345" s="1" t="n">
        <v>1621</v>
      </c>
      <c r="F18345" s="1" t="s">
        <v>351</v>
      </c>
      <c r="I18345" s="1" t="n">
        <v>995248</v>
      </c>
      <c r="J18345" s="1" t="n">
        <v>64674</v>
      </c>
      <c r="K18345" s="1" t="n">
        <v>7891991304870</v>
      </c>
      <c r="L18345" s="1" t="s">
        <v>5595</v>
      </c>
      <c r="N18345" s="1" t="n">
        <v>24</v>
      </c>
      <c r="O18345" s="1" t="n">
        <v>150.56012</v>
      </c>
    </row>
    <row r="18346" customFormat="false" ht="15" hidden="false" customHeight="false" outlineLevel="0" collapsed="false">
      <c r="A18346" s="1" t="n">
        <v>1</v>
      </c>
      <c r="B18346" s="17" t="n">
        <v>46269</v>
      </c>
      <c r="C18346" s="1" t="n">
        <v>11</v>
      </c>
      <c r="D18346" s="1" t="s">
        <v>3915</v>
      </c>
      <c r="E18346" s="1" t="n">
        <v>1621</v>
      </c>
      <c r="F18346" s="1" t="s">
        <v>351</v>
      </c>
      <c r="I18346" s="1" t="n">
        <v>995248</v>
      </c>
      <c r="J18346" s="1" t="n">
        <v>78038</v>
      </c>
      <c r="K18346" s="1" t="n">
        <v>7891991010481</v>
      </c>
      <c r="L18346" s="1" t="s">
        <v>4451</v>
      </c>
      <c r="N18346" s="1" t="n">
        <v>72</v>
      </c>
      <c r="O18346" s="1" t="n">
        <v>262.500045</v>
      </c>
    </row>
    <row r="18347" customFormat="false" ht="15" hidden="false" customHeight="false" outlineLevel="0" collapsed="false">
      <c r="A18347" s="1" t="n">
        <v>1</v>
      </c>
      <c r="B18347" s="17" t="n">
        <v>46269</v>
      </c>
      <c r="C18347" s="1" t="n">
        <v>11</v>
      </c>
      <c r="D18347" s="1" t="s">
        <v>3915</v>
      </c>
      <c r="E18347" s="1" t="n">
        <v>1621</v>
      </c>
      <c r="F18347" s="1" t="s">
        <v>351</v>
      </c>
      <c r="I18347" s="1" t="n">
        <v>995248</v>
      </c>
      <c r="J18347" s="1" t="n">
        <v>78063</v>
      </c>
      <c r="K18347" s="1" t="n">
        <v>7891149108718</v>
      </c>
      <c r="L18347" s="1" t="s">
        <v>4452</v>
      </c>
      <c r="N18347" s="1" t="n">
        <v>96</v>
      </c>
      <c r="O18347" s="1" t="n">
        <v>625.790013</v>
      </c>
    </row>
    <row r="18348" customFormat="false" ht="15" hidden="false" customHeight="false" outlineLevel="0" collapsed="false">
      <c r="A18348" s="1" t="n">
        <v>1</v>
      </c>
      <c r="B18348" s="17" t="n">
        <v>46269</v>
      </c>
      <c r="C18348" s="1" t="n">
        <v>11</v>
      </c>
      <c r="D18348" s="1" t="s">
        <v>3915</v>
      </c>
      <c r="E18348" s="1" t="n">
        <v>1642</v>
      </c>
      <c r="F18348" s="1" t="s">
        <v>184</v>
      </c>
      <c r="I18348" s="1" t="n">
        <v>1040242</v>
      </c>
      <c r="J18348" s="1" t="n">
        <v>104335</v>
      </c>
      <c r="K18348" s="1" t="n">
        <v>7896289210512</v>
      </c>
      <c r="L18348" s="1" t="s">
        <v>4233</v>
      </c>
      <c r="N18348" s="1" t="n">
        <v>15</v>
      </c>
      <c r="O18348" s="1" t="n">
        <v>129</v>
      </c>
    </row>
    <row r="18349" customFormat="false" ht="15" hidden="false" customHeight="false" outlineLevel="0" collapsed="false">
      <c r="A18349" s="1" t="n">
        <v>1</v>
      </c>
      <c r="B18349" s="17" t="n">
        <v>46269</v>
      </c>
      <c r="C18349" s="1" t="n">
        <v>11</v>
      </c>
      <c r="D18349" s="1" t="s">
        <v>3915</v>
      </c>
      <c r="E18349" s="1" t="n">
        <v>1642</v>
      </c>
      <c r="F18349" s="1" t="s">
        <v>184</v>
      </c>
      <c r="I18349" s="1" t="n">
        <v>1040242</v>
      </c>
      <c r="J18349" s="1" t="n">
        <v>105780</v>
      </c>
      <c r="K18349" s="1" t="n">
        <v>7896289210017</v>
      </c>
      <c r="L18349" s="1" t="s">
        <v>4234</v>
      </c>
      <c r="N18349" s="1" t="n">
        <v>10</v>
      </c>
      <c r="O18349" s="1" t="n">
        <v>106.7</v>
      </c>
    </row>
    <row r="18350" customFormat="false" ht="15" hidden="false" customHeight="false" outlineLevel="0" collapsed="false">
      <c r="A18350" s="1" t="n">
        <v>1</v>
      </c>
      <c r="B18350" s="17" t="n">
        <v>46269</v>
      </c>
      <c r="C18350" s="1" t="n">
        <v>11</v>
      </c>
      <c r="D18350" s="1" t="s">
        <v>3915</v>
      </c>
      <c r="E18350" s="1" t="n">
        <v>1642</v>
      </c>
      <c r="F18350" s="1" t="s">
        <v>184</v>
      </c>
      <c r="I18350" s="1" t="n">
        <v>1040242</v>
      </c>
      <c r="J18350" s="1" t="n">
        <v>105782</v>
      </c>
      <c r="K18350" s="1" t="n">
        <v>7896289210352</v>
      </c>
      <c r="L18350" s="1" t="s">
        <v>4235</v>
      </c>
      <c r="N18350" s="1" t="n">
        <v>10</v>
      </c>
      <c r="O18350" s="1" t="n">
        <v>68.6</v>
      </c>
    </row>
    <row r="18351" customFormat="false" ht="15" hidden="false" customHeight="false" outlineLevel="0" collapsed="false">
      <c r="A18351" s="1" t="n">
        <v>1</v>
      </c>
      <c r="B18351" s="17" t="n">
        <v>46269</v>
      </c>
      <c r="C18351" s="1" t="n">
        <v>11</v>
      </c>
      <c r="D18351" s="1" t="s">
        <v>3915</v>
      </c>
      <c r="E18351" s="1" t="n">
        <v>1642</v>
      </c>
      <c r="F18351" s="1" t="s">
        <v>184</v>
      </c>
      <c r="I18351" s="1" t="n">
        <v>1040242</v>
      </c>
      <c r="J18351" s="1" t="n">
        <v>106079</v>
      </c>
      <c r="K18351" s="1" t="n">
        <v>7896289210130</v>
      </c>
      <c r="L18351" s="1" t="s">
        <v>4236</v>
      </c>
      <c r="N18351" s="1" t="n">
        <v>8</v>
      </c>
      <c r="O18351" s="1" t="n">
        <v>109.6</v>
      </c>
    </row>
    <row r="18352" customFormat="false" ht="15" hidden="false" customHeight="false" outlineLevel="0" collapsed="false">
      <c r="A18352" s="1" t="n">
        <v>1</v>
      </c>
      <c r="B18352" s="17" t="n">
        <v>46269</v>
      </c>
      <c r="C18352" s="1" t="n">
        <v>11</v>
      </c>
      <c r="D18352" s="1" t="s">
        <v>3915</v>
      </c>
      <c r="E18352" s="1" t="n">
        <v>1642</v>
      </c>
      <c r="F18352" s="1" t="s">
        <v>184</v>
      </c>
      <c r="I18352" s="1" t="n">
        <v>1040242</v>
      </c>
      <c r="J18352" s="1" t="n">
        <v>106274</v>
      </c>
      <c r="K18352" s="1" t="n">
        <v>7896289210086</v>
      </c>
      <c r="L18352" s="1" t="s">
        <v>4237</v>
      </c>
      <c r="N18352" s="1" t="n">
        <v>10</v>
      </c>
      <c r="O18352" s="1" t="n">
        <v>125.6</v>
      </c>
    </row>
    <row r="18353" customFormat="false" ht="15" hidden="false" customHeight="false" outlineLevel="0" collapsed="false">
      <c r="A18353" s="1" t="n">
        <v>1</v>
      </c>
      <c r="B18353" s="17" t="n">
        <v>46269</v>
      </c>
      <c r="C18353" s="1" t="n">
        <v>11</v>
      </c>
      <c r="D18353" s="1" t="s">
        <v>3915</v>
      </c>
      <c r="E18353" s="1" t="n">
        <v>1642</v>
      </c>
      <c r="F18353" s="1" t="s">
        <v>184</v>
      </c>
      <c r="I18353" s="1" t="n">
        <v>1040242</v>
      </c>
      <c r="J18353" s="1" t="n">
        <v>106280</v>
      </c>
      <c r="K18353" s="1" t="n">
        <v>7896289210062</v>
      </c>
      <c r="L18353" s="1" t="s">
        <v>4238</v>
      </c>
      <c r="N18353" s="1" t="n">
        <v>10</v>
      </c>
      <c r="O18353" s="1" t="n">
        <v>125.6</v>
      </c>
    </row>
    <row r="18354" customFormat="false" ht="15" hidden="false" customHeight="false" outlineLevel="0" collapsed="false">
      <c r="A18354" s="1" t="n">
        <v>1</v>
      </c>
      <c r="B18354" s="17" t="n">
        <v>46269</v>
      </c>
      <c r="C18354" s="1" t="n">
        <v>11</v>
      </c>
      <c r="D18354" s="1" t="s">
        <v>3915</v>
      </c>
      <c r="E18354" s="1" t="n">
        <v>1642</v>
      </c>
      <c r="F18354" s="1" t="s">
        <v>184</v>
      </c>
      <c r="I18354" s="1" t="n">
        <v>1040242</v>
      </c>
      <c r="J18354" s="1" t="n">
        <v>106407</v>
      </c>
      <c r="K18354" s="1" t="n">
        <v>7896289210031</v>
      </c>
      <c r="L18354" s="1" t="s">
        <v>4239</v>
      </c>
      <c r="N18354" s="1" t="n">
        <v>8</v>
      </c>
      <c r="O18354" s="1" t="n">
        <v>93.12</v>
      </c>
    </row>
    <row r="18355" customFormat="false" ht="15" hidden="false" customHeight="false" outlineLevel="0" collapsed="false">
      <c r="A18355" s="1" t="n">
        <v>1</v>
      </c>
      <c r="B18355" s="17" t="n">
        <v>46269</v>
      </c>
      <c r="C18355" s="1" t="n">
        <v>11</v>
      </c>
      <c r="D18355" s="1" t="s">
        <v>3915</v>
      </c>
      <c r="E18355" s="1" t="n">
        <v>1740</v>
      </c>
      <c r="F18355" s="1" t="s">
        <v>296</v>
      </c>
      <c r="I18355" s="1" t="n">
        <v>1266968</v>
      </c>
      <c r="J18355" s="1" t="n">
        <v>50420</v>
      </c>
      <c r="K18355" s="1" t="n">
        <v>7898953148701</v>
      </c>
      <c r="L18355" s="1" t="s">
        <v>4340</v>
      </c>
      <c r="N18355" s="1" t="n">
        <v>12</v>
      </c>
      <c r="O18355" s="1" t="n">
        <v>51.48</v>
      </c>
    </row>
    <row r="18356" customFormat="false" ht="15" hidden="false" customHeight="false" outlineLevel="0" collapsed="false">
      <c r="A18356" s="1" t="n">
        <v>1</v>
      </c>
      <c r="B18356" s="17" t="n">
        <v>46269</v>
      </c>
      <c r="C18356" s="1" t="n">
        <v>11</v>
      </c>
      <c r="D18356" s="1" t="s">
        <v>3915</v>
      </c>
      <c r="E18356" s="1" t="n">
        <v>1740</v>
      </c>
      <c r="F18356" s="1" t="s">
        <v>296</v>
      </c>
      <c r="I18356" s="1" t="n">
        <v>1266968</v>
      </c>
      <c r="J18356" s="1" t="n">
        <v>50424</v>
      </c>
      <c r="K18356" s="1" t="n">
        <v>7898953148169</v>
      </c>
      <c r="L18356" s="1" t="s">
        <v>4342</v>
      </c>
      <c r="N18356" s="1" t="n">
        <v>12</v>
      </c>
      <c r="O18356" s="1" t="n">
        <v>119.76</v>
      </c>
    </row>
    <row r="18357" customFormat="false" ht="15" hidden="false" customHeight="false" outlineLevel="0" collapsed="false">
      <c r="A18357" s="1" t="n">
        <v>1</v>
      </c>
      <c r="B18357" s="17" t="n">
        <v>46269</v>
      </c>
      <c r="C18357" s="1" t="n">
        <v>11</v>
      </c>
      <c r="D18357" s="1" t="s">
        <v>3915</v>
      </c>
      <c r="E18357" s="1" t="n">
        <v>1740</v>
      </c>
      <c r="F18357" s="1" t="s">
        <v>296</v>
      </c>
      <c r="I18357" s="1" t="n">
        <v>1266968</v>
      </c>
      <c r="J18357" s="1" t="n">
        <v>61465</v>
      </c>
      <c r="K18357" s="1" t="n">
        <v>7891164018535</v>
      </c>
      <c r="L18357" s="1" t="s">
        <v>5759</v>
      </c>
      <c r="N18357" s="1" t="n">
        <v>42</v>
      </c>
      <c r="O18357" s="1" t="n">
        <v>234.33</v>
      </c>
    </row>
    <row r="18358" customFormat="false" ht="15" hidden="false" customHeight="false" outlineLevel="0" collapsed="false">
      <c r="A18358" s="1" t="n">
        <v>1</v>
      </c>
      <c r="B18358" s="17" t="n">
        <v>46269</v>
      </c>
      <c r="C18358" s="1" t="n">
        <v>11</v>
      </c>
      <c r="D18358" s="1" t="s">
        <v>3915</v>
      </c>
      <c r="E18358" s="1" t="n">
        <v>1740</v>
      </c>
      <c r="F18358" s="1" t="s">
        <v>296</v>
      </c>
      <c r="I18358" s="1" t="n">
        <v>1266968</v>
      </c>
      <c r="J18358" s="1" t="n">
        <v>61516</v>
      </c>
      <c r="K18358" s="1" t="n">
        <v>7891164007195</v>
      </c>
      <c r="L18358" s="1" t="s">
        <v>5760</v>
      </c>
      <c r="N18358" s="1" t="n">
        <v>42</v>
      </c>
      <c r="O18358" s="1" t="n">
        <v>344.22</v>
      </c>
    </row>
    <row r="18359" customFormat="false" ht="15" hidden="false" customHeight="false" outlineLevel="0" collapsed="false">
      <c r="A18359" s="1" t="n">
        <v>1</v>
      </c>
      <c r="B18359" s="17" t="n">
        <v>46269</v>
      </c>
      <c r="C18359" s="1" t="n">
        <v>11</v>
      </c>
      <c r="D18359" s="1" t="s">
        <v>3915</v>
      </c>
      <c r="E18359" s="1" t="n">
        <v>1740</v>
      </c>
      <c r="F18359" s="1" t="s">
        <v>296</v>
      </c>
      <c r="I18359" s="1" t="n">
        <v>1266968</v>
      </c>
      <c r="J18359" s="1" t="n">
        <v>61666</v>
      </c>
      <c r="K18359" s="1" t="n">
        <v>7891164007188</v>
      </c>
      <c r="L18359" s="1" t="s">
        <v>5761</v>
      </c>
      <c r="N18359" s="1" t="n">
        <v>42</v>
      </c>
      <c r="O18359" s="1" t="n">
        <v>283.86</v>
      </c>
    </row>
    <row r="18360" customFormat="false" ht="15" hidden="false" customHeight="false" outlineLevel="0" collapsed="false">
      <c r="A18360" s="1" t="n">
        <v>1</v>
      </c>
      <c r="B18360" s="17" t="n">
        <v>46269</v>
      </c>
      <c r="C18360" s="1" t="n">
        <v>11</v>
      </c>
      <c r="D18360" s="1" t="s">
        <v>3915</v>
      </c>
      <c r="E18360" s="1" t="n">
        <v>1740</v>
      </c>
      <c r="F18360" s="1" t="s">
        <v>296</v>
      </c>
      <c r="I18360" s="1" t="n">
        <v>1266968</v>
      </c>
      <c r="J18360" s="1" t="n">
        <v>64280</v>
      </c>
      <c r="K18360" s="1" t="n">
        <v>7891164007171</v>
      </c>
      <c r="L18360" s="1" t="s">
        <v>5765</v>
      </c>
      <c r="N18360" s="1" t="n">
        <v>42</v>
      </c>
      <c r="O18360" s="1" t="n">
        <v>346.53</v>
      </c>
    </row>
    <row r="18361" customFormat="false" ht="15" hidden="false" customHeight="false" outlineLevel="0" collapsed="false">
      <c r="A18361" s="1" t="n">
        <v>1</v>
      </c>
      <c r="B18361" s="17" t="n">
        <v>46269</v>
      </c>
      <c r="C18361" s="1" t="n">
        <v>11</v>
      </c>
      <c r="D18361" s="1" t="s">
        <v>3915</v>
      </c>
      <c r="E18361" s="1" t="n">
        <v>1705</v>
      </c>
      <c r="F18361" s="1" t="s">
        <v>173</v>
      </c>
      <c r="I18361" s="1" t="n">
        <v>1277478</v>
      </c>
      <c r="J18361" s="1" t="n">
        <v>102360</v>
      </c>
      <c r="K18361" s="1" t="n">
        <v>7894900593709</v>
      </c>
      <c r="L18361" s="1" t="s">
        <v>4541</v>
      </c>
      <c r="N18361" s="1" t="n">
        <v>60</v>
      </c>
      <c r="O18361" s="1" t="n">
        <v>117.83</v>
      </c>
    </row>
    <row r="18362" customFormat="false" ht="15" hidden="false" customHeight="false" outlineLevel="0" collapsed="false">
      <c r="A18362" s="1" t="n">
        <v>1</v>
      </c>
      <c r="B18362" s="17" t="n">
        <v>46269</v>
      </c>
      <c r="C18362" s="1" t="n">
        <v>11</v>
      </c>
      <c r="D18362" s="1" t="s">
        <v>3915</v>
      </c>
      <c r="E18362" s="1" t="n">
        <v>1705</v>
      </c>
      <c r="F18362" s="1" t="s">
        <v>173</v>
      </c>
      <c r="I18362" s="1" t="n">
        <v>1277478</v>
      </c>
      <c r="J18362" s="1" t="n">
        <v>102362</v>
      </c>
      <c r="K18362" s="1" t="n">
        <v>7894900583700</v>
      </c>
      <c r="L18362" s="1" t="s">
        <v>4543</v>
      </c>
      <c r="N18362" s="1" t="n">
        <v>60</v>
      </c>
      <c r="O18362" s="1" t="n">
        <v>117.83</v>
      </c>
    </row>
    <row r="18363" customFormat="false" ht="15" hidden="false" customHeight="false" outlineLevel="0" collapsed="false">
      <c r="A18363" s="1" t="n">
        <v>1</v>
      </c>
      <c r="B18363" s="17" t="n">
        <v>46269</v>
      </c>
      <c r="C18363" s="1" t="n">
        <v>11</v>
      </c>
      <c r="D18363" s="1" t="s">
        <v>3915</v>
      </c>
      <c r="E18363" s="1" t="n">
        <v>1705</v>
      </c>
      <c r="F18363" s="1" t="s">
        <v>173</v>
      </c>
      <c r="I18363" s="1" t="n">
        <v>1277478</v>
      </c>
      <c r="J18363" s="1" t="n">
        <v>79334</v>
      </c>
      <c r="K18363" s="1" t="n">
        <v>7894900531305</v>
      </c>
      <c r="L18363" s="1" t="s">
        <v>6366</v>
      </c>
      <c r="N18363" s="1" t="n">
        <v>60</v>
      </c>
      <c r="O18363" s="1" t="n">
        <v>64.1</v>
      </c>
    </row>
    <row r="18364" customFormat="false" ht="15" hidden="false" customHeight="false" outlineLevel="0" collapsed="false">
      <c r="A18364" s="1" t="n">
        <v>1</v>
      </c>
      <c r="B18364" s="17" t="n">
        <v>46269</v>
      </c>
      <c r="C18364" s="1" t="n">
        <v>11</v>
      </c>
      <c r="D18364" s="1" t="s">
        <v>3915</v>
      </c>
      <c r="E18364" s="1" t="n">
        <v>1672</v>
      </c>
      <c r="F18364" s="1" t="s">
        <v>171</v>
      </c>
      <c r="I18364" s="1" t="n">
        <v>1440542</v>
      </c>
      <c r="J18364" s="1" t="n">
        <v>102357</v>
      </c>
      <c r="K18364" s="1" t="n">
        <v>7896004400358</v>
      </c>
      <c r="L18364" s="1" t="s">
        <v>7243</v>
      </c>
      <c r="N18364" s="1" t="n">
        <v>24</v>
      </c>
      <c r="O18364" s="1" t="n">
        <v>74.4</v>
      </c>
    </row>
    <row r="18365" customFormat="false" ht="15" hidden="false" customHeight="false" outlineLevel="0" collapsed="false">
      <c r="A18365" s="1" t="n">
        <v>1</v>
      </c>
      <c r="B18365" s="17" t="n">
        <v>46269</v>
      </c>
      <c r="C18365" s="1" t="n">
        <v>11</v>
      </c>
      <c r="D18365" s="1" t="s">
        <v>3915</v>
      </c>
      <c r="E18365" s="1" t="n">
        <v>1672</v>
      </c>
      <c r="F18365" s="1" t="s">
        <v>171</v>
      </c>
      <c r="I18365" s="1" t="n">
        <v>1440542</v>
      </c>
      <c r="J18365" s="1" t="n">
        <v>103916</v>
      </c>
      <c r="K18365" s="1" t="n">
        <v>7896579330067</v>
      </c>
      <c r="L18365" s="1" t="s">
        <v>5391</v>
      </c>
      <c r="N18365" s="1" t="n">
        <v>27</v>
      </c>
      <c r="O18365" s="1" t="n">
        <v>67.5</v>
      </c>
    </row>
    <row r="18366" customFormat="false" ht="15" hidden="false" customHeight="false" outlineLevel="0" collapsed="false">
      <c r="A18366" s="1" t="n">
        <v>1</v>
      </c>
      <c r="B18366" s="17" t="n">
        <v>46269</v>
      </c>
      <c r="C18366" s="1" t="n">
        <v>11</v>
      </c>
      <c r="D18366" s="1" t="s">
        <v>3915</v>
      </c>
      <c r="E18366" s="1" t="n">
        <v>1672</v>
      </c>
      <c r="F18366" s="1" t="s">
        <v>171</v>
      </c>
      <c r="I18366" s="1" t="n">
        <v>1440542</v>
      </c>
      <c r="J18366" s="1" t="n">
        <v>108508</v>
      </c>
      <c r="K18366" s="1" t="n">
        <v>7896004401409</v>
      </c>
      <c r="L18366" s="1" t="s">
        <v>7245</v>
      </c>
      <c r="N18366" s="1" t="n">
        <v>12</v>
      </c>
      <c r="O18366" s="1" t="n">
        <v>132.6</v>
      </c>
    </row>
    <row r="18367" customFormat="false" ht="15" hidden="false" customHeight="false" outlineLevel="0" collapsed="false">
      <c r="A18367" s="1" t="n">
        <v>1</v>
      </c>
      <c r="B18367" s="17" t="n">
        <v>46269</v>
      </c>
      <c r="C18367" s="1" t="n">
        <v>11</v>
      </c>
      <c r="D18367" s="1" t="s">
        <v>3915</v>
      </c>
      <c r="E18367" s="1" t="n">
        <v>1672</v>
      </c>
      <c r="F18367" s="1" t="s">
        <v>171</v>
      </c>
      <c r="I18367" s="1" t="n">
        <v>1440542</v>
      </c>
      <c r="J18367" s="1" t="n">
        <v>10834</v>
      </c>
      <c r="K18367" s="1" t="n">
        <v>7896579320129</v>
      </c>
      <c r="L18367" s="1" t="s">
        <v>4880</v>
      </c>
      <c r="N18367" s="1" t="n">
        <v>18</v>
      </c>
      <c r="O18367" s="1" t="n">
        <v>54</v>
      </c>
    </row>
    <row r="18368" customFormat="false" ht="15" hidden="false" customHeight="false" outlineLevel="0" collapsed="false">
      <c r="A18368" s="1" t="n">
        <v>1</v>
      </c>
      <c r="B18368" s="17" t="n">
        <v>46269</v>
      </c>
      <c r="C18368" s="1" t="n">
        <v>11</v>
      </c>
      <c r="D18368" s="1" t="s">
        <v>3915</v>
      </c>
      <c r="E18368" s="1" t="n">
        <v>1672</v>
      </c>
      <c r="F18368" s="1" t="s">
        <v>171</v>
      </c>
      <c r="I18368" s="1" t="n">
        <v>1440542</v>
      </c>
      <c r="J18368" s="1" t="n">
        <v>13084</v>
      </c>
      <c r="K18368" s="1" t="n">
        <v>7896520026407</v>
      </c>
      <c r="L18368" s="1" t="s">
        <v>5866</v>
      </c>
      <c r="N18368" s="1" t="n">
        <v>12</v>
      </c>
      <c r="O18368" s="1" t="n">
        <v>79.2</v>
      </c>
    </row>
    <row r="18369" customFormat="false" ht="15" hidden="false" customHeight="false" outlineLevel="0" collapsed="false">
      <c r="A18369" s="1" t="n">
        <v>1</v>
      </c>
      <c r="B18369" s="17" t="n">
        <v>46269</v>
      </c>
      <c r="C18369" s="1" t="n">
        <v>11</v>
      </c>
      <c r="D18369" s="1" t="s">
        <v>3915</v>
      </c>
      <c r="E18369" s="1" t="n">
        <v>1672</v>
      </c>
      <c r="F18369" s="1" t="s">
        <v>171</v>
      </c>
      <c r="I18369" s="1" t="n">
        <v>1440542</v>
      </c>
      <c r="J18369" s="1" t="n">
        <v>13184</v>
      </c>
      <c r="K18369" s="1" t="n">
        <v>7896579310113</v>
      </c>
      <c r="L18369" s="1" t="s">
        <v>4882</v>
      </c>
      <c r="N18369" s="1" t="n">
        <v>18</v>
      </c>
      <c r="O18369" s="1" t="n">
        <v>54</v>
      </c>
    </row>
    <row r="18370" customFormat="false" ht="15" hidden="false" customHeight="false" outlineLevel="0" collapsed="false">
      <c r="A18370" s="1" t="n">
        <v>1</v>
      </c>
      <c r="B18370" s="17" t="n">
        <v>46269</v>
      </c>
      <c r="C18370" s="1" t="n">
        <v>11</v>
      </c>
      <c r="D18370" s="1" t="s">
        <v>3915</v>
      </c>
      <c r="E18370" s="1" t="n">
        <v>1672</v>
      </c>
      <c r="F18370" s="1" t="s">
        <v>171</v>
      </c>
      <c r="I18370" s="1" t="n">
        <v>1440542</v>
      </c>
      <c r="J18370" s="1" t="n">
        <v>14974</v>
      </c>
      <c r="K18370" s="1" t="n">
        <v>7896579380123</v>
      </c>
      <c r="L18370" s="1" t="s">
        <v>4884</v>
      </c>
      <c r="N18370" s="1" t="n">
        <v>18</v>
      </c>
      <c r="O18370" s="1" t="n">
        <v>54</v>
      </c>
    </row>
    <row r="18371" customFormat="false" ht="15" hidden="false" customHeight="false" outlineLevel="0" collapsed="false">
      <c r="A18371" s="1" t="n">
        <v>1</v>
      </c>
      <c r="B18371" s="17" t="n">
        <v>46269</v>
      </c>
      <c r="C18371" s="1" t="n">
        <v>11</v>
      </c>
      <c r="D18371" s="1" t="s">
        <v>3915</v>
      </c>
      <c r="E18371" s="1" t="n">
        <v>1672</v>
      </c>
      <c r="F18371" s="1" t="s">
        <v>171</v>
      </c>
      <c r="I18371" s="1" t="n">
        <v>1440542</v>
      </c>
      <c r="J18371" s="1" t="n">
        <v>16569</v>
      </c>
      <c r="K18371" s="1" t="n">
        <v>7896004401744</v>
      </c>
      <c r="L18371" s="1" t="s">
        <v>7246</v>
      </c>
      <c r="N18371" s="1" t="n">
        <v>12</v>
      </c>
      <c r="O18371" s="1" t="n">
        <v>59.4</v>
      </c>
    </row>
    <row r="18372" customFormat="false" ht="15" hidden="false" customHeight="false" outlineLevel="0" collapsed="false">
      <c r="A18372" s="1" t="n">
        <v>1</v>
      </c>
      <c r="B18372" s="17" t="n">
        <v>46269</v>
      </c>
      <c r="C18372" s="1" t="n">
        <v>11</v>
      </c>
      <c r="D18372" s="1" t="s">
        <v>3915</v>
      </c>
      <c r="E18372" s="1" t="n">
        <v>1672</v>
      </c>
      <c r="F18372" s="1" t="s">
        <v>171</v>
      </c>
      <c r="I18372" s="1" t="n">
        <v>1440542</v>
      </c>
      <c r="J18372" s="1" t="n">
        <v>16736</v>
      </c>
      <c r="K18372" s="1" t="n">
        <v>7899465200123</v>
      </c>
      <c r="L18372" s="1" t="s">
        <v>5867</v>
      </c>
      <c r="N18372" s="1" t="n">
        <v>15</v>
      </c>
      <c r="O18372" s="1" t="n">
        <v>76.5</v>
      </c>
    </row>
    <row r="18373" customFormat="false" ht="15" hidden="false" customHeight="false" outlineLevel="0" collapsed="false">
      <c r="A18373" s="1" t="n">
        <v>1</v>
      </c>
      <c r="B18373" s="17" t="n">
        <v>46269</v>
      </c>
      <c r="C18373" s="1" t="n">
        <v>11</v>
      </c>
      <c r="D18373" s="1" t="s">
        <v>3915</v>
      </c>
      <c r="E18373" s="1" t="n">
        <v>1672</v>
      </c>
      <c r="F18373" s="1" t="s">
        <v>171</v>
      </c>
      <c r="I18373" s="1" t="n">
        <v>1440542</v>
      </c>
      <c r="J18373" s="1" t="n">
        <v>26411</v>
      </c>
      <c r="K18373" s="1" t="n">
        <v>7899465200819</v>
      </c>
      <c r="L18373" s="1" t="s">
        <v>5394</v>
      </c>
      <c r="N18373" s="1" t="n">
        <v>18</v>
      </c>
      <c r="O18373" s="1" t="n">
        <v>43.2</v>
      </c>
    </row>
    <row r="18374" customFormat="false" ht="15" hidden="false" customHeight="false" outlineLevel="0" collapsed="false">
      <c r="A18374" s="1" t="n">
        <v>1</v>
      </c>
      <c r="B18374" s="17" t="n">
        <v>46269</v>
      </c>
      <c r="C18374" s="1" t="n">
        <v>11</v>
      </c>
      <c r="D18374" s="1" t="s">
        <v>3915</v>
      </c>
      <c r="E18374" s="1" t="n">
        <v>1672</v>
      </c>
      <c r="F18374" s="1" t="s">
        <v>171</v>
      </c>
      <c r="I18374" s="1" t="n">
        <v>1440542</v>
      </c>
      <c r="J18374" s="1" t="n">
        <v>37154</v>
      </c>
      <c r="K18374" s="1" t="n">
        <v>7896579310601</v>
      </c>
      <c r="L18374" s="1" t="s">
        <v>4886</v>
      </c>
      <c r="N18374" s="1" t="n">
        <v>18</v>
      </c>
      <c r="O18374" s="1" t="n">
        <v>81</v>
      </c>
    </row>
    <row r="18375" customFormat="false" ht="15" hidden="false" customHeight="false" outlineLevel="0" collapsed="false">
      <c r="A18375" s="1" t="n">
        <v>1</v>
      </c>
      <c r="B18375" s="17" t="n">
        <v>46269</v>
      </c>
      <c r="C18375" s="1" t="n">
        <v>11</v>
      </c>
      <c r="D18375" s="1" t="s">
        <v>3915</v>
      </c>
      <c r="E18375" s="1" t="n">
        <v>1672</v>
      </c>
      <c r="F18375" s="1" t="s">
        <v>171</v>
      </c>
      <c r="I18375" s="1" t="n">
        <v>1440542</v>
      </c>
      <c r="J18375" s="1" t="n">
        <v>37157</v>
      </c>
      <c r="K18375" s="1" t="n">
        <v>7896579310403</v>
      </c>
      <c r="L18375" s="1" t="s">
        <v>4888</v>
      </c>
      <c r="N18375" s="1" t="n">
        <v>18</v>
      </c>
      <c r="O18375" s="1" t="n">
        <v>81</v>
      </c>
    </row>
    <row r="18376" customFormat="false" ht="15" hidden="false" customHeight="false" outlineLevel="0" collapsed="false">
      <c r="A18376" s="1" t="n">
        <v>1</v>
      </c>
      <c r="B18376" s="17" t="n">
        <v>46269</v>
      </c>
      <c r="C18376" s="1" t="n">
        <v>11</v>
      </c>
      <c r="D18376" s="1" t="s">
        <v>3915</v>
      </c>
      <c r="E18376" s="1" t="n">
        <v>1672</v>
      </c>
      <c r="F18376" s="1" t="s">
        <v>171</v>
      </c>
      <c r="I18376" s="1" t="n">
        <v>1440542</v>
      </c>
      <c r="J18376" s="1" t="n">
        <v>37158</v>
      </c>
      <c r="K18376" s="1" t="n">
        <v>7896579310304</v>
      </c>
      <c r="L18376" s="1" t="s">
        <v>4889</v>
      </c>
      <c r="N18376" s="1" t="n">
        <v>18</v>
      </c>
      <c r="O18376" s="1" t="n">
        <v>68.4</v>
      </c>
    </row>
    <row r="18377" customFormat="false" ht="15" hidden="false" customHeight="false" outlineLevel="0" collapsed="false">
      <c r="A18377" s="1" t="n">
        <v>1</v>
      </c>
      <c r="B18377" s="17" t="n">
        <v>46269</v>
      </c>
      <c r="C18377" s="1" t="n">
        <v>11</v>
      </c>
      <c r="D18377" s="1" t="s">
        <v>3915</v>
      </c>
      <c r="E18377" s="1" t="n">
        <v>1672</v>
      </c>
      <c r="F18377" s="1" t="s">
        <v>171</v>
      </c>
      <c r="I18377" s="1" t="n">
        <v>1440542</v>
      </c>
      <c r="J18377" s="1" t="n">
        <v>37507</v>
      </c>
      <c r="K18377" s="1" t="n">
        <v>7896579310854</v>
      </c>
      <c r="L18377" s="1" t="s">
        <v>4876</v>
      </c>
      <c r="N18377" s="1" t="n">
        <v>60</v>
      </c>
      <c r="O18377" s="1" t="n">
        <v>438</v>
      </c>
    </row>
    <row r="18378" customFormat="false" ht="15" hidden="false" customHeight="false" outlineLevel="0" collapsed="false">
      <c r="A18378" s="1" t="n">
        <v>1</v>
      </c>
      <c r="B18378" s="17" t="n">
        <v>46269</v>
      </c>
      <c r="C18378" s="1" t="n">
        <v>11</v>
      </c>
      <c r="D18378" s="1" t="s">
        <v>3915</v>
      </c>
      <c r="E18378" s="1" t="n">
        <v>1672</v>
      </c>
      <c r="F18378" s="1" t="s">
        <v>171</v>
      </c>
      <c r="I18378" s="1" t="n">
        <v>1440542</v>
      </c>
      <c r="J18378" s="1" t="n">
        <v>38315</v>
      </c>
      <c r="K18378" s="1" t="n">
        <v>7896579320242</v>
      </c>
      <c r="L18378" s="1" t="s">
        <v>4890</v>
      </c>
      <c r="N18378" s="1" t="n">
        <v>18</v>
      </c>
      <c r="O18378" s="1" t="n">
        <v>54</v>
      </c>
    </row>
    <row r="18379" customFormat="false" ht="15" hidden="false" customHeight="false" outlineLevel="0" collapsed="false">
      <c r="A18379" s="1" t="n">
        <v>1</v>
      </c>
      <c r="B18379" s="17" t="n">
        <v>46269</v>
      </c>
      <c r="C18379" s="1" t="n">
        <v>11</v>
      </c>
      <c r="D18379" s="1" t="s">
        <v>3915</v>
      </c>
      <c r="E18379" s="1" t="n">
        <v>1672</v>
      </c>
      <c r="F18379" s="1" t="s">
        <v>171</v>
      </c>
      <c r="I18379" s="1" t="n">
        <v>1440542</v>
      </c>
      <c r="J18379" s="1" t="n">
        <v>38539</v>
      </c>
      <c r="K18379" s="1" t="n">
        <v>7896579320235</v>
      </c>
      <c r="L18379" s="1" t="s">
        <v>4891</v>
      </c>
      <c r="N18379" s="1" t="n">
        <v>45</v>
      </c>
      <c r="O18379" s="1" t="n">
        <v>184.5</v>
      </c>
    </row>
    <row r="18380" customFormat="false" ht="15" hidden="false" customHeight="false" outlineLevel="0" collapsed="false">
      <c r="A18380" s="1" t="n">
        <v>1</v>
      </c>
      <c r="B18380" s="17" t="n">
        <v>46269</v>
      </c>
      <c r="C18380" s="1" t="n">
        <v>11</v>
      </c>
      <c r="D18380" s="1" t="s">
        <v>3915</v>
      </c>
      <c r="E18380" s="1" t="n">
        <v>1672</v>
      </c>
      <c r="F18380" s="1" t="s">
        <v>171</v>
      </c>
      <c r="I18380" s="1" t="n">
        <v>1440542</v>
      </c>
      <c r="J18380" s="1" t="n">
        <v>43140</v>
      </c>
      <c r="K18380" s="1" t="n">
        <v>7896579310847</v>
      </c>
      <c r="L18380" s="1" t="s">
        <v>6532</v>
      </c>
      <c r="N18380" s="1" t="n">
        <v>180</v>
      </c>
      <c r="O18380" s="1" t="n">
        <v>432</v>
      </c>
    </row>
    <row r="18381" customFormat="false" ht="15" hidden="false" customHeight="false" outlineLevel="0" collapsed="false">
      <c r="A18381" s="1" t="n">
        <v>1</v>
      </c>
      <c r="B18381" s="17" t="n">
        <v>46269</v>
      </c>
      <c r="C18381" s="1" t="n">
        <v>11</v>
      </c>
      <c r="D18381" s="1" t="s">
        <v>3915</v>
      </c>
      <c r="E18381" s="1" t="n">
        <v>1672</v>
      </c>
      <c r="F18381" s="1" t="s">
        <v>171</v>
      </c>
      <c r="I18381" s="1" t="n">
        <v>1440542</v>
      </c>
      <c r="J18381" s="1" t="n">
        <v>51477</v>
      </c>
      <c r="K18381" s="1" t="n">
        <v>7896579310809</v>
      </c>
      <c r="L18381" s="1" t="s">
        <v>8961</v>
      </c>
      <c r="N18381" s="1" t="n">
        <v>1200</v>
      </c>
      <c r="O18381" s="1" t="n">
        <v>960</v>
      </c>
    </row>
    <row r="18382" customFormat="false" ht="15" hidden="false" customHeight="false" outlineLevel="0" collapsed="false">
      <c r="A18382" s="1" t="n">
        <v>1</v>
      </c>
      <c r="B18382" s="17" t="n">
        <v>46269</v>
      </c>
      <c r="C18382" s="1" t="n">
        <v>11</v>
      </c>
      <c r="D18382" s="1" t="s">
        <v>3915</v>
      </c>
      <c r="E18382" s="1" t="n">
        <v>1672</v>
      </c>
      <c r="F18382" s="1" t="s">
        <v>171</v>
      </c>
      <c r="I18382" s="1" t="n">
        <v>1440542</v>
      </c>
      <c r="J18382" s="1" t="n">
        <v>61503</v>
      </c>
      <c r="K18382" s="1" t="n">
        <v>7896579310915</v>
      </c>
      <c r="L18382" s="1" t="s">
        <v>4892</v>
      </c>
      <c r="N18382" s="1" t="n">
        <v>15</v>
      </c>
      <c r="O18382" s="1" t="n">
        <v>120</v>
      </c>
    </row>
    <row r="18383" customFormat="false" ht="15" hidden="false" customHeight="false" outlineLevel="0" collapsed="false">
      <c r="A18383" s="1" t="n">
        <v>1</v>
      </c>
      <c r="B18383" s="17" t="n">
        <v>46269</v>
      </c>
      <c r="C18383" s="1" t="n">
        <v>11</v>
      </c>
      <c r="D18383" s="1" t="s">
        <v>3915</v>
      </c>
      <c r="E18383" s="1" t="n">
        <v>10009</v>
      </c>
      <c r="F18383" s="1" t="s">
        <v>233</v>
      </c>
      <c r="I18383" s="1" t="n">
        <v>1446404</v>
      </c>
      <c r="J18383" s="1" t="n">
        <v>12588</v>
      </c>
      <c r="K18383" s="1" t="n">
        <v>7891000067048</v>
      </c>
      <c r="L18383" s="1" t="s">
        <v>5305</v>
      </c>
      <c r="N18383" s="1" t="n">
        <v>12</v>
      </c>
      <c r="O18383" s="1" t="n">
        <v>72.02</v>
      </c>
    </row>
    <row r="18384" customFormat="false" ht="15" hidden="false" customHeight="false" outlineLevel="0" collapsed="false">
      <c r="A18384" s="1" t="n">
        <v>1</v>
      </c>
      <c r="B18384" s="17" t="n">
        <v>46269</v>
      </c>
      <c r="C18384" s="1" t="n">
        <v>11</v>
      </c>
      <c r="D18384" s="1" t="s">
        <v>3915</v>
      </c>
      <c r="E18384" s="1" t="n">
        <v>10009</v>
      </c>
      <c r="F18384" s="1" t="s">
        <v>233</v>
      </c>
      <c r="I18384" s="1" t="n">
        <v>1446404</v>
      </c>
      <c r="J18384" s="1" t="n">
        <v>16667</v>
      </c>
      <c r="K18384" s="1" t="n">
        <v>7891000090732</v>
      </c>
      <c r="L18384" s="1" t="s">
        <v>5313</v>
      </c>
      <c r="N18384" s="1" t="n">
        <v>6</v>
      </c>
      <c r="O18384" s="1" t="n">
        <v>37.11</v>
      </c>
    </row>
    <row r="18385" customFormat="false" ht="15" hidden="false" customHeight="false" outlineLevel="0" collapsed="false">
      <c r="A18385" s="1" t="n">
        <v>1</v>
      </c>
      <c r="B18385" s="17" t="n">
        <v>46269</v>
      </c>
      <c r="C18385" s="1" t="n">
        <v>11</v>
      </c>
      <c r="D18385" s="1" t="s">
        <v>3915</v>
      </c>
      <c r="E18385" s="1" t="n">
        <v>10009</v>
      </c>
      <c r="F18385" s="1" t="s">
        <v>233</v>
      </c>
      <c r="I18385" s="1" t="n">
        <v>1446404</v>
      </c>
      <c r="J18385" s="1" t="n">
        <v>19987</v>
      </c>
      <c r="K18385" s="1" t="n">
        <v>7891000101926</v>
      </c>
      <c r="L18385" s="1" t="s">
        <v>5317</v>
      </c>
      <c r="N18385" s="1" t="n">
        <v>24</v>
      </c>
      <c r="O18385" s="1" t="n">
        <v>144.08</v>
      </c>
    </row>
    <row r="18386" customFormat="false" ht="15" hidden="false" customHeight="false" outlineLevel="0" collapsed="false">
      <c r="A18386" s="1" t="n">
        <v>1</v>
      </c>
      <c r="B18386" s="17" t="n">
        <v>46269</v>
      </c>
      <c r="C18386" s="1" t="n">
        <v>11</v>
      </c>
      <c r="D18386" s="1" t="s">
        <v>3915</v>
      </c>
      <c r="E18386" s="1" t="n">
        <v>10009</v>
      </c>
      <c r="F18386" s="1" t="s">
        <v>233</v>
      </c>
      <c r="I18386" s="1" t="n">
        <v>1446404</v>
      </c>
      <c r="J18386" s="1" t="n">
        <v>61564</v>
      </c>
      <c r="K18386" s="1" t="n">
        <v>7891000366141</v>
      </c>
      <c r="L18386" s="1" t="s">
        <v>6770</v>
      </c>
      <c r="N18386" s="1" t="n">
        <v>54</v>
      </c>
      <c r="O18386" s="1" t="n">
        <v>143.14</v>
      </c>
    </row>
    <row r="18387" customFormat="false" ht="15" hidden="false" customHeight="false" outlineLevel="0" collapsed="false">
      <c r="A18387" s="1" t="n">
        <v>1</v>
      </c>
      <c r="B18387" s="17" t="n">
        <v>46269</v>
      </c>
      <c r="C18387" s="1" t="n">
        <v>11</v>
      </c>
      <c r="D18387" s="1" t="s">
        <v>3915</v>
      </c>
      <c r="E18387" s="1" t="n">
        <v>1705</v>
      </c>
      <c r="F18387" s="1" t="s">
        <v>173</v>
      </c>
      <c r="I18387" s="1" t="n">
        <v>2024835</v>
      </c>
      <c r="J18387" s="1" t="n">
        <v>30322</v>
      </c>
      <c r="K18387" s="1" t="n">
        <v>7894900681109</v>
      </c>
      <c r="L18387" s="1" t="s">
        <v>6656</v>
      </c>
      <c r="N18387" s="1" t="n">
        <v>9</v>
      </c>
      <c r="O18387" s="1" t="n">
        <v>52.11</v>
      </c>
    </row>
    <row r="18388" customFormat="false" ht="15" hidden="false" customHeight="false" outlineLevel="0" collapsed="false">
      <c r="A18388" s="1" t="n">
        <v>1</v>
      </c>
      <c r="B18388" s="17" t="n">
        <v>46269</v>
      </c>
      <c r="C18388" s="1" t="n">
        <v>11</v>
      </c>
      <c r="D18388" s="1" t="s">
        <v>3915</v>
      </c>
      <c r="E18388" s="1" t="n">
        <v>1705</v>
      </c>
      <c r="F18388" s="1" t="s">
        <v>173</v>
      </c>
      <c r="I18388" s="1" t="n">
        <v>2024835</v>
      </c>
      <c r="J18388" s="1" t="n">
        <v>103145</v>
      </c>
      <c r="K18388" s="1" t="n">
        <v>7894900051513</v>
      </c>
      <c r="L18388" s="1" t="s">
        <v>5601</v>
      </c>
      <c r="N18388" s="1" t="n">
        <v>30</v>
      </c>
      <c r="O18388" s="1" t="n">
        <v>224.97</v>
      </c>
    </row>
    <row r="18389" customFormat="false" ht="15" hidden="false" customHeight="false" outlineLevel="0" collapsed="false">
      <c r="A18389" s="1" t="n">
        <v>1</v>
      </c>
      <c r="B18389" s="17" t="n">
        <v>46269</v>
      </c>
      <c r="C18389" s="1" t="n">
        <v>11</v>
      </c>
      <c r="D18389" s="1" t="s">
        <v>3915</v>
      </c>
      <c r="E18389" s="1" t="n">
        <v>1705</v>
      </c>
      <c r="F18389" s="1" t="s">
        <v>173</v>
      </c>
      <c r="I18389" s="1" t="n">
        <v>2024835</v>
      </c>
      <c r="J18389" s="1" t="n">
        <v>103146</v>
      </c>
      <c r="K18389" s="1" t="n">
        <v>7894900031515</v>
      </c>
      <c r="L18389" s="1" t="s">
        <v>4573</v>
      </c>
      <c r="N18389" s="1" t="n">
        <v>90</v>
      </c>
      <c r="O18389" s="1" t="n">
        <v>674.91</v>
      </c>
    </row>
    <row r="18390" customFormat="false" ht="15" hidden="false" customHeight="false" outlineLevel="0" collapsed="false">
      <c r="A18390" s="1" t="n">
        <v>1</v>
      </c>
      <c r="B18390" s="17" t="n">
        <v>46269</v>
      </c>
      <c r="C18390" s="1" t="n">
        <v>11</v>
      </c>
      <c r="D18390" s="1" t="s">
        <v>3915</v>
      </c>
      <c r="E18390" s="1" t="n">
        <v>1705</v>
      </c>
      <c r="F18390" s="1" t="s">
        <v>173</v>
      </c>
      <c r="I18390" s="1" t="n">
        <v>2024835</v>
      </c>
      <c r="J18390" s="1" t="n">
        <v>10830</v>
      </c>
      <c r="K18390" s="1" t="n">
        <v>7894900701517</v>
      </c>
      <c r="L18390" s="1" t="s">
        <v>5605</v>
      </c>
      <c r="N18390" s="1" t="n">
        <v>60</v>
      </c>
      <c r="O18390" s="1" t="n">
        <v>513.43</v>
      </c>
    </row>
    <row r="18391" customFormat="false" ht="15" hidden="false" customHeight="false" outlineLevel="0" collapsed="false">
      <c r="A18391" s="1" t="n">
        <v>1</v>
      </c>
      <c r="B18391" s="17" t="n">
        <v>46269</v>
      </c>
      <c r="C18391" s="1" t="n">
        <v>11</v>
      </c>
      <c r="D18391" s="1" t="s">
        <v>3915</v>
      </c>
      <c r="E18391" s="1" t="n">
        <v>1705</v>
      </c>
      <c r="F18391" s="1" t="s">
        <v>173</v>
      </c>
      <c r="I18391" s="1" t="n">
        <v>2024835</v>
      </c>
      <c r="J18391" s="1" t="n">
        <v>21426</v>
      </c>
      <c r="K18391" s="1" t="n">
        <v>7894900014211</v>
      </c>
      <c r="L18391" s="1" t="s">
        <v>4583</v>
      </c>
      <c r="N18391" s="1" t="n">
        <v>108</v>
      </c>
      <c r="O18391" s="1" t="n">
        <v>718.68</v>
      </c>
    </row>
    <row r="18392" customFormat="false" ht="15" hidden="false" customHeight="false" outlineLevel="0" collapsed="false">
      <c r="A18392" s="1" t="n">
        <v>1</v>
      </c>
      <c r="B18392" s="17" t="n">
        <v>46269</v>
      </c>
      <c r="C18392" s="1" t="n">
        <v>11</v>
      </c>
      <c r="D18392" s="1" t="s">
        <v>3915</v>
      </c>
      <c r="E18392" s="1" t="n">
        <v>1705</v>
      </c>
      <c r="F18392" s="1" t="s">
        <v>173</v>
      </c>
      <c r="I18392" s="1" t="n">
        <v>2024835</v>
      </c>
      <c r="J18392" s="1" t="n">
        <v>21426</v>
      </c>
      <c r="K18392" s="1" t="n">
        <v>7894900014211</v>
      </c>
      <c r="L18392" s="1" t="s">
        <v>4583</v>
      </c>
      <c r="N18392" s="1" t="n">
        <v>45</v>
      </c>
      <c r="O18392" s="1" t="n">
        <v>414.38</v>
      </c>
    </row>
    <row r="18393" customFormat="false" ht="15" hidden="false" customHeight="false" outlineLevel="0" collapsed="false">
      <c r="A18393" s="1" t="n">
        <v>1</v>
      </c>
      <c r="B18393" s="17" t="n">
        <v>46269</v>
      </c>
      <c r="C18393" s="1" t="n">
        <v>11</v>
      </c>
      <c r="D18393" s="1" t="s">
        <v>3915</v>
      </c>
      <c r="E18393" s="1" t="n">
        <v>1705</v>
      </c>
      <c r="F18393" s="1" t="s">
        <v>173</v>
      </c>
      <c r="I18393" s="1" t="n">
        <v>2024835</v>
      </c>
      <c r="J18393" s="1" t="n">
        <v>29826</v>
      </c>
      <c r="K18393" s="1" t="n">
        <v>7894900556032</v>
      </c>
      <c r="L18393" s="1" t="s">
        <v>4591</v>
      </c>
      <c r="N18393" s="1" t="n">
        <v>30</v>
      </c>
      <c r="O18393" s="1" t="n">
        <v>149.27</v>
      </c>
    </row>
    <row r="18394" customFormat="false" ht="15" hidden="false" customHeight="false" outlineLevel="0" collapsed="false">
      <c r="A18394" s="1" t="n">
        <v>1</v>
      </c>
      <c r="B18394" s="17" t="n">
        <v>46269</v>
      </c>
      <c r="C18394" s="1" t="n">
        <v>11</v>
      </c>
      <c r="D18394" s="1" t="s">
        <v>3915</v>
      </c>
      <c r="E18394" s="1" t="n">
        <v>1705</v>
      </c>
      <c r="F18394" s="1" t="s">
        <v>173</v>
      </c>
      <c r="I18394" s="1" t="n">
        <v>2024835</v>
      </c>
      <c r="J18394" s="1" t="n">
        <v>30017</v>
      </c>
      <c r="K18394" s="1" t="n">
        <v>7894900680508</v>
      </c>
      <c r="L18394" s="1" t="s">
        <v>4592</v>
      </c>
      <c r="N18394" s="1" t="n">
        <v>60</v>
      </c>
      <c r="O18394" s="1" t="n">
        <v>210.62</v>
      </c>
    </row>
    <row r="18395" customFormat="false" ht="15" hidden="false" customHeight="false" outlineLevel="0" collapsed="false">
      <c r="A18395" s="1" t="n">
        <v>1</v>
      </c>
      <c r="B18395" s="17" t="n">
        <v>46269</v>
      </c>
      <c r="C18395" s="1" t="n">
        <v>11</v>
      </c>
      <c r="D18395" s="1" t="s">
        <v>3915</v>
      </c>
      <c r="E18395" s="1" t="n">
        <v>1705</v>
      </c>
      <c r="F18395" s="1" t="s">
        <v>173</v>
      </c>
      <c r="I18395" s="1" t="n">
        <v>2024835</v>
      </c>
      <c r="J18395" s="1" t="n">
        <v>31367</v>
      </c>
      <c r="K18395" s="1" t="n">
        <v>7894900704211</v>
      </c>
      <c r="L18395" s="1" t="s">
        <v>4593</v>
      </c>
      <c r="N18395" s="1" t="n">
        <v>18</v>
      </c>
      <c r="O18395" s="1" t="n">
        <v>104.21</v>
      </c>
    </row>
    <row r="18396" customFormat="false" ht="15" hidden="false" customHeight="false" outlineLevel="0" collapsed="false">
      <c r="A18396" s="1" t="n">
        <v>1</v>
      </c>
      <c r="B18396" s="17" t="n">
        <v>46269</v>
      </c>
      <c r="C18396" s="1" t="n">
        <v>11</v>
      </c>
      <c r="D18396" s="1" t="s">
        <v>3915</v>
      </c>
      <c r="E18396" s="1" t="n">
        <v>1705</v>
      </c>
      <c r="F18396" s="1" t="s">
        <v>173</v>
      </c>
      <c r="I18396" s="1" t="n">
        <v>2024835</v>
      </c>
      <c r="J18396" s="1" t="n">
        <v>31767</v>
      </c>
      <c r="K18396" s="1" t="n">
        <v>7897105250095</v>
      </c>
      <c r="L18396" s="1" t="s">
        <v>5607</v>
      </c>
      <c r="N18396" s="1" t="n">
        <v>9</v>
      </c>
      <c r="O18396" s="1" t="n">
        <v>33.06</v>
      </c>
    </row>
    <row r="18397" customFormat="false" ht="15" hidden="false" customHeight="false" outlineLevel="0" collapsed="false">
      <c r="A18397" s="1" t="n">
        <v>1</v>
      </c>
      <c r="B18397" s="17" t="n">
        <v>46269</v>
      </c>
      <c r="C18397" s="1" t="n">
        <v>11</v>
      </c>
      <c r="D18397" s="1" t="s">
        <v>3915</v>
      </c>
      <c r="E18397" s="1" t="n">
        <v>1705</v>
      </c>
      <c r="F18397" s="1" t="s">
        <v>173</v>
      </c>
      <c r="I18397" s="1" t="n">
        <v>2024835</v>
      </c>
      <c r="J18397" s="1" t="n">
        <v>32086</v>
      </c>
      <c r="K18397" s="1" t="n">
        <v>7894900027037</v>
      </c>
      <c r="L18397" s="1" t="s">
        <v>4594</v>
      </c>
      <c r="N18397" s="1" t="n">
        <v>24</v>
      </c>
      <c r="O18397" s="1" t="n">
        <v>261.54</v>
      </c>
    </row>
    <row r="18398" customFormat="false" ht="15" hidden="false" customHeight="false" outlineLevel="0" collapsed="false">
      <c r="A18398" s="1" t="n">
        <v>1</v>
      </c>
      <c r="B18398" s="17" t="n">
        <v>46269</v>
      </c>
      <c r="C18398" s="1" t="n">
        <v>11</v>
      </c>
      <c r="D18398" s="1" t="s">
        <v>3915</v>
      </c>
      <c r="E18398" s="1" t="n">
        <v>1705</v>
      </c>
      <c r="F18398" s="1" t="s">
        <v>173</v>
      </c>
      <c r="I18398" s="1" t="n">
        <v>2024835</v>
      </c>
      <c r="J18398" s="1" t="n">
        <v>32339</v>
      </c>
      <c r="K18398" s="1" t="n">
        <v>7894900681000</v>
      </c>
      <c r="L18398" s="1" t="s">
        <v>4596</v>
      </c>
      <c r="N18398" s="1" t="n">
        <v>30</v>
      </c>
      <c r="O18398" s="1" t="n">
        <v>224.97</v>
      </c>
    </row>
    <row r="18399" customFormat="false" ht="15" hidden="false" customHeight="false" outlineLevel="0" collapsed="false">
      <c r="A18399" s="1" t="n">
        <v>1</v>
      </c>
      <c r="B18399" s="17" t="n">
        <v>46269</v>
      </c>
      <c r="C18399" s="1" t="n">
        <v>11</v>
      </c>
      <c r="D18399" s="1" t="s">
        <v>3915</v>
      </c>
      <c r="E18399" s="1" t="n">
        <v>1705</v>
      </c>
      <c r="F18399" s="1" t="s">
        <v>173</v>
      </c>
      <c r="I18399" s="1" t="n">
        <v>2024835</v>
      </c>
      <c r="J18399" s="1" t="n">
        <v>37279</v>
      </c>
      <c r="K18399" s="1" t="n">
        <v>7894900027013</v>
      </c>
      <c r="L18399" s="1" t="s">
        <v>4597</v>
      </c>
      <c r="N18399" s="1" t="n">
        <v>180</v>
      </c>
      <c r="O18399" s="1" t="n">
        <v>1587.91</v>
      </c>
    </row>
    <row r="18400" customFormat="false" ht="15" hidden="false" customHeight="false" outlineLevel="0" collapsed="false">
      <c r="A18400" s="1" t="n">
        <v>1</v>
      </c>
      <c r="B18400" s="17" t="n">
        <v>46269</v>
      </c>
      <c r="C18400" s="1" t="n">
        <v>11</v>
      </c>
      <c r="D18400" s="1" t="s">
        <v>3915</v>
      </c>
      <c r="E18400" s="1" t="n">
        <v>1705</v>
      </c>
      <c r="F18400" s="1" t="s">
        <v>173</v>
      </c>
      <c r="I18400" s="1" t="n">
        <v>2024835</v>
      </c>
      <c r="J18400" s="1" t="n">
        <v>38331</v>
      </c>
      <c r="K18400" s="1" t="n">
        <v>2241883</v>
      </c>
      <c r="L18400" s="1" t="s">
        <v>8962</v>
      </c>
      <c r="N18400" s="1" t="n">
        <v>45</v>
      </c>
      <c r="O18400" s="1" t="n">
        <v>90</v>
      </c>
    </row>
    <row r="18401" customFormat="false" ht="15" hidden="false" customHeight="false" outlineLevel="0" collapsed="false">
      <c r="A18401" s="1" t="n">
        <v>1</v>
      </c>
      <c r="B18401" s="17" t="n">
        <v>46269</v>
      </c>
      <c r="C18401" s="1" t="n">
        <v>171</v>
      </c>
      <c r="D18401" s="1" t="s">
        <v>3948</v>
      </c>
      <c r="E18401" s="1" t="n">
        <v>1107</v>
      </c>
      <c r="F18401" s="1" t="s">
        <v>155</v>
      </c>
      <c r="I18401" s="1" t="n">
        <v>451706</v>
      </c>
      <c r="J18401" s="1" t="n">
        <v>100357</v>
      </c>
      <c r="K18401" s="1" t="n">
        <v>228</v>
      </c>
      <c r="L18401" s="1" t="s">
        <v>4471</v>
      </c>
      <c r="N18401" s="1" t="n">
        <v>50.5</v>
      </c>
      <c r="O18401" s="1" t="n">
        <v>657.55</v>
      </c>
    </row>
    <row r="18402" customFormat="false" ht="15" hidden="false" customHeight="false" outlineLevel="0" collapsed="false">
      <c r="A18402" s="1" t="n">
        <v>1</v>
      </c>
      <c r="B18402" s="17" t="n">
        <v>46269</v>
      </c>
      <c r="C18402" s="1" t="n">
        <v>171</v>
      </c>
      <c r="D18402" s="1" t="s">
        <v>3948</v>
      </c>
      <c r="E18402" s="1" t="n">
        <v>1672</v>
      </c>
      <c r="F18402" s="1" t="s">
        <v>171</v>
      </c>
      <c r="I18402" s="1" t="n">
        <v>1440543</v>
      </c>
      <c r="J18402" s="1" t="n">
        <v>13798</v>
      </c>
      <c r="K18402" s="1" t="n">
        <v>7896520025974</v>
      </c>
      <c r="L18402" s="1" t="s">
        <v>5392</v>
      </c>
      <c r="N18402" s="1" t="n">
        <v>6</v>
      </c>
      <c r="O18402" s="1" t="n">
        <v>118.2</v>
      </c>
    </row>
    <row r="18403" customFormat="false" ht="15" hidden="false" customHeight="false" outlineLevel="0" collapsed="false">
      <c r="A18403" s="1" t="n">
        <v>1</v>
      </c>
      <c r="B18403" s="17" t="n">
        <v>46270</v>
      </c>
      <c r="C18403" s="1" t="n">
        <v>11</v>
      </c>
      <c r="D18403" s="1" t="s">
        <v>3915</v>
      </c>
      <c r="E18403" s="1" t="n">
        <v>10018</v>
      </c>
      <c r="F18403" s="1" t="s">
        <v>368</v>
      </c>
      <c r="I18403" s="1" t="n">
        <v>379</v>
      </c>
      <c r="J18403" s="1" t="n">
        <v>100933</v>
      </c>
      <c r="K18403" s="1" t="n">
        <v>7896982100059</v>
      </c>
      <c r="L18403" s="1" t="s">
        <v>3950</v>
      </c>
      <c r="N18403" s="1" t="n">
        <v>5400</v>
      </c>
      <c r="O18403" s="1" t="n">
        <v>2625</v>
      </c>
    </row>
    <row r="18404" customFormat="false" ht="15" hidden="false" customHeight="false" outlineLevel="0" collapsed="false">
      <c r="A18404" s="1" t="n">
        <v>1</v>
      </c>
      <c r="B18404" s="17" t="n">
        <v>46270</v>
      </c>
      <c r="C18404" s="1" t="n">
        <v>11</v>
      </c>
      <c r="D18404" s="1" t="s">
        <v>3915</v>
      </c>
      <c r="E18404" s="1" t="n">
        <v>10018</v>
      </c>
      <c r="F18404" s="1" t="s">
        <v>368</v>
      </c>
      <c r="I18404" s="1" t="n">
        <v>379</v>
      </c>
      <c r="J18404" s="1" t="n">
        <v>74674</v>
      </c>
      <c r="K18404" s="1" t="n">
        <v>741</v>
      </c>
      <c r="L18404" s="1" t="s">
        <v>4777</v>
      </c>
      <c r="N18404" s="1" t="n">
        <v>60</v>
      </c>
      <c r="O18404" s="1" t="n">
        <v>600</v>
      </c>
    </row>
    <row r="18405" customFormat="false" ht="15" hidden="false" customHeight="false" outlineLevel="0" collapsed="false">
      <c r="A18405" s="1" t="n">
        <v>1</v>
      </c>
      <c r="B18405" s="17" t="n">
        <v>46270</v>
      </c>
      <c r="C18405" s="1" t="n">
        <v>11</v>
      </c>
      <c r="D18405" s="1" t="s">
        <v>3915</v>
      </c>
      <c r="E18405" s="1" t="n">
        <v>306</v>
      </c>
      <c r="F18405" s="1" t="s">
        <v>898</v>
      </c>
      <c r="I18405" s="1" t="n">
        <v>415</v>
      </c>
      <c r="J18405" s="1" t="n">
        <v>51477</v>
      </c>
      <c r="K18405" s="1" t="n">
        <v>7896579310809</v>
      </c>
      <c r="L18405" s="1" t="s">
        <v>8961</v>
      </c>
      <c r="N18405" s="1" t="n">
        <v>600</v>
      </c>
      <c r="O18405" s="1" t="n">
        <v>525</v>
      </c>
    </row>
    <row r="18406" customFormat="false" ht="15" hidden="false" customHeight="false" outlineLevel="0" collapsed="false">
      <c r="A18406" s="1" t="n">
        <v>1</v>
      </c>
      <c r="B18406" s="17" t="n">
        <v>46270</v>
      </c>
      <c r="C18406" s="1" t="n">
        <v>11</v>
      </c>
      <c r="D18406" s="1" t="s">
        <v>3915</v>
      </c>
      <c r="E18406" s="1" t="n">
        <v>901</v>
      </c>
      <c r="F18406" s="1" t="s">
        <v>550</v>
      </c>
      <c r="I18406" s="1" t="n">
        <v>504</v>
      </c>
      <c r="J18406" s="1" t="n">
        <v>59105</v>
      </c>
      <c r="K18406" s="1" t="n">
        <v>2255903</v>
      </c>
      <c r="L18406" s="1" t="s">
        <v>6731</v>
      </c>
      <c r="N18406" s="1" t="n">
        <v>38</v>
      </c>
      <c r="O18406" s="1" t="n">
        <v>570</v>
      </c>
    </row>
    <row r="18407" customFormat="false" ht="15" hidden="false" customHeight="false" outlineLevel="0" collapsed="false">
      <c r="A18407" s="1" t="n">
        <v>1</v>
      </c>
      <c r="B18407" s="17" t="n">
        <v>46270</v>
      </c>
      <c r="C18407" s="1" t="n">
        <v>11</v>
      </c>
      <c r="D18407" s="1" t="s">
        <v>3915</v>
      </c>
      <c r="E18407" s="1" t="n">
        <v>642</v>
      </c>
      <c r="F18407" s="1" t="s">
        <v>186</v>
      </c>
      <c r="I18407" s="1" t="n">
        <v>643</v>
      </c>
      <c r="J18407" s="1" t="n">
        <v>71766</v>
      </c>
      <c r="K18407" s="1" t="n">
        <v>779180</v>
      </c>
      <c r="L18407" s="1" t="s">
        <v>3951</v>
      </c>
      <c r="N18407" s="1" t="n">
        <v>70</v>
      </c>
      <c r="O18407" s="1" t="n">
        <v>840</v>
      </c>
    </row>
    <row r="18408" customFormat="false" ht="15" hidden="false" customHeight="false" outlineLevel="0" collapsed="false">
      <c r="A18408" s="1" t="n">
        <v>1</v>
      </c>
      <c r="B18408" s="17" t="n">
        <v>46270</v>
      </c>
      <c r="C18408" s="1" t="n">
        <v>11</v>
      </c>
      <c r="D18408" s="1" t="s">
        <v>3915</v>
      </c>
      <c r="E18408" s="1" t="n">
        <v>1812</v>
      </c>
      <c r="F18408" s="1" t="s">
        <v>347</v>
      </c>
      <c r="I18408" s="1" t="n">
        <v>2765</v>
      </c>
      <c r="J18408" s="1" t="n">
        <v>42317</v>
      </c>
      <c r="K18408" s="1" t="n">
        <v>7898461800498</v>
      </c>
      <c r="L18408" s="1" t="s">
        <v>8963</v>
      </c>
      <c r="N18408" s="1" t="n">
        <v>150</v>
      </c>
      <c r="O18408" s="1" t="n">
        <v>150</v>
      </c>
    </row>
    <row r="18409" customFormat="false" ht="15" hidden="false" customHeight="false" outlineLevel="0" collapsed="false">
      <c r="A18409" s="1" t="n">
        <v>1</v>
      </c>
      <c r="B18409" s="17" t="n">
        <v>46270</v>
      </c>
      <c r="C18409" s="1" t="n">
        <v>11</v>
      </c>
      <c r="D18409" s="1" t="s">
        <v>3915</v>
      </c>
      <c r="E18409" s="1" t="n">
        <v>1812</v>
      </c>
      <c r="F18409" s="1" t="s">
        <v>347</v>
      </c>
      <c r="I18409" s="1" t="n">
        <v>2765</v>
      </c>
      <c r="J18409" s="1" t="n">
        <v>46152</v>
      </c>
      <c r="K18409" s="1" t="n">
        <v>7898168330717</v>
      </c>
      <c r="L18409" s="1" t="s">
        <v>4934</v>
      </c>
      <c r="N18409" s="1" t="n">
        <v>60</v>
      </c>
      <c r="O18409" s="1" t="n">
        <v>178</v>
      </c>
    </row>
    <row r="18410" customFormat="false" ht="15" hidden="false" customHeight="false" outlineLevel="0" collapsed="false">
      <c r="A18410" s="1" t="n">
        <v>1</v>
      </c>
      <c r="B18410" s="17" t="n">
        <v>46270</v>
      </c>
      <c r="C18410" s="1" t="n">
        <v>11</v>
      </c>
      <c r="D18410" s="1" t="s">
        <v>3915</v>
      </c>
      <c r="E18410" s="1" t="n">
        <v>1812</v>
      </c>
      <c r="F18410" s="1" t="s">
        <v>347</v>
      </c>
      <c r="I18410" s="1" t="n">
        <v>2765</v>
      </c>
      <c r="J18410" s="1" t="n">
        <v>52317</v>
      </c>
      <c r="K18410" s="1" t="n">
        <v>7898690980015</v>
      </c>
      <c r="L18410" s="1" t="s">
        <v>4935</v>
      </c>
      <c r="N18410" s="1" t="n">
        <v>30</v>
      </c>
      <c r="O18410" s="1" t="n">
        <v>35</v>
      </c>
    </row>
    <row r="18411" customFormat="false" ht="15" hidden="false" customHeight="false" outlineLevel="0" collapsed="false">
      <c r="A18411" s="1" t="n">
        <v>1</v>
      </c>
      <c r="B18411" s="17" t="n">
        <v>46270</v>
      </c>
      <c r="C18411" s="1" t="n">
        <v>11</v>
      </c>
      <c r="D18411" s="1" t="s">
        <v>3915</v>
      </c>
      <c r="E18411" s="1" t="n">
        <v>1812</v>
      </c>
      <c r="F18411" s="1" t="s">
        <v>347</v>
      </c>
      <c r="I18411" s="1" t="n">
        <v>2765</v>
      </c>
      <c r="J18411" s="1" t="n">
        <v>79429</v>
      </c>
      <c r="K18411" s="1" t="n">
        <v>7898213390161</v>
      </c>
      <c r="L18411" s="1" t="s">
        <v>7180</v>
      </c>
      <c r="N18411" s="1" t="n">
        <v>150</v>
      </c>
      <c r="O18411" s="1" t="n">
        <v>575</v>
      </c>
    </row>
    <row r="18412" customFormat="false" ht="15" hidden="false" customHeight="false" outlineLevel="0" collapsed="false">
      <c r="A18412" s="1" t="n">
        <v>1</v>
      </c>
      <c r="B18412" s="17" t="n">
        <v>46270</v>
      </c>
      <c r="C18412" s="1" t="n">
        <v>11</v>
      </c>
      <c r="D18412" s="1" t="s">
        <v>3915</v>
      </c>
      <c r="E18412" s="1" t="n">
        <v>1812</v>
      </c>
      <c r="F18412" s="1" t="s">
        <v>347</v>
      </c>
      <c r="I18412" s="1" t="n">
        <v>2765</v>
      </c>
      <c r="J18412" s="1" t="n">
        <v>80449</v>
      </c>
      <c r="K18412" s="1" t="n">
        <v>7898408000332</v>
      </c>
      <c r="L18412" s="1" t="s">
        <v>8964</v>
      </c>
      <c r="N18412" s="1" t="n">
        <v>30</v>
      </c>
      <c r="O18412" s="1" t="n">
        <v>62</v>
      </c>
    </row>
    <row r="18413" customFormat="false" ht="15" hidden="false" customHeight="false" outlineLevel="0" collapsed="false">
      <c r="A18413" s="1" t="n">
        <v>1</v>
      </c>
      <c r="B18413" s="17" t="n">
        <v>46270</v>
      </c>
      <c r="C18413" s="1" t="n">
        <v>11</v>
      </c>
      <c r="D18413" s="1" t="s">
        <v>3915</v>
      </c>
      <c r="E18413" s="1" t="n">
        <v>1292</v>
      </c>
      <c r="F18413" s="1" t="s">
        <v>361</v>
      </c>
      <c r="I18413" s="1" t="n">
        <v>3987</v>
      </c>
      <c r="J18413" s="1" t="n">
        <v>58633</v>
      </c>
      <c r="K18413" s="1" t="n">
        <v>7891164025250</v>
      </c>
      <c r="L18413" s="1" t="s">
        <v>4403</v>
      </c>
      <c r="N18413" s="1" t="n">
        <v>200</v>
      </c>
      <c r="O18413" s="1" t="n">
        <v>1798</v>
      </c>
    </row>
    <row r="18414" customFormat="false" ht="15" hidden="false" customHeight="false" outlineLevel="0" collapsed="false">
      <c r="A18414" s="1" t="n">
        <v>1</v>
      </c>
      <c r="B18414" s="17" t="n">
        <v>46270</v>
      </c>
      <c r="C18414" s="1" t="n">
        <v>11</v>
      </c>
      <c r="D18414" s="1" t="s">
        <v>3915</v>
      </c>
      <c r="E18414" s="1" t="n">
        <v>1292</v>
      </c>
      <c r="F18414" s="1" t="s">
        <v>361</v>
      </c>
      <c r="I18414" s="1" t="n">
        <v>3987</v>
      </c>
      <c r="J18414" s="1" t="n">
        <v>82078</v>
      </c>
      <c r="K18414" s="1" t="n">
        <v>87946594534</v>
      </c>
      <c r="L18414" s="1" t="s">
        <v>8581</v>
      </c>
      <c r="N18414" s="1" t="n">
        <v>125</v>
      </c>
      <c r="O18414" s="1" t="n">
        <v>700</v>
      </c>
    </row>
    <row r="18415" customFormat="false" ht="15" hidden="false" customHeight="false" outlineLevel="0" collapsed="false">
      <c r="A18415" s="1" t="n">
        <v>1</v>
      </c>
      <c r="B18415" s="17" t="n">
        <v>46270</v>
      </c>
      <c r="C18415" s="1" t="n">
        <v>11</v>
      </c>
      <c r="D18415" s="1" t="s">
        <v>3915</v>
      </c>
      <c r="E18415" s="1" t="n">
        <v>1773</v>
      </c>
      <c r="F18415" s="1" t="s">
        <v>169</v>
      </c>
      <c r="I18415" s="1" t="n">
        <v>9827</v>
      </c>
      <c r="J18415" s="1" t="n">
        <v>110729</v>
      </c>
      <c r="K18415" s="1" t="n">
        <v>70110</v>
      </c>
      <c r="L18415" s="1" t="s">
        <v>4323</v>
      </c>
      <c r="N18415" s="1" t="n">
        <v>50</v>
      </c>
      <c r="O18415" s="1" t="n">
        <v>813</v>
      </c>
    </row>
    <row r="18416" customFormat="false" ht="15" hidden="false" customHeight="false" outlineLevel="0" collapsed="false">
      <c r="A18416" s="1" t="n">
        <v>1</v>
      </c>
      <c r="B18416" s="17" t="n">
        <v>46270</v>
      </c>
      <c r="C18416" s="1" t="n">
        <v>11</v>
      </c>
      <c r="D18416" s="1" t="s">
        <v>3915</v>
      </c>
      <c r="E18416" s="1" t="n">
        <v>1286</v>
      </c>
      <c r="F18416" s="1" t="s">
        <v>359</v>
      </c>
      <c r="I18416" s="1" t="n">
        <v>10710</v>
      </c>
      <c r="J18416" s="1" t="n">
        <v>78991</v>
      </c>
      <c r="K18416" s="1" t="n">
        <v>390</v>
      </c>
      <c r="L18416" s="1" t="s">
        <v>4222</v>
      </c>
      <c r="N18416" s="1" t="n">
        <v>200</v>
      </c>
      <c r="O18416" s="1" t="n">
        <v>1080</v>
      </c>
    </row>
    <row r="18417" customFormat="false" ht="15" hidden="false" customHeight="false" outlineLevel="0" collapsed="false">
      <c r="A18417" s="1" t="n">
        <v>1</v>
      </c>
      <c r="B18417" s="17" t="n">
        <v>46270</v>
      </c>
      <c r="C18417" s="1" t="n">
        <v>11</v>
      </c>
      <c r="D18417" s="1" t="s">
        <v>3915</v>
      </c>
      <c r="E18417" s="1" t="n">
        <v>1614</v>
      </c>
      <c r="F18417" s="1" t="s">
        <v>89</v>
      </c>
      <c r="I18417" s="1" t="n">
        <v>11660</v>
      </c>
      <c r="J18417" s="1" t="n">
        <v>40142</v>
      </c>
      <c r="K18417" s="1" t="n">
        <v>7898317290961</v>
      </c>
      <c r="L18417" s="1" t="s">
        <v>4097</v>
      </c>
      <c r="N18417" s="1" t="n">
        <v>2</v>
      </c>
      <c r="O18417" s="1" t="n">
        <v>30.71</v>
      </c>
    </row>
    <row r="18418" customFormat="false" ht="15" hidden="false" customHeight="false" outlineLevel="0" collapsed="false">
      <c r="A18418" s="1" t="n">
        <v>1</v>
      </c>
      <c r="B18418" s="17" t="n">
        <v>46270</v>
      </c>
      <c r="C18418" s="1" t="n">
        <v>11</v>
      </c>
      <c r="D18418" s="1" t="s">
        <v>3915</v>
      </c>
      <c r="E18418" s="1" t="n">
        <v>1614</v>
      </c>
      <c r="F18418" s="1" t="s">
        <v>89</v>
      </c>
      <c r="I18418" s="1" t="n">
        <v>11660</v>
      </c>
      <c r="J18418" s="1" t="n">
        <v>13024</v>
      </c>
      <c r="K18418" s="1" t="n">
        <v>7898317290466</v>
      </c>
      <c r="L18418" s="1" t="s">
        <v>4103</v>
      </c>
      <c r="N18418" s="1" t="n">
        <v>2</v>
      </c>
      <c r="O18418" s="1" t="n">
        <v>42.24</v>
      </c>
    </row>
    <row r="18419" customFormat="false" ht="15" hidden="false" customHeight="false" outlineLevel="0" collapsed="false">
      <c r="A18419" s="1" t="n">
        <v>1</v>
      </c>
      <c r="B18419" s="17" t="n">
        <v>46270</v>
      </c>
      <c r="C18419" s="1" t="n">
        <v>11</v>
      </c>
      <c r="D18419" s="1" t="s">
        <v>3915</v>
      </c>
      <c r="E18419" s="1" t="n">
        <v>1614</v>
      </c>
      <c r="F18419" s="1" t="s">
        <v>89</v>
      </c>
      <c r="I18419" s="1" t="n">
        <v>11660</v>
      </c>
      <c r="J18419" s="1" t="n">
        <v>14440</v>
      </c>
      <c r="K18419" s="1" t="n">
        <v>7898317290527</v>
      </c>
      <c r="L18419" s="1" t="s">
        <v>4104</v>
      </c>
      <c r="N18419" s="1" t="n">
        <v>2</v>
      </c>
      <c r="O18419" s="1" t="n">
        <v>44.16</v>
      </c>
    </row>
    <row r="18420" customFormat="false" ht="15" hidden="false" customHeight="false" outlineLevel="0" collapsed="false">
      <c r="A18420" s="1" t="n">
        <v>1</v>
      </c>
      <c r="B18420" s="17" t="n">
        <v>46270</v>
      </c>
      <c r="C18420" s="1" t="n">
        <v>11</v>
      </c>
      <c r="D18420" s="1" t="s">
        <v>3915</v>
      </c>
      <c r="E18420" s="1" t="n">
        <v>1614</v>
      </c>
      <c r="F18420" s="1" t="s">
        <v>89</v>
      </c>
      <c r="I18420" s="1" t="n">
        <v>11660</v>
      </c>
      <c r="J18420" s="1" t="n">
        <v>14442</v>
      </c>
      <c r="K18420" s="1" t="n">
        <v>7898317290558</v>
      </c>
      <c r="L18420" s="1" t="s">
        <v>4411</v>
      </c>
      <c r="N18420" s="1" t="n">
        <v>2</v>
      </c>
      <c r="O18420" s="1" t="n">
        <v>42.24</v>
      </c>
    </row>
    <row r="18421" customFormat="false" ht="15" hidden="false" customHeight="false" outlineLevel="0" collapsed="false">
      <c r="A18421" s="1" t="n">
        <v>1</v>
      </c>
      <c r="B18421" s="17" t="n">
        <v>46270</v>
      </c>
      <c r="C18421" s="1" t="n">
        <v>11</v>
      </c>
      <c r="D18421" s="1" t="s">
        <v>3915</v>
      </c>
      <c r="E18421" s="1" t="n">
        <v>1614</v>
      </c>
      <c r="F18421" s="1" t="s">
        <v>89</v>
      </c>
      <c r="I18421" s="1" t="n">
        <v>11660</v>
      </c>
      <c r="J18421" s="1" t="n">
        <v>14443</v>
      </c>
      <c r="K18421" s="1" t="n">
        <v>7898317290497</v>
      </c>
      <c r="L18421" s="1" t="s">
        <v>4105</v>
      </c>
      <c r="N18421" s="1" t="n">
        <v>2</v>
      </c>
      <c r="O18421" s="1" t="n">
        <v>42.24</v>
      </c>
    </row>
    <row r="18422" customFormat="false" ht="15" hidden="false" customHeight="false" outlineLevel="0" collapsed="false">
      <c r="A18422" s="1" t="n">
        <v>1</v>
      </c>
      <c r="B18422" s="17" t="n">
        <v>46270</v>
      </c>
      <c r="C18422" s="1" t="n">
        <v>11</v>
      </c>
      <c r="D18422" s="1" t="s">
        <v>3915</v>
      </c>
      <c r="E18422" s="1" t="n">
        <v>1614</v>
      </c>
      <c r="F18422" s="1" t="s">
        <v>89</v>
      </c>
      <c r="I18422" s="1" t="n">
        <v>11660</v>
      </c>
      <c r="J18422" s="1" t="n">
        <v>23409</v>
      </c>
      <c r="K18422" s="1" t="n">
        <v>7898317290985</v>
      </c>
      <c r="L18422" s="1" t="s">
        <v>4108</v>
      </c>
      <c r="N18422" s="1" t="n">
        <v>4</v>
      </c>
      <c r="O18422" s="1" t="n">
        <v>61.44</v>
      </c>
    </row>
    <row r="18423" customFormat="false" ht="15" hidden="false" customHeight="false" outlineLevel="0" collapsed="false">
      <c r="A18423" s="1" t="n">
        <v>1</v>
      </c>
      <c r="B18423" s="17" t="n">
        <v>46270</v>
      </c>
      <c r="C18423" s="1" t="n">
        <v>11</v>
      </c>
      <c r="D18423" s="1" t="s">
        <v>3915</v>
      </c>
      <c r="E18423" s="1" t="n">
        <v>1614</v>
      </c>
      <c r="F18423" s="1" t="s">
        <v>89</v>
      </c>
      <c r="I18423" s="1" t="n">
        <v>11660</v>
      </c>
      <c r="J18423" s="1" t="n">
        <v>27400</v>
      </c>
      <c r="K18423" s="1" t="n">
        <v>7898317290978</v>
      </c>
      <c r="L18423" s="1" t="s">
        <v>4109</v>
      </c>
      <c r="N18423" s="1" t="n">
        <v>8</v>
      </c>
      <c r="O18423" s="1" t="n">
        <v>122.88</v>
      </c>
    </row>
    <row r="18424" customFormat="false" ht="15" hidden="false" customHeight="false" outlineLevel="0" collapsed="false">
      <c r="A18424" s="1" t="n">
        <v>1</v>
      </c>
      <c r="B18424" s="17" t="n">
        <v>46270</v>
      </c>
      <c r="C18424" s="1" t="n">
        <v>11</v>
      </c>
      <c r="D18424" s="1" t="s">
        <v>3915</v>
      </c>
      <c r="E18424" s="1" t="n">
        <v>1614</v>
      </c>
      <c r="F18424" s="1" t="s">
        <v>89</v>
      </c>
      <c r="I18424" s="1" t="n">
        <v>11660</v>
      </c>
      <c r="J18424" s="1" t="n">
        <v>30897</v>
      </c>
      <c r="K18424" s="1" t="n">
        <v>7898317290916</v>
      </c>
      <c r="L18424" s="1" t="s">
        <v>6195</v>
      </c>
      <c r="N18424" s="1" t="n">
        <v>3</v>
      </c>
      <c r="O18424" s="1" t="n">
        <v>53.85</v>
      </c>
    </row>
    <row r="18425" customFormat="false" ht="15" hidden="false" customHeight="false" outlineLevel="0" collapsed="false">
      <c r="A18425" s="1" t="n">
        <v>1</v>
      </c>
      <c r="B18425" s="17" t="n">
        <v>46270</v>
      </c>
      <c r="C18425" s="1" t="n">
        <v>11</v>
      </c>
      <c r="D18425" s="1" t="s">
        <v>3915</v>
      </c>
      <c r="E18425" s="1" t="n">
        <v>1614</v>
      </c>
      <c r="F18425" s="1" t="s">
        <v>89</v>
      </c>
      <c r="I18425" s="1" t="n">
        <v>11660</v>
      </c>
      <c r="J18425" s="1" t="n">
        <v>30898</v>
      </c>
      <c r="K18425" s="1" t="n">
        <v>7898317290954</v>
      </c>
      <c r="L18425" s="1" t="s">
        <v>6196</v>
      </c>
      <c r="N18425" s="1" t="n">
        <v>4</v>
      </c>
      <c r="O18425" s="1" t="n">
        <v>71.8</v>
      </c>
    </row>
    <row r="18426" customFormat="false" ht="15" hidden="false" customHeight="false" outlineLevel="0" collapsed="false">
      <c r="A18426" s="1" t="n">
        <v>1</v>
      </c>
      <c r="B18426" s="17" t="n">
        <v>46270</v>
      </c>
      <c r="C18426" s="1" t="n">
        <v>11</v>
      </c>
      <c r="D18426" s="1" t="s">
        <v>3915</v>
      </c>
      <c r="E18426" s="1" t="n">
        <v>1614</v>
      </c>
      <c r="F18426" s="1" t="s">
        <v>89</v>
      </c>
      <c r="I18426" s="1" t="n">
        <v>11660</v>
      </c>
      <c r="J18426" s="1" t="n">
        <v>30899</v>
      </c>
      <c r="K18426" s="1" t="n">
        <v>7898317290930</v>
      </c>
      <c r="L18426" s="1" t="s">
        <v>6462</v>
      </c>
      <c r="N18426" s="1" t="n">
        <v>2</v>
      </c>
      <c r="O18426" s="1" t="n">
        <v>35.9</v>
      </c>
    </row>
    <row r="18427" customFormat="false" ht="15" hidden="false" customHeight="false" outlineLevel="0" collapsed="false">
      <c r="A18427" s="1" t="n">
        <v>1</v>
      </c>
      <c r="B18427" s="17" t="n">
        <v>46270</v>
      </c>
      <c r="C18427" s="1" t="n">
        <v>11</v>
      </c>
      <c r="D18427" s="1" t="s">
        <v>3915</v>
      </c>
      <c r="E18427" s="1" t="n">
        <v>1614</v>
      </c>
      <c r="F18427" s="1" t="s">
        <v>89</v>
      </c>
      <c r="I18427" s="1" t="n">
        <v>11660</v>
      </c>
      <c r="J18427" s="1" t="n">
        <v>32360</v>
      </c>
      <c r="K18427" s="1" t="n">
        <v>7898317291050</v>
      </c>
      <c r="L18427" s="1" t="s">
        <v>4110</v>
      </c>
      <c r="N18427" s="1" t="n">
        <v>3</v>
      </c>
      <c r="O18427" s="1" t="n">
        <v>46.08</v>
      </c>
    </row>
    <row r="18428" customFormat="false" ht="15" hidden="false" customHeight="false" outlineLevel="0" collapsed="false">
      <c r="A18428" s="1" t="n">
        <v>1</v>
      </c>
      <c r="B18428" s="17" t="n">
        <v>46270</v>
      </c>
      <c r="C18428" s="1" t="n">
        <v>11</v>
      </c>
      <c r="D18428" s="1" t="s">
        <v>3915</v>
      </c>
      <c r="E18428" s="1" t="n">
        <v>1614</v>
      </c>
      <c r="F18428" s="1" t="s">
        <v>89</v>
      </c>
      <c r="I18428" s="1" t="n">
        <v>11660</v>
      </c>
      <c r="J18428" s="1" t="n">
        <v>39922</v>
      </c>
      <c r="K18428" s="1" t="n">
        <v>7898317290909</v>
      </c>
      <c r="L18428" s="1" t="s">
        <v>4414</v>
      </c>
      <c r="N18428" s="1" t="n">
        <v>5</v>
      </c>
      <c r="O18428" s="1" t="n">
        <v>76.8</v>
      </c>
    </row>
    <row r="18429" customFormat="false" ht="15" hidden="false" customHeight="false" outlineLevel="0" collapsed="false">
      <c r="A18429" s="1" t="n">
        <v>1</v>
      </c>
      <c r="B18429" s="17" t="n">
        <v>46270</v>
      </c>
      <c r="C18429" s="1" t="n">
        <v>11</v>
      </c>
      <c r="D18429" s="1" t="s">
        <v>3915</v>
      </c>
      <c r="E18429" s="1" t="n">
        <v>1625</v>
      </c>
      <c r="F18429" s="1" t="s">
        <v>243</v>
      </c>
      <c r="I18429" s="1" t="n">
        <v>15273</v>
      </c>
      <c r="J18429" s="1" t="n">
        <v>29079</v>
      </c>
      <c r="K18429" s="1" t="n">
        <v>55515</v>
      </c>
      <c r="L18429" s="1" t="s">
        <v>3888</v>
      </c>
      <c r="N18429" s="1" t="n">
        <v>80.2</v>
      </c>
      <c r="O18429" s="1" t="n">
        <v>2566.4</v>
      </c>
    </row>
    <row r="18430" customFormat="false" ht="15" hidden="false" customHeight="false" outlineLevel="0" collapsed="false">
      <c r="A18430" s="1" t="n">
        <v>1</v>
      </c>
      <c r="B18430" s="17" t="n">
        <v>46270</v>
      </c>
      <c r="C18430" s="1" t="n">
        <v>11</v>
      </c>
      <c r="D18430" s="1" t="s">
        <v>3915</v>
      </c>
      <c r="E18430" s="1" t="n">
        <v>1625</v>
      </c>
      <c r="F18430" s="1" t="s">
        <v>243</v>
      </c>
      <c r="I18430" s="1" t="n">
        <v>15273</v>
      </c>
      <c r="J18430" s="1" t="n">
        <v>29079</v>
      </c>
      <c r="K18430" s="1" t="n">
        <v>55515</v>
      </c>
      <c r="L18430" s="1" t="s">
        <v>3888</v>
      </c>
      <c r="N18430" s="1" t="n">
        <v>87.2</v>
      </c>
      <c r="O18430" s="1" t="n">
        <v>2790.4</v>
      </c>
    </row>
    <row r="18431" customFormat="false" ht="15" hidden="false" customHeight="false" outlineLevel="0" collapsed="false">
      <c r="A18431" s="1" t="n">
        <v>1</v>
      </c>
      <c r="B18431" s="17" t="n">
        <v>46270</v>
      </c>
      <c r="C18431" s="1" t="n">
        <v>11</v>
      </c>
      <c r="D18431" s="1" t="s">
        <v>3915</v>
      </c>
      <c r="E18431" s="1" t="n">
        <v>1625</v>
      </c>
      <c r="F18431" s="1" t="s">
        <v>243</v>
      </c>
      <c r="I18431" s="1" t="n">
        <v>15273</v>
      </c>
      <c r="J18431" s="1" t="n">
        <v>29080</v>
      </c>
      <c r="K18431" s="1" t="n">
        <v>55516</v>
      </c>
      <c r="L18431" s="1" t="s">
        <v>3889</v>
      </c>
      <c r="N18431" s="1" t="n">
        <v>67.8</v>
      </c>
      <c r="O18431" s="1" t="n">
        <v>1491.6</v>
      </c>
    </row>
    <row r="18432" customFormat="false" ht="15" hidden="false" customHeight="false" outlineLevel="0" collapsed="false">
      <c r="A18432" s="1" t="n">
        <v>1</v>
      </c>
      <c r="B18432" s="17" t="n">
        <v>46270</v>
      </c>
      <c r="C18432" s="1" t="n">
        <v>11</v>
      </c>
      <c r="D18432" s="1" t="s">
        <v>3915</v>
      </c>
      <c r="E18432" s="1" t="n">
        <v>1670</v>
      </c>
      <c r="F18432" s="1" t="s">
        <v>755</v>
      </c>
      <c r="I18432" s="1" t="n">
        <v>273141</v>
      </c>
      <c r="J18432" s="1" t="n">
        <v>25092</v>
      </c>
      <c r="K18432" s="1" t="n">
        <v>7896883601105</v>
      </c>
      <c r="L18432" s="1" t="s">
        <v>4502</v>
      </c>
      <c r="N18432" s="1" t="n">
        <v>50</v>
      </c>
      <c r="O18432" s="1" t="n">
        <v>100</v>
      </c>
    </row>
    <row r="18433" customFormat="false" ht="15" hidden="false" customHeight="false" outlineLevel="0" collapsed="false">
      <c r="A18433" s="1" t="n">
        <v>1</v>
      </c>
      <c r="B18433" s="17" t="n">
        <v>46270</v>
      </c>
      <c r="C18433" s="1" t="n">
        <v>11</v>
      </c>
      <c r="D18433" s="1" t="s">
        <v>3915</v>
      </c>
      <c r="E18433" s="1" t="n">
        <v>1670</v>
      </c>
      <c r="F18433" s="1" t="s">
        <v>755</v>
      </c>
      <c r="I18433" s="1" t="n">
        <v>273141</v>
      </c>
      <c r="J18433" s="1" t="n">
        <v>31921</v>
      </c>
      <c r="K18433" s="1" t="n">
        <v>7896883601006</v>
      </c>
      <c r="L18433" s="1" t="s">
        <v>4503</v>
      </c>
      <c r="N18433" s="1" t="n">
        <v>50</v>
      </c>
      <c r="O18433" s="1" t="n">
        <v>90</v>
      </c>
    </row>
    <row r="18434" customFormat="false" ht="15" hidden="false" customHeight="false" outlineLevel="0" collapsed="false">
      <c r="A18434" s="1" t="n">
        <v>1</v>
      </c>
      <c r="B18434" s="17" t="n">
        <v>46270</v>
      </c>
      <c r="C18434" s="1" t="n">
        <v>11</v>
      </c>
      <c r="D18434" s="1" t="s">
        <v>3915</v>
      </c>
      <c r="E18434" s="1" t="n">
        <v>1670</v>
      </c>
      <c r="F18434" s="1" t="s">
        <v>755</v>
      </c>
      <c r="I18434" s="1" t="n">
        <v>273141</v>
      </c>
      <c r="J18434" s="1" t="n">
        <v>31922</v>
      </c>
      <c r="K18434" s="1" t="n">
        <v>7896883601099</v>
      </c>
      <c r="L18434" s="1" t="s">
        <v>4504</v>
      </c>
      <c r="N18434" s="1" t="n">
        <v>50</v>
      </c>
      <c r="O18434" s="1" t="n">
        <v>180</v>
      </c>
    </row>
    <row r="18435" customFormat="false" ht="15" hidden="false" customHeight="false" outlineLevel="0" collapsed="false">
      <c r="A18435" s="1" t="n">
        <v>1</v>
      </c>
      <c r="B18435" s="17" t="n">
        <v>46270</v>
      </c>
      <c r="C18435" s="1" t="n">
        <v>11</v>
      </c>
      <c r="D18435" s="1" t="s">
        <v>3915</v>
      </c>
      <c r="E18435" s="1" t="n">
        <v>1670</v>
      </c>
      <c r="F18435" s="1" t="s">
        <v>755</v>
      </c>
      <c r="I18435" s="1" t="n">
        <v>273141</v>
      </c>
      <c r="J18435" s="1" t="n">
        <v>31924</v>
      </c>
      <c r="K18435" s="1" t="n">
        <v>7896883601020</v>
      </c>
      <c r="L18435" s="1" t="s">
        <v>6704</v>
      </c>
      <c r="N18435" s="1" t="n">
        <v>50</v>
      </c>
      <c r="O18435" s="1" t="n">
        <v>110</v>
      </c>
    </row>
    <row r="18436" customFormat="false" ht="15" hidden="false" customHeight="false" outlineLevel="0" collapsed="false">
      <c r="A18436" s="1" t="n">
        <v>1</v>
      </c>
      <c r="B18436" s="17" t="n">
        <v>46270</v>
      </c>
      <c r="C18436" s="1" t="n">
        <v>11</v>
      </c>
      <c r="D18436" s="1" t="s">
        <v>3915</v>
      </c>
      <c r="E18436" s="1" t="n">
        <v>1670</v>
      </c>
      <c r="F18436" s="1" t="s">
        <v>755</v>
      </c>
      <c r="I18436" s="1" t="n">
        <v>273141</v>
      </c>
      <c r="J18436" s="1" t="n">
        <v>31927</v>
      </c>
      <c r="K18436" s="1" t="n">
        <v>7896883601068</v>
      </c>
      <c r="L18436" s="1" t="s">
        <v>4505</v>
      </c>
      <c r="N18436" s="1" t="n">
        <v>50</v>
      </c>
      <c r="O18436" s="1" t="n">
        <v>90</v>
      </c>
    </row>
    <row r="18437" customFormat="false" ht="15" hidden="false" customHeight="false" outlineLevel="0" collapsed="false">
      <c r="A18437" s="1" t="n">
        <v>1</v>
      </c>
      <c r="B18437" s="17" t="n">
        <v>46270</v>
      </c>
      <c r="C18437" s="1" t="n">
        <v>11</v>
      </c>
      <c r="D18437" s="1" t="s">
        <v>3915</v>
      </c>
      <c r="E18437" s="1" t="n">
        <v>1670</v>
      </c>
      <c r="F18437" s="1" t="s">
        <v>755</v>
      </c>
      <c r="I18437" s="1" t="n">
        <v>273141</v>
      </c>
      <c r="J18437" s="1" t="n">
        <v>32525</v>
      </c>
      <c r="K18437" s="1" t="n">
        <v>7896883601051</v>
      </c>
      <c r="L18437" s="1" t="s">
        <v>5748</v>
      </c>
      <c r="N18437" s="1" t="n">
        <v>30</v>
      </c>
      <c r="O18437" s="1" t="n">
        <v>84</v>
      </c>
    </row>
    <row r="18438" customFormat="false" ht="15" hidden="false" customHeight="false" outlineLevel="0" collapsed="false">
      <c r="A18438" s="1" t="n">
        <v>1</v>
      </c>
      <c r="B18438" s="17" t="n">
        <v>46270</v>
      </c>
      <c r="C18438" s="1" t="n">
        <v>11</v>
      </c>
      <c r="D18438" s="1" t="s">
        <v>3915</v>
      </c>
      <c r="E18438" s="1" t="n">
        <v>1670</v>
      </c>
      <c r="F18438" s="1" t="s">
        <v>755</v>
      </c>
      <c r="I18438" s="1" t="n">
        <v>273141</v>
      </c>
      <c r="J18438" s="1" t="n">
        <v>32526</v>
      </c>
      <c r="K18438" s="1" t="n">
        <v>7896883601075</v>
      </c>
      <c r="L18438" s="1" t="s">
        <v>4506</v>
      </c>
      <c r="N18438" s="1" t="n">
        <v>50</v>
      </c>
      <c r="O18438" s="1" t="n">
        <v>150</v>
      </c>
    </row>
    <row r="18439" customFormat="false" ht="15" hidden="false" customHeight="false" outlineLevel="0" collapsed="false">
      <c r="A18439" s="1" t="n">
        <v>1</v>
      </c>
      <c r="B18439" s="17" t="n">
        <v>46270</v>
      </c>
      <c r="C18439" s="1" t="n">
        <v>11</v>
      </c>
      <c r="D18439" s="1" t="s">
        <v>3915</v>
      </c>
      <c r="E18439" s="1" t="n">
        <v>1815</v>
      </c>
      <c r="F18439" s="1" t="s">
        <v>626</v>
      </c>
      <c r="I18439" s="1" t="n">
        <v>401410</v>
      </c>
      <c r="J18439" s="1" t="n">
        <v>100035</v>
      </c>
      <c r="K18439" s="1" t="n">
        <v>36</v>
      </c>
      <c r="L18439" s="1" t="s">
        <v>4996</v>
      </c>
      <c r="N18439" s="1" t="n">
        <v>90</v>
      </c>
      <c r="O18439" s="1" t="n">
        <v>657</v>
      </c>
    </row>
    <row r="18440" customFormat="false" ht="15" hidden="false" customHeight="false" outlineLevel="0" collapsed="false">
      <c r="A18440" s="1" t="n">
        <v>1</v>
      </c>
      <c r="B18440" s="17" t="n">
        <v>46270</v>
      </c>
      <c r="C18440" s="1" t="n">
        <v>11</v>
      </c>
      <c r="D18440" s="1" t="s">
        <v>3915</v>
      </c>
      <c r="E18440" s="1" t="n">
        <v>1815</v>
      </c>
      <c r="F18440" s="1" t="s">
        <v>626</v>
      </c>
      <c r="I18440" s="1" t="n">
        <v>401410</v>
      </c>
      <c r="J18440" s="1" t="n">
        <v>100054</v>
      </c>
      <c r="K18440" s="1" t="n">
        <v>55</v>
      </c>
      <c r="L18440" s="1" t="s">
        <v>8829</v>
      </c>
      <c r="N18440" s="1" t="n">
        <v>75</v>
      </c>
      <c r="O18440" s="1" t="n">
        <v>974.25</v>
      </c>
    </row>
    <row r="18441" customFormat="false" ht="15" hidden="false" customHeight="false" outlineLevel="0" collapsed="false">
      <c r="A18441" s="1" t="n">
        <v>1</v>
      </c>
      <c r="B18441" s="17" t="n">
        <v>46270</v>
      </c>
      <c r="C18441" s="1" t="n">
        <v>11</v>
      </c>
      <c r="D18441" s="1" t="s">
        <v>3915</v>
      </c>
      <c r="E18441" s="1" t="n">
        <v>1815</v>
      </c>
      <c r="F18441" s="1" t="s">
        <v>626</v>
      </c>
      <c r="I18441" s="1" t="n">
        <v>401410</v>
      </c>
      <c r="J18441" s="1" t="n">
        <v>110191</v>
      </c>
      <c r="K18441" s="1" t="n">
        <v>37402</v>
      </c>
      <c r="L18441" s="1" t="s">
        <v>6001</v>
      </c>
      <c r="N18441" s="1" t="n">
        <v>60</v>
      </c>
      <c r="O18441" s="1" t="n">
        <v>419.4</v>
      </c>
    </row>
    <row r="18442" customFormat="false" ht="15" hidden="false" customHeight="false" outlineLevel="0" collapsed="false">
      <c r="A18442" s="1" t="n">
        <v>1</v>
      </c>
      <c r="B18442" s="17" t="n">
        <v>46270</v>
      </c>
      <c r="C18442" s="1" t="n">
        <v>11</v>
      </c>
      <c r="D18442" s="1" t="s">
        <v>3915</v>
      </c>
      <c r="E18442" s="1" t="n">
        <v>1815</v>
      </c>
      <c r="F18442" s="1" t="s">
        <v>626</v>
      </c>
      <c r="I18442" s="1" t="n">
        <v>401410</v>
      </c>
      <c r="J18442" s="1" t="n">
        <v>37547</v>
      </c>
      <c r="K18442" s="1" t="n">
        <v>7898936152381</v>
      </c>
      <c r="L18442" s="1" t="s">
        <v>8051</v>
      </c>
      <c r="N18442" s="1" t="n">
        <v>90</v>
      </c>
      <c r="O18442" s="1" t="n">
        <v>1349.1</v>
      </c>
    </row>
    <row r="18443" customFormat="false" ht="15" hidden="false" customHeight="false" outlineLevel="0" collapsed="false">
      <c r="A18443" s="1" t="n">
        <v>1</v>
      </c>
      <c r="B18443" s="17" t="n">
        <v>46270</v>
      </c>
      <c r="C18443" s="1" t="n">
        <v>11</v>
      </c>
      <c r="D18443" s="1" t="s">
        <v>3915</v>
      </c>
      <c r="E18443" s="1" t="n">
        <v>1024</v>
      </c>
      <c r="F18443" s="1" t="s">
        <v>783</v>
      </c>
      <c r="I18443" s="1" t="n">
        <v>636145</v>
      </c>
      <c r="J18443" s="1" t="n">
        <v>103169</v>
      </c>
      <c r="K18443" s="1" t="n">
        <v>7898919635016</v>
      </c>
      <c r="L18443" s="1" t="s">
        <v>4815</v>
      </c>
      <c r="N18443" s="1" t="n">
        <v>90</v>
      </c>
      <c r="O18443" s="1" t="n">
        <v>360</v>
      </c>
    </row>
    <row r="18444" customFormat="false" ht="15" hidden="false" customHeight="false" outlineLevel="0" collapsed="false">
      <c r="A18444" s="1" t="n">
        <v>1</v>
      </c>
      <c r="B18444" s="17" t="n">
        <v>46270</v>
      </c>
      <c r="C18444" s="1" t="n">
        <v>11</v>
      </c>
      <c r="D18444" s="1" t="s">
        <v>3915</v>
      </c>
      <c r="E18444" s="1" t="n">
        <v>1024</v>
      </c>
      <c r="F18444" s="1" t="s">
        <v>783</v>
      </c>
      <c r="I18444" s="1" t="n">
        <v>636145</v>
      </c>
      <c r="J18444" s="1" t="n">
        <v>103170</v>
      </c>
      <c r="K18444" s="1" t="n">
        <v>7896792000020</v>
      </c>
      <c r="L18444" s="1" t="s">
        <v>4816</v>
      </c>
      <c r="N18444" s="1" t="n">
        <v>45</v>
      </c>
      <c r="O18444" s="1" t="n">
        <v>180</v>
      </c>
    </row>
    <row r="18445" customFormat="false" ht="15" hidden="false" customHeight="false" outlineLevel="0" collapsed="false">
      <c r="A18445" s="1" t="n">
        <v>1</v>
      </c>
      <c r="B18445" s="17" t="n">
        <v>46270</v>
      </c>
      <c r="C18445" s="1" t="n">
        <v>11</v>
      </c>
      <c r="D18445" s="1" t="s">
        <v>3915</v>
      </c>
      <c r="E18445" s="1" t="n">
        <v>1613</v>
      </c>
      <c r="F18445" s="1" t="s">
        <v>240</v>
      </c>
      <c r="I18445" s="1" t="n">
        <v>1627263</v>
      </c>
      <c r="J18445" s="1" t="n">
        <v>100045</v>
      </c>
      <c r="K18445" s="1" t="n">
        <v>46</v>
      </c>
      <c r="L18445" s="1" t="s">
        <v>4430</v>
      </c>
      <c r="N18445" s="1" t="n">
        <v>140</v>
      </c>
      <c r="O18445" s="1" t="n">
        <v>1577.8</v>
      </c>
    </row>
    <row r="18446" customFormat="false" ht="15" hidden="false" customHeight="false" outlineLevel="0" collapsed="false">
      <c r="A18446" s="1" t="n">
        <v>1</v>
      </c>
      <c r="B18446" s="17" t="n">
        <v>46270</v>
      </c>
      <c r="C18446" s="1" t="n">
        <v>11</v>
      </c>
      <c r="D18446" s="1" t="s">
        <v>3915</v>
      </c>
      <c r="E18446" s="1" t="n">
        <v>1613</v>
      </c>
      <c r="F18446" s="1" t="s">
        <v>240</v>
      </c>
      <c r="I18446" s="1" t="n">
        <v>1627263</v>
      </c>
      <c r="J18446" s="1" t="n">
        <v>102407</v>
      </c>
      <c r="K18446" s="1" t="n">
        <v>7893000394117</v>
      </c>
      <c r="L18446" s="1" t="s">
        <v>5010</v>
      </c>
      <c r="N18446" s="1" t="n">
        <v>48</v>
      </c>
      <c r="O18446" s="1" t="n">
        <v>233.28</v>
      </c>
    </row>
    <row r="18447" customFormat="false" ht="15" hidden="false" customHeight="false" outlineLevel="0" collapsed="false">
      <c r="A18447" s="1" t="n">
        <v>1</v>
      </c>
      <c r="B18447" s="17" t="n">
        <v>46270</v>
      </c>
      <c r="C18447" s="1" t="n">
        <v>11</v>
      </c>
      <c r="D18447" s="1" t="s">
        <v>3915</v>
      </c>
      <c r="E18447" s="1" t="n">
        <v>1613</v>
      </c>
      <c r="F18447" s="1" t="s">
        <v>240</v>
      </c>
      <c r="I18447" s="1" t="n">
        <v>1627263</v>
      </c>
      <c r="J18447" s="1" t="n">
        <v>102408</v>
      </c>
      <c r="K18447" s="1" t="n">
        <v>7891515602918</v>
      </c>
      <c r="L18447" s="1" t="s">
        <v>4621</v>
      </c>
      <c r="N18447" s="1" t="n">
        <v>120</v>
      </c>
      <c r="O18447" s="1" t="n">
        <v>418.5</v>
      </c>
    </row>
    <row r="18448" customFormat="false" ht="15" hidden="false" customHeight="false" outlineLevel="0" collapsed="false">
      <c r="A18448" s="1" t="n">
        <v>1</v>
      </c>
      <c r="B18448" s="17" t="n">
        <v>46270</v>
      </c>
      <c r="C18448" s="1" t="n">
        <v>11</v>
      </c>
      <c r="D18448" s="1" t="s">
        <v>3915</v>
      </c>
      <c r="E18448" s="1" t="n">
        <v>1613</v>
      </c>
      <c r="F18448" s="1" t="s">
        <v>240</v>
      </c>
      <c r="I18448" s="1" t="n">
        <v>1627263</v>
      </c>
      <c r="J18448" s="1" t="n">
        <v>103794</v>
      </c>
      <c r="K18448" s="1" t="n">
        <v>7893000488526</v>
      </c>
      <c r="L18448" s="1" t="s">
        <v>5011</v>
      </c>
      <c r="N18448" s="1" t="n">
        <v>24</v>
      </c>
      <c r="O18448" s="1" t="n">
        <v>294.48</v>
      </c>
    </row>
    <row r="18449" customFormat="false" ht="15" hidden="false" customHeight="false" outlineLevel="0" collapsed="false">
      <c r="A18449" s="1" t="n">
        <v>1</v>
      </c>
      <c r="B18449" s="17" t="n">
        <v>46270</v>
      </c>
      <c r="C18449" s="1" t="n">
        <v>11</v>
      </c>
      <c r="D18449" s="1" t="s">
        <v>3915</v>
      </c>
      <c r="E18449" s="1" t="n">
        <v>1613</v>
      </c>
      <c r="F18449" s="1" t="s">
        <v>240</v>
      </c>
      <c r="I18449" s="1" t="n">
        <v>1627263</v>
      </c>
      <c r="J18449" s="1" t="n">
        <v>103795</v>
      </c>
      <c r="K18449" s="1" t="n">
        <v>7893000436800</v>
      </c>
      <c r="L18449" s="1" t="s">
        <v>5012</v>
      </c>
      <c r="N18449" s="1" t="n">
        <v>12</v>
      </c>
      <c r="O18449" s="1" t="n">
        <v>119.92</v>
      </c>
    </row>
    <row r="18450" customFormat="false" ht="15" hidden="false" customHeight="false" outlineLevel="0" collapsed="false">
      <c r="A18450" s="1" t="n">
        <v>1</v>
      </c>
      <c r="B18450" s="17" t="n">
        <v>46270</v>
      </c>
      <c r="C18450" s="1" t="n">
        <v>11</v>
      </c>
      <c r="D18450" s="1" t="s">
        <v>3915</v>
      </c>
      <c r="E18450" s="1" t="n">
        <v>1613</v>
      </c>
      <c r="F18450" s="1" t="s">
        <v>240</v>
      </c>
      <c r="I18450" s="1" t="n">
        <v>1627263</v>
      </c>
      <c r="J18450" s="1" t="n">
        <v>103795</v>
      </c>
      <c r="K18450" s="1" t="n">
        <v>7893000436800</v>
      </c>
      <c r="L18450" s="1" t="s">
        <v>5012</v>
      </c>
      <c r="N18450" s="1" t="n">
        <v>12</v>
      </c>
      <c r="O18450" s="1" t="n">
        <v>125.52</v>
      </c>
    </row>
    <row r="18451" customFormat="false" ht="15" hidden="false" customHeight="false" outlineLevel="0" collapsed="false">
      <c r="A18451" s="1" t="n">
        <v>1</v>
      </c>
      <c r="B18451" s="17" t="n">
        <v>46270</v>
      </c>
      <c r="C18451" s="1" t="n">
        <v>11</v>
      </c>
      <c r="D18451" s="1" t="s">
        <v>3915</v>
      </c>
      <c r="E18451" s="1" t="n">
        <v>1613</v>
      </c>
      <c r="F18451" s="1" t="s">
        <v>240</v>
      </c>
      <c r="I18451" s="1" t="n">
        <v>1627263</v>
      </c>
      <c r="J18451" s="1" t="n">
        <v>103830</v>
      </c>
      <c r="K18451" s="1" t="n">
        <v>7893000394209</v>
      </c>
      <c r="L18451" s="1" t="s">
        <v>5014</v>
      </c>
      <c r="N18451" s="1" t="n">
        <v>24</v>
      </c>
      <c r="O18451" s="1" t="n">
        <v>212.16</v>
      </c>
    </row>
    <row r="18452" customFormat="false" ht="15" hidden="false" customHeight="false" outlineLevel="0" collapsed="false">
      <c r="A18452" s="1" t="n">
        <v>1</v>
      </c>
      <c r="B18452" s="17" t="n">
        <v>46270</v>
      </c>
      <c r="C18452" s="1" t="n">
        <v>11</v>
      </c>
      <c r="D18452" s="1" t="s">
        <v>3915</v>
      </c>
      <c r="E18452" s="1" t="n">
        <v>1613</v>
      </c>
      <c r="F18452" s="1" t="s">
        <v>240</v>
      </c>
      <c r="I18452" s="1" t="n">
        <v>1627263</v>
      </c>
      <c r="J18452" s="1" t="n">
        <v>103848</v>
      </c>
      <c r="K18452" s="1" t="n">
        <v>7893000488878</v>
      </c>
      <c r="L18452" s="1" t="s">
        <v>5015</v>
      </c>
      <c r="N18452" s="1" t="n">
        <v>8</v>
      </c>
      <c r="O18452" s="1" t="n">
        <v>101.27</v>
      </c>
    </row>
    <row r="18453" customFormat="false" ht="15" hidden="false" customHeight="false" outlineLevel="0" collapsed="false">
      <c r="A18453" s="1" t="n">
        <v>1</v>
      </c>
      <c r="B18453" s="17" t="n">
        <v>46270</v>
      </c>
      <c r="C18453" s="1" t="n">
        <v>11</v>
      </c>
      <c r="D18453" s="1" t="s">
        <v>3915</v>
      </c>
      <c r="E18453" s="1" t="n">
        <v>1613</v>
      </c>
      <c r="F18453" s="1" t="s">
        <v>240</v>
      </c>
      <c r="I18453" s="1" t="n">
        <v>1627263</v>
      </c>
      <c r="J18453" s="1" t="n">
        <v>103848</v>
      </c>
      <c r="K18453" s="1" t="n">
        <v>7893000488878</v>
      </c>
      <c r="L18453" s="1" t="s">
        <v>5015</v>
      </c>
      <c r="N18453" s="1" t="n">
        <v>8</v>
      </c>
      <c r="O18453" s="1" t="n">
        <v>106</v>
      </c>
    </row>
    <row r="18454" customFormat="false" ht="15" hidden="false" customHeight="false" outlineLevel="0" collapsed="false">
      <c r="A18454" s="1" t="n">
        <v>1</v>
      </c>
      <c r="B18454" s="17" t="n">
        <v>46270</v>
      </c>
      <c r="C18454" s="1" t="n">
        <v>11</v>
      </c>
      <c r="D18454" s="1" t="s">
        <v>3915</v>
      </c>
      <c r="E18454" s="1" t="n">
        <v>1613</v>
      </c>
      <c r="F18454" s="1" t="s">
        <v>240</v>
      </c>
      <c r="I18454" s="1" t="n">
        <v>1627263</v>
      </c>
      <c r="J18454" s="1" t="n">
        <v>103851</v>
      </c>
      <c r="K18454" s="1" t="n">
        <v>7893000482401</v>
      </c>
      <c r="L18454" s="1" t="s">
        <v>5016</v>
      </c>
      <c r="N18454" s="1" t="n">
        <v>24</v>
      </c>
      <c r="O18454" s="1" t="n">
        <v>434.16</v>
      </c>
    </row>
    <row r="18455" customFormat="false" ht="15" hidden="false" customHeight="false" outlineLevel="0" collapsed="false">
      <c r="A18455" s="1" t="n">
        <v>1</v>
      </c>
      <c r="B18455" s="17" t="n">
        <v>46270</v>
      </c>
      <c r="C18455" s="1" t="n">
        <v>11</v>
      </c>
      <c r="D18455" s="1" t="s">
        <v>3915</v>
      </c>
      <c r="E18455" s="1" t="n">
        <v>1613</v>
      </c>
      <c r="F18455" s="1" t="s">
        <v>240</v>
      </c>
      <c r="I18455" s="1" t="n">
        <v>1627263</v>
      </c>
      <c r="J18455" s="1" t="n">
        <v>104014</v>
      </c>
      <c r="K18455" s="1" t="n">
        <v>7893000863125</v>
      </c>
      <c r="L18455" s="1" t="s">
        <v>5017</v>
      </c>
      <c r="N18455" s="1" t="n">
        <v>24</v>
      </c>
      <c r="O18455" s="1" t="n">
        <v>396</v>
      </c>
    </row>
    <row r="18456" customFormat="false" ht="15" hidden="false" customHeight="false" outlineLevel="0" collapsed="false">
      <c r="A18456" s="1" t="n">
        <v>1</v>
      </c>
      <c r="B18456" s="17" t="n">
        <v>46270</v>
      </c>
      <c r="C18456" s="1" t="n">
        <v>11</v>
      </c>
      <c r="D18456" s="1" t="s">
        <v>3915</v>
      </c>
      <c r="E18456" s="1" t="n">
        <v>1613</v>
      </c>
      <c r="F18456" s="1" t="s">
        <v>240</v>
      </c>
      <c r="I18456" s="1" t="n">
        <v>1627263</v>
      </c>
      <c r="J18456" s="1" t="n">
        <v>108591</v>
      </c>
      <c r="K18456" s="1" t="n">
        <v>8461</v>
      </c>
      <c r="L18456" s="1" t="s">
        <v>5767</v>
      </c>
      <c r="N18456" s="1" t="n">
        <v>75</v>
      </c>
      <c r="O18456" s="1" t="n">
        <v>1144.5</v>
      </c>
    </row>
    <row r="18457" customFormat="false" ht="15" hidden="false" customHeight="false" outlineLevel="0" collapsed="false">
      <c r="A18457" s="1" t="n">
        <v>1</v>
      </c>
      <c r="B18457" s="17" t="n">
        <v>46270</v>
      </c>
      <c r="C18457" s="1" t="n">
        <v>11</v>
      </c>
      <c r="D18457" s="1" t="s">
        <v>3915</v>
      </c>
      <c r="E18457" s="1" t="n">
        <v>1613</v>
      </c>
      <c r="F18457" s="1" t="s">
        <v>240</v>
      </c>
      <c r="I18457" s="1" t="n">
        <v>1627263</v>
      </c>
      <c r="J18457" s="1" t="n">
        <v>109076</v>
      </c>
      <c r="K18457" s="1" t="n">
        <v>7891515989408</v>
      </c>
      <c r="L18457" s="1" t="s">
        <v>5023</v>
      </c>
      <c r="N18457" s="1" t="n">
        <v>180</v>
      </c>
      <c r="O18457" s="1" t="n">
        <v>196.42</v>
      </c>
    </row>
    <row r="18458" customFormat="false" ht="15" hidden="false" customHeight="false" outlineLevel="0" collapsed="false">
      <c r="A18458" s="1" t="n">
        <v>1</v>
      </c>
      <c r="B18458" s="17" t="n">
        <v>46270</v>
      </c>
      <c r="C18458" s="1" t="n">
        <v>11</v>
      </c>
      <c r="D18458" s="1" t="s">
        <v>3915</v>
      </c>
      <c r="E18458" s="1" t="n">
        <v>1613</v>
      </c>
      <c r="F18458" s="1" t="s">
        <v>240</v>
      </c>
      <c r="I18458" s="1" t="n">
        <v>1627263</v>
      </c>
      <c r="J18458" s="1" t="n">
        <v>12714</v>
      </c>
      <c r="K18458" s="1" t="n">
        <v>7891515901066</v>
      </c>
      <c r="L18458" s="1" t="s">
        <v>5025</v>
      </c>
      <c r="N18458" s="1" t="n">
        <v>24</v>
      </c>
      <c r="O18458" s="1" t="n">
        <v>71.34</v>
      </c>
    </row>
    <row r="18459" customFormat="false" ht="15" hidden="false" customHeight="false" outlineLevel="0" collapsed="false">
      <c r="A18459" s="1" t="n">
        <v>1</v>
      </c>
      <c r="B18459" s="17" t="n">
        <v>46270</v>
      </c>
      <c r="C18459" s="1" t="n">
        <v>11</v>
      </c>
      <c r="D18459" s="1" t="s">
        <v>3915</v>
      </c>
      <c r="E18459" s="1" t="n">
        <v>1613</v>
      </c>
      <c r="F18459" s="1" t="s">
        <v>240</v>
      </c>
      <c r="I18459" s="1" t="n">
        <v>1627263</v>
      </c>
      <c r="J18459" s="1" t="n">
        <v>13255</v>
      </c>
      <c r="K18459" s="1" t="n">
        <v>7893000005969</v>
      </c>
      <c r="L18459" s="1" t="s">
        <v>5026</v>
      </c>
      <c r="N18459" s="1" t="n">
        <v>24</v>
      </c>
      <c r="O18459" s="1" t="n">
        <v>273.84</v>
      </c>
    </row>
    <row r="18460" customFormat="false" ht="15" hidden="false" customHeight="false" outlineLevel="0" collapsed="false">
      <c r="A18460" s="1" t="n">
        <v>1</v>
      </c>
      <c r="B18460" s="17" t="n">
        <v>46270</v>
      </c>
      <c r="C18460" s="1" t="n">
        <v>11</v>
      </c>
      <c r="D18460" s="1" t="s">
        <v>3915</v>
      </c>
      <c r="E18460" s="1" t="n">
        <v>1613</v>
      </c>
      <c r="F18460" s="1" t="s">
        <v>240</v>
      </c>
      <c r="I18460" s="1" t="n">
        <v>1627263</v>
      </c>
      <c r="J18460" s="1" t="n">
        <v>19546</v>
      </c>
      <c r="K18460" s="1" t="n">
        <v>7893000079311</v>
      </c>
      <c r="L18460" s="1" t="s">
        <v>5030</v>
      </c>
      <c r="N18460" s="1" t="n">
        <v>6</v>
      </c>
      <c r="O18460" s="1" t="n">
        <v>76.38</v>
      </c>
    </row>
    <row r="18461" customFormat="false" ht="15" hidden="false" customHeight="false" outlineLevel="0" collapsed="false">
      <c r="A18461" s="1" t="n">
        <v>1</v>
      </c>
      <c r="B18461" s="17" t="n">
        <v>46270</v>
      </c>
      <c r="C18461" s="1" t="n">
        <v>11</v>
      </c>
      <c r="D18461" s="1" t="s">
        <v>3915</v>
      </c>
      <c r="E18461" s="1" t="n">
        <v>1613</v>
      </c>
      <c r="F18461" s="1" t="s">
        <v>240</v>
      </c>
      <c r="I18461" s="1" t="n">
        <v>1627263</v>
      </c>
      <c r="J18461" s="1" t="n">
        <v>20759</v>
      </c>
      <c r="K18461" s="1" t="n">
        <v>7893000382961</v>
      </c>
      <c r="L18461" s="1" t="s">
        <v>5031</v>
      </c>
      <c r="N18461" s="1" t="n">
        <v>24</v>
      </c>
      <c r="O18461" s="1" t="n">
        <v>116.64</v>
      </c>
    </row>
    <row r="18462" customFormat="false" ht="15" hidden="false" customHeight="false" outlineLevel="0" collapsed="false">
      <c r="A18462" s="1" t="n">
        <v>1</v>
      </c>
      <c r="B18462" s="17" t="n">
        <v>46270</v>
      </c>
      <c r="C18462" s="1" t="n">
        <v>11</v>
      </c>
      <c r="D18462" s="1" t="s">
        <v>3915</v>
      </c>
      <c r="E18462" s="1" t="n">
        <v>1613</v>
      </c>
      <c r="F18462" s="1" t="s">
        <v>240</v>
      </c>
      <c r="I18462" s="1" t="n">
        <v>1627263</v>
      </c>
      <c r="J18462" s="1" t="n">
        <v>22157</v>
      </c>
      <c r="K18462" s="1" t="n">
        <v>7891515431938</v>
      </c>
      <c r="L18462" s="1" t="s">
        <v>6147</v>
      </c>
      <c r="N18462" s="1" t="n">
        <v>15</v>
      </c>
      <c r="O18462" s="1" t="n">
        <v>54.72</v>
      </c>
    </row>
    <row r="18463" customFormat="false" ht="15" hidden="false" customHeight="false" outlineLevel="0" collapsed="false">
      <c r="A18463" s="1" t="n">
        <v>1</v>
      </c>
      <c r="B18463" s="17" t="n">
        <v>46270</v>
      </c>
      <c r="C18463" s="1" t="n">
        <v>11</v>
      </c>
      <c r="D18463" s="1" t="s">
        <v>3915</v>
      </c>
      <c r="E18463" s="1" t="n">
        <v>1613</v>
      </c>
      <c r="F18463" s="1" t="s">
        <v>240</v>
      </c>
      <c r="I18463" s="1" t="n">
        <v>1627263</v>
      </c>
      <c r="J18463" s="1" t="n">
        <v>23406</v>
      </c>
      <c r="K18463" s="1" t="n">
        <v>7891515434311</v>
      </c>
      <c r="L18463" s="1" t="s">
        <v>8046</v>
      </c>
      <c r="N18463" s="1" t="n">
        <v>20</v>
      </c>
      <c r="O18463" s="1" t="n">
        <v>127.24</v>
      </c>
    </row>
    <row r="18464" customFormat="false" ht="15" hidden="false" customHeight="false" outlineLevel="0" collapsed="false">
      <c r="A18464" s="1" t="n">
        <v>1</v>
      </c>
      <c r="B18464" s="17" t="n">
        <v>46270</v>
      </c>
      <c r="C18464" s="1" t="n">
        <v>11</v>
      </c>
      <c r="D18464" s="1" t="s">
        <v>3915</v>
      </c>
      <c r="E18464" s="1" t="n">
        <v>1613</v>
      </c>
      <c r="F18464" s="1" t="s">
        <v>240</v>
      </c>
      <c r="I18464" s="1" t="n">
        <v>1627263</v>
      </c>
      <c r="J18464" s="1" t="n">
        <v>23694</v>
      </c>
      <c r="K18464" s="1" t="n">
        <v>7891515474737</v>
      </c>
      <c r="L18464" s="1" t="s">
        <v>5032</v>
      </c>
      <c r="N18464" s="1" t="n">
        <v>135</v>
      </c>
      <c r="O18464" s="1" t="n">
        <v>214.93</v>
      </c>
    </row>
    <row r="18465" customFormat="false" ht="15" hidden="false" customHeight="false" outlineLevel="0" collapsed="false">
      <c r="A18465" s="1" t="n">
        <v>1</v>
      </c>
      <c r="B18465" s="17" t="n">
        <v>46270</v>
      </c>
      <c r="C18465" s="1" t="n">
        <v>11</v>
      </c>
      <c r="D18465" s="1" t="s">
        <v>3915</v>
      </c>
      <c r="E18465" s="1" t="n">
        <v>1613</v>
      </c>
      <c r="F18465" s="1" t="s">
        <v>240</v>
      </c>
      <c r="I18465" s="1" t="n">
        <v>1627263</v>
      </c>
      <c r="J18465" s="1" t="n">
        <v>23695</v>
      </c>
      <c r="K18465" s="1" t="n">
        <v>7891515474126</v>
      </c>
      <c r="L18465" s="1" t="s">
        <v>5033</v>
      </c>
      <c r="N18465" s="1" t="n">
        <v>135</v>
      </c>
      <c r="O18465" s="1" t="n">
        <v>214.93</v>
      </c>
    </row>
    <row r="18466" customFormat="false" ht="15" hidden="false" customHeight="false" outlineLevel="0" collapsed="false">
      <c r="A18466" s="1" t="n">
        <v>1</v>
      </c>
      <c r="B18466" s="17" t="n">
        <v>46270</v>
      </c>
      <c r="C18466" s="1" t="n">
        <v>11</v>
      </c>
      <c r="D18466" s="1" t="s">
        <v>3915</v>
      </c>
      <c r="E18466" s="1" t="n">
        <v>1613</v>
      </c>
      <c r="F18466" s="1" t="s">
        <v>240</v>
      </c>
      <c r="I18466" s="1" t="n">
        <v>1627263</v>
      </c>
      <c r="J18466" s="1" t="n">
        <v>25313</v>
      </c>
      <c r="K18466" s="1" t="n">
        <v>7891515485528</v>
      </c>
      <c r="L18466" s="1" t="s">
        <v>5035</v>
      </c>
      <c r="N18466" s="1" t="n">
        <v>15</v>
      </c>
      <c r="O18466" s="1" t="n">
        <v>126.68</v>
      </c>
    </row>
    <row r="18467" customFormat="false" ht="15" hidden="false" customHeight="false" outlineLevel="0" collapsed="false">
      <c r="A18467" s="1" t="n">
        <v>1</v>
      </c>
      <c r="B18467" s="17" t="n">
        <v>46270</v>
      </c>
      <c r="C18467" s="1" t="n">
        <v>11</v>
      </c>
      <c r="D18467" s="1" t="s">
        <v>3915</v>
      </c>
      <c r="E18467" s="1" t="n">
        <v>1613</v>
      </c>
      <c r="F18467" s="1" t="s">
        <v>240</v>
      </c>
      <c r="I18467" s="1" t="n">
        <v>1627263</v>
      </c>
      <c r="J18467" s="1" t="n">
        <v>29058</v>
      </c>
      <c r="K18467" s="1" t="n">
        <v>7893000436992</v>
      </c>
      <c r="L18467" s="1" t="s">
        <v>5769</v>
      </c>
      <c r="N18467" s="1" t="n">
        <v>24</v>
      </c>
      <c r="O18467" s="1" t="n">
        <v>376.32</v>
      </c>
    </row>
    <row r="18468" customFormat="false" ht="15" hidden="false" customHeight="false" outlineLevel="0" collapsed="false">
      <c r="A18468" s="1" t="n">
        <v>1</v>
      </c>
      <c r="B18468" s="17" t="n">
        <v>46270</v>
      </c>
      <c r="C18468" s="1" t="n">
        <v>11</v>
      </c>
      <c r="D18468" s="1" t="s">
        <v>3915</v>
      </c>
      <c r="E18468" s="1" t="n">
        <v>1613</v>
      </c>
      <c r="F18468" s="1" t="s">
        <v>240</v>
      </c>
      <c r="I18468" s="1" t="n">
        <v>1627263</v>
      </c>
      <c r="J18468" s="1" t="n">
        <v>30464</v>
      </c>
      <c r="K18468" s="1" t="n">
        <v>7891515474133</v>
      </c>
      <c r="L18468" s="1" t="s">
        <v>5036</v>
      </c>
      <c r="N18468" s="1" t="n">
        <v>30</v>
      </c>
      <c r="O18468" s="1" t="n">
        <v>109.01</v>
      </c>
    </row>
    <row r="18469" customFormat="false" ht="15" hidden="false" customHeight="false" outlineLevel="0" collapsed="false">
      <c r="A18469" s="1" t="n">
        <v>1</v>
      </c>
      <c r="B18469" s="17" t="n">
        <v>46270</v>
      </c>
      <c r="C18469" s="1" t="n">
        <v>11</v>
      </c>
      <c r="D18469" s="1" t="s">
        <v>3915</v>
      </c>
      <c r="E18469" s="1" t="n">
        <v>1613</v>
      </c>
      <c r="F18469" s="1" t="s">
        <v>240</v>
      </c>
      <c r="I18469" s="1" t="n">
        <v>1627263</v>
      </c>
      <c r="J18469" s="1" t="n">
        <v>30885</v>
      </c>
      <c r="K18469" s="1" t="n">
        <v>7891515410315</v>
      </c>
      <c r="L18469" s="1" t="s">
        <v>5037</v>
      </c>
      <c r="N18469" s="1" t="n">
        <v>6</v>
      </c>
      <c r="O18469" s="1" t="n">
        <v>61.8</v>
      </c>
    </row>
    <row r="18470" customFormat="false" ht="15" hidden="false" customHeight="false" outlineLevel="0" collapsed="false">
      <c r="A18470" s="1" t="n">
        <v>1</v>
      </c>
      <c r="B18470" s="17" t="n">
        <v>46270</v>
      </c>
      <c r="C18470" s="1" t="n">
        <v>11</v>
      </c>
      <c r="D18470" s="1" t="s">
        <v>3915</v>
      </c>
      <c r="E18470" s="1" t="n">
        <v>1613</v>
      </c>
      <c r="F18470" s="1" t="s">
        <v>240</v>
      </c>
      <c r="I18470" s="1" t="n">
        <v>1627263</v>
      </c>
      <c r="J18470" s="1" t="n">
        <v>31340</v>
      </c>
      <c r="K18470" s="1" t="n">
        <v>7893000025653</v>
      </c>
      <c r="L18470" s="1" t="s">
        <v>5038</v>
      </c>
      <c r="N18470" s="1" t="n">
        <v>25</v>
      </c>
      <c r="O18470" s="1" t="n">
        <v>76.21</v>
      </c>
    </row>
    <row r="18471" customFormat="false" ht="15" hidden="false" customHeight="false" outlineLevel="0" collapsed="false">
      <c r="A18471" s="1" t="n">
        <v>1</v>
      </c>
      <c r="B18471" s="17" t="n">
        <v>46270</v>
      </c>
      <c r="C18471" s="1" t="n">
        <v>11</v>
      </c>
      <c r="D18471" s="1" t="s">
        <v>3915</v>
      </c>
      <c r="E18471" s="1" t="n">
        <v>1613</v>
      </c>
      <c r="F18471" s="1" t="s">
        <v>240</v>
      </c>
      <c r="I18471" s="1" t="n">
        <v>1627263</v>
      </c>
      <c r="J18471" s="1" t="n">
        <v>36758</v>
      </c>
      <c r="K18471" s="1" t="n">
        <v>7891515484040</v>
      </c>
      <c r="L18471" s="1" t="s">
        <v>5597</v>
      </c>
      <c r="N18471" s="1" t="n">
        <v>20</v>
      </c>
      <c r="O18471" s="1" t="n">
        <v>167.77</v>
      </c>
    </row>
    <row r="18472" customFormat="false" ht="15" hidden="false" customHeight="false" outlineLevel="0" collapsed="false">
      <c r="A18472" s="1" t="n">
        <v>1</v>
      </c>
      <c r="B18472" s="17" t="n">
        <v>46270</v>
      </c>
      <c r="C18472" s="1" t="n">
        <v>11</v>
      </c>
      <c r="D18472" s="1" t="s">
        <v>3915</v>
      </c>
      <c r="E18472" s="1" t="n">
        <v>1613</v>
      </c>
      <c r="F18472" s="1" t="s">
        <v>240</v>
      </c>
      <c r="I18472" s="1" t="n">
        <v>1627263</v>
      </c>
      <c r="J18472" s="1" t="n">
        <v>110310</v>
      </c>
      <c r="K18472" s="1" t="n">
        <v>44610</v>
      </c>
      <c r="L18472" s="1" t="s">
        <v>5043</v>
      </c>
      <c r="N18472" s="1" t="n">
        <v>24</v>
      </c>
      <c r="O18472" s="1" t="n">
        <v>256.8</v>
      </c>
    </row>
    <row r="18473" customFormat="false" ht="15" hidden="false" customHeight="false" outlineLevel="0" collapsed="false">
      <c r="A18473" s="1" t="n">
        <v>1</v>
      </c>
      <c r="B18473" s="17" t="n">
        <v>46270</v>
      </c>
      <c r="C18473" s="1" t="n">
        <v>11</v>
      </c>
      <c r="D18473" s="1" t="s">
        <v>3915</v>
      </c>
      <c r="E18473" s="1" t="n">
        <v>1613</v>
      </c>
      <c r="F18473" s="1" t="s">
        <v>240</v>
      </c>
      <c r="I18473" s="1" t="n">
        <v>1627263</v>
      </c>
      <c r="J18473" s="1" t="n">
        <v>65295</v>
      </c>
      <c r="K18473" s="1" t="n">
        <v>7891164110635</v>
      </c>
      <c r="L18473" s="1" t="s">
        <v>5046</v>
      </c>
      <c r="N18473" s="1" t="n">
        <v>16</v>
      </c>
      <c r="O18473" s="1" t="n">
        <v>132.84</v>
      </c>
    </row>
    <row r="18474" customFormat="false" ht="15" hidden="false" customHeight="false" outlineLevel="0" collapsed="false">
      <c r="A18474" s="1" t="n">
        <v>1</v>
      </c>
      <c r="B18474" s="17" t="n">
        <v>46270</v>
      </c>
      <c r="C18474" s="1" t="n">
        <v>11</v>
      </c>
      <c r="D18474" s="1" t="s">
        <v>3915</v>
      </c>
      <c r="E18474" s="1" t="n">
        <v>1608</v>
      </c>
      <c r="F18474" s="1" t="s">
        <v>75</v>
      </c>
      <c r="I18474" s="1" t="n">
        <v>1723603</v>
      </c>
      <c r="J18474" s="1" t="n">
        <v>102366</v>
      </c>
      <c r="K18474" s="1" t="n">
        <v>7894321722016</v>
      </c>
      <c r="L18474" s="1" t="s">
        <v>4418</v>
      </c>
      <c r="N18474" s="1" t="n">
        <v>270</v>
      </c>
      <c r="O18474" s="1" t="n">
        <v>685.8</v>
      </c>
    </row>
    <row r="18475" customFormat="false" ht="15" hidden="false" customHeight="false" outlineLevel="0" collapsed="false">
      <c r="A18475" s="1" t="n">
        <v>1</v>
      </c>
      <c r="B18475" s="17" t="n">
        <v>46270</v>
      </c>
      <c r="C18475" s="1" t="n">
        <v>11</v>
      </c>
      <c r="D18475" s="1" t="s">
        <v>3915</v>
      </c>
      <c r="E18475" s="1" t="n">
        <v>1608</v>
      </c>
      <c r="F18475" s="1" t="s">
        <v>75</v>
      </c>
      <c r="I18475" s="1" t="n">
        <v>1723603</v>
      </c>
      <c r="J18475" s="1" t="n">
        <v>104454</v>
      </c>
      <c r="K18475" s="1" t="n">
        <v>7892840142124</v>
      </c>
      <c r="L18475" s="1" t="s">
        <v>4241</v>
      </c>
      <c r="N18475" s="1" t="n">
        <v>20</v>
      </c>
      <c r="O18475" s="1" t="n">
        <v>44</v>
      </c>
    </row>
    <row r="18476" customFormat="false" ht="15" hidden="false" customHeight="false" outlineLevel="0" collapsed="false">
      <c r="A18476" s="1" t="n">
        <v>1</v>
      </c>
      <c r="B18476" s="17" t="n">
        <v>46270</v>
      </c>
      <c r="C18476" s="1" t="n">
        <v>11</v>
      </c>
      <c r="D18476" s="1" t="s">
        <v>3915</v>
      </c>
      <c r="E18476" s="1" t="n">
        <v>1608</v>
      </c>
      <c r="F18476" s="1" t="s">
        <v>75</v>
      </c>
      <c r="I18476" s="1" t="n">
        <v>1723603</v>
      </c>
      <c r="J18476" s="1" t="n">
        <v>36474</v>
      </c>
      <c r="K18476" s="1" t="n">
        <v>7892840815745</v>
      </c>
      <c r="L18476" s="1" t="s">
        <v>4244</v>
      </c>
      <c r="N18476" s="1" t="n">
        <v>60</v>
      </c>
      <c r="O18476" s="1" t="n">
        <v>132</v>
      </c>
    </row>
    <row r="18477" customFormat="false" ht="15" hidden="false" customHeight="false" outlineLevel="0" collapsed="false">
      <c r="A18477" s="1" t="n">
        <v>1</v>
      </c>
      <c r="B18477" s="17" t="n">
        <v>46270</v>
      </c>
      <c r="C18477" s="1" t="n">
        <v>11</v>
      </c>
      <c r="D18477" s="1" t="s">
        <v>3915</v>
      </c>
      <c r="E18477" s="1" t="n">
        <v>1608</v>
      </c>
      <c r="F18477" s="1" t="s">
        <v>75</v>
      </c>
      <c r="I18477" s="1" t="n">
        <v>1723603</v>
      </c>
      <c r="J18477" s="1" t="n">
        <v>42694</v>
      </c>
      <c r="K18477" s="1" t="n">
        <v>7892840814724</v>
      </c>
      <c r="L18477" s="1" t="s">
        <v>4246</v>
      </c>
      <c r="N18477" s="1" t="n">
        <v>32</v>
      </c>
      <c r="O18477" s="1" t="n">
        <v>192.32</v>
      </c>
    </row>
    <row r="18478" customFormat="false" ht="15" hidden="false" customHeight="false" outlineLevel="0" collapsed="false">
      <c r="A18478" s="1" t="n">
        <v>1</v>
      </c>
      <c r="B18478" s="17" t="n">
        <v>46270</v>
      </c>
      <c r="C18478" s="1" t="n">
        <v>11</v>
      </c>
      <c r="D18478" s="1" t="s">
        <v>3915</v>
      </c>
      <c r="E18478" s="1" t="n">
        <v>1608</v>
      </c>
      <c r="F18478" s="1" t="s">
        <v>75</v>
      </c>
      <c r="I18478" s="1" t="n">
        <v>1723603</v>
      </c>
      <c r="J18478" s="1" t="n">
        <v>54095</v>
      </c>
      <c r="K18478" s="1" t="n">
        <v>7892840820381</v>
      </c>
      <c r="L18478" s="1" t="s">
        <v>4898</v>
      </c>
      <c r="N18478" s="1" t="n">
        <v>15</v>
      </c>
      <c r="O18478" s="1" t="n">
        <v>105.3</v>
      </c>
    </row>
    <row r="18479" customFormat="false" ht="15" hidden="false" customHeight="false" outlineLevel="0" collapsed="false">
      <c r="A18479" s="1" t="n">
        <v>1</v>
      </c>
      <c r="B18479" s="17" t="n">
        <v>46270</v>
      </c>
      <c r="C18479" s="1" t="n">
        <v>11</v>
      </c>
      <c r="D18479" s="1" t="s">
        <v>3915</v>
      </c>
      <c r="E18479" s="1" t="n">
        <v>1608</v>
      </c>
      <c r="F18479" s="1" t="s">
        <v>75</v>
      </c>
      <c r="I18479" s="1" t="n">
        <v>1723603</v>
      </c>
      <c r="J18479" s="1" t="n">
        <v>65341</v>
      </c>
      <c r="K18479" s="1" t="n">
        <v>7892840822309</v>
      </c>
      <c r="L18479" s="1" t="s">
        <v>4899</v>
      </c>
      <c r="N18479" s="1" t="n">
        <v>56</v>
      </c>
      <c r="O18479" s="1" t="n">
        <v>186.48</v>
      </c>
    </row>
    <row r="18480" customFormat="false" ht="15" hidden="false" customHeight="false" outlineLevel="0" collapsed="false">
      <c r="A18480" s="1" t="n">
        <v>1</v>
      </c>
      <c r="B18480" s="17" t="n">
        <v>46270</v>
      </c>
      <c r="C18480" s="1" t="n">
        <v>11</v>
      </c>
      <c r="D18480" s="1" t="s">
        <v>3915</v>
      </c>
      <c r="E18480" s="1" t="n">
        <v>1608</v>
      </c>
      <c r="F18480" s="1" t="s">
        <v>75</v>
      </c>
      <c r="I18480" s="1" t="n">
        <v>1723603</v>
      </c>
      <c r="J18480" s="1" t="n">
        <v>65591</v>
      </c>
      <c r="K18480" s="1" t="n">
        <v>7892840822941</v>
      </c>
      <c r="L18480" s="1" t="s">
        <v>4900</v>
      </c>
      <c r="N18480" s="1" t="n">
        <v>6</v>
      </c>
      <c r="O18480" s="1" t="n">
        <v>80.46</v>
      </c>
    </row>
    <row r="18481" customFormat="false" ht="15" hidden="false" customHeight="false" outlineLevel="0" collapsed="false">
      <c r="A18481" s="1" t="n">
        <v>1</v>
      </c>
      <c r="B18481" s="17" t="n">
        <v>46270</v>
      </c>
      <c r="C18481" s="1" t="n">
        <v>11</v>
      </c>
      <c r="D18481" s="1" t="s">
        <v>3915</v>
      </c>
      <c r="E18481" s="1" t="n">
        <v>1608</v>
      </c>
      <c r="F18481" s="1" t="s">
        <v>75</v>
      </c>
      <c r="I18481" s="1" t="n">
        <v>1723603</v>
      </c>
      <c r="J18481" s="1" t="n">
        <v>65592</v>
      </c>
      <c r="K18481" s="1" t="n">
        <v>7892840822286</v>
      </c>
      <c r="L18481" s="1" t="s">
        <v>4248</v>
      </c>
      <c r="N18481" s="1" t="n">
        <v>56</v>
      </c>
      <c r="O18481" s="1" t="n">
        <v>186.48</v>
      </c>
    </row>
    <row r="18482" customFormat="false" ht="15" hidden="false" customHeight="false" outlineLevel="0" collapsed="false">
      <c r="A18482" s="1" t="n">
        <v>1</v>
      </c>
      <c r="B18482" s="17" t="n">
        <v>46270</v>
      </c>
      <c r="C18482" s="1" t="n">
        <v>11</v>
      </c>
      <c r="D18482" s="1" t="s">
        <v>3915</v>
      </c>
      <c r="E18482" s="1" t="n">
        <v>1608</v>
      </c>
      <c r="F18482" s="1" t="s">
        <v>75</v>
      </c>
      <c r="I18482" s="1" t="n">
        <v>1723603</v>
      </c>
      <c r="J18482" s="1" t="n">
        <v>65595</v>
      </c>
      <c r="K18482" s="1" t="n">
        <v>7892840823245</v>
      </c>
      <c r="L18482" s="1" t="s">
        <v>4901</v>
      </c>
      <c r="N18482" s="1" t="n">
        <v>6</v>
      </c>
      <c r="O18482" s="1" t="n">
        <v>72.12</v>
      </c>
    </row>
    <row r="18483" customFormat="false" ht="15" hidden="false" customHeight="false" outlineLevel="0" collapsed="false">
      <c r="A18483" s="1" t="n">
        <v>1</v>
      </c>
      <c r="B18483" s="17" t="n">
        <v>46270</v>
      </c>
      <c r="C18483" s="1" t="n">
        <v>11</v>
      </c>
      <c r="D18483" s="1" t="s">
        <v>3915</v>
      </c>
      <c r="E18483" s="1" t="n">
        <v>1608</v>
      </c>
      <c r="F18483" s="1" t="s">
        <v>75</v>
      </c>
      <c r="I18483" s="1" t="n">
        <v>1723603</v>
      </c>
      <c r="J18483" s="1" t="n">
        <v>65597</v>
      </c>
      <c r="K18483" s="1" t="n">
        <v>7892840822736</v>
      </c>
      <c r="L18483" s="1" t="s">
        <v>4249</v>
      </c>
      <c r="N18483" s="1" t="n">
        <v>24</v>
      </c>
      <c r="O18483" s="1" t="n">
        <v>301.68</v>
      </c>
    </row>
    <row r="18484" customFormat="false" ht="15" hidden="false" customHeight="false" outlineLevel="0" collapsed="false">
      <c r="A18484" s="1" t="n">
        <v>1</v>
      </c>
      <c r="B18484" s="17" t="n">
        <v>46270</v>
      </c>
      <c r="C18484" s="1" t="n">
        <v>11</v>
      </c>
      <c r="D18484" s="1" t="s">
        <v>3915</v>
      </c>
      <c r="E18484" s="1" t="n">
        <v>1608</v>
      </c>
      <c r="F18484" s="1" t="s">
        <v>75</v>
      </c>
      <c r="I18484" s="1" t="n">
        <v>1723603</v>
      </c>
      <c r="J18484" s="1" t="n">
        <v>65598</v>
      </c>
      <c r="K18484" s="1" t="n">
        <v>7892840822361</v>
      </c>
      <c r="L18484" s="1" t="s">
        <v>4250</v>
      </c>
      <c r="N18484" s="1" t="n">
        <v>15</v>
      </c>
      <c r="O18484" s="1" t="n">
        <v>117.6</v>
      </c>
    </row>
    <row r="18485" customFormat="false" ht="15" hidden="false" customHeight="false" outlineLevel="0" collapsed="false">
      <c r="A18485" s="1" t="n">
        <v>1</v>
      </c>
      <c r="B18485" s="17" t="n">
        <v>46270</v>
      </c>
      <c r="C18485" s="1" t="n">
        <v>11</v>
      </c>
      <c r="D18485" s="1" t="s">
        <v>3915</v>
      </c>
      <c r="E18485" s="1" t="n">
        <v>1608</v>
      </c>
      <c r="F18485" s="1" t="s">
        <v>75</v>
      </c>
      <c r="I18485" s="1" t="n">
        <v>1723603</v>
      </c>
      <c r="J18485" s="1" t="n">
        <v>65799</v>
      </c>
      <c r="K18485" s="1" t="n">
        <v>7892840822385</v>
      </c>
      <c r="L18485" s="1" t="s">
        <v>5434</v>
      </c>
      <c r="N18485" s="1" t="n">
        <v>58</v>
      </c>
      <c r="O18485" s="1" t="n">
        <v>218.66</v>
      </c>
    </row>
    <row r="18486" customFormat="false" ht="15" hidden="false" customHeight="false" outlineLevel="0" collapsed="false">
      <c r="A18486" s="1" t="n">
        <v>1</v>
      </c>
      <c r="B18486" s="17" t="n">
        <v>46270</v>
      </c>
      <c r="C18486" s="1" t="n">
        <v>11</v>
      </c>
      <c r="D18486" s="1" t="s">
        <v>3915</v>
      </c>
      <c r="E18486" s="1" t="n">
        <v>1608</v>
      </c>
      <c r="F18486" s="1" t="s">
        <v>75</v>
      </c>
      <c r="I18486" s="1" t="n">
        <v>1723603</v>
      </c>
      <c r="J18486" s="1" t="n">
        <v>65964</v>
      </c>
      <c r="K18486" s="1" t="n">
        <v>7892840822422</v>
      </c>
      <c r="L18486" s="1" t="s">
        <v>4252</v>
      </c>
      <c r="N18486" s="1" t="n">
        <v>12</v>
      </c>
      <c r="O18486" s="1" t="n">
        <v>21.6</v>
      </c>
    </row>
    <row r="18487" customFormat="false" ht="15" hidden="false" customHeight="false" outlineLevel="0" collapsed="false">
      <c r="A18487" s="1" t="n">
        <v>1</v>
      </c>
      <c r="B18487" s="17" t="n">
        <v>46270</v>
      </c>
      <c r="C18487" s="1" t="n">
        <v>11</v>
      </c>
      <c r="D18487" s="1" t="s">
        <v>3915</v>
      </c>
      <c r="E18487" s="1" t="n">
        <v>1608</v>
      </c>
      <c r="F18487" s="1" t="s">
        <v>75</v>
      </c>
      <c r="I18487" s="1" t="n">
        <v>1723603</v>
      </c>
      <c r="J18487" s="1" t="n">
        <v>66000</v>
      </c>
      <c r="K18487" s="1" t="n">
        <v>7892840822484</v>
      </c>
      <c r="L18487" s="1" t="s">
        <v>6817</v>
      </c>
      <c r="N18487" s="1" t="n">
        <v>12</v>
      </c>
      <c r="O18487" s="1" t="n">
        <v>21.6</v>
      </c>
    </row>
    <row r="18488" customFormat="false" ht="15" hidden="false" customHeight="false" outlineLevel="0" collapsed="false">
      <c r="A18488" s="1" t="n">
        <v>1</v>
      </c>
      <c r="B18488" s="17" t="n">
        <v>46270</v>
      </c>
      <c r="C18488" s="1" t="n">
        <v>11</v>
      </c>
      <c r="D18488" s="1" t="s">
        <v>3915</v>
      </c>
      <c r="E18488" s="1" t="n">
        <v>1608</v>
      </c>
      <c r="F18488" s="1" t="s">
        <v>75</v>
      </c>
      <c r="I18488" s="1" t="n">
        <v>1723603</v>
      </c>
      <c r="J18488" s="1" t="n">
        <v>66002</v>
      </c>
      <c r="K18488" s="1" t="n">
        <v>7892840823481</v>
      </c>
      <c r="L18488" s="1" t="s">
        <v>4902</v>
      </c>
      <c r="N18488" s="1" t="n">
        <v>18</v>
      </c>
      <c r="O18488" s="1" t="n">
        <v>73.08</v>
      </c>
    </row>
    <row r="18489" customFormat="false" ht="15" hidden="false" customHeight="false" outlineLevel="0" collapsed="false">
      <c r="A18489" s="1" t="n">
        <v>1</v>
      </c>
      <c r="B18489" s="17" t="n">
        <v>46270</v>
      </c>
      <c r="C18489" s="1" t="n">
        <v>11</v>
      </c>
      <c r="D18489" s="1" t="s">
        <v>3915</v>
      </c>
      <c r="E18489" s="1" t="n">
        <v>1608</v>
      </c>
      <c r="F18489" s="1" t="s">
        <v>75</v>
      </c>
      <c r="I18489" s="1" t="n">
        <v>1723603</v>
      </c>
      <c r="J18489" s="1" t="n">
        <v>66089</v>
      </c>
      <c r="K18489" s="1" t="n">
        <v>7892840822323</v>
      </c>
      <c r="L18489" s="1" t="s">
        <v>4255</v>
      </c>
      <c r="N18489" s="1" t="n">
        <v>24</v>
      </c>
      <c r="O18489" s="1" t="n">
        <v>316.56</v>
      </c>
    </row>
    <row r="18490" customFormat="false" ht="15" hidden="false" customHeight="false" outlineLevel="0" collapsed="false">
      <c r="A18490" s="1" t="n">
        <v>1</v>
      </c>
      <c r="B18490" s="17" t="n">
        <v>46270</v>
      </c>
      <c r="C18490" s="1" t="n">
        <v>11</v>
      </c>
      <c r="D18490" s="1" t="s">
        <v>3915</v>
      </c>
      <c r="E18490" s="1" t="n">
        <v>1608</v>
      </c>
      <c r="F18490" s="1" t="s">
        <v>75</v>
      </c>
      <c r="I18490" s="1" t="n">
        <v>1723603</v>
      </c>
      <c r="J18490" s="1" t="n">
        <v>66252</v>
      </c>
      <c r="K18490" s="1" t="n">
        <v>7892840822392</v>
      </c>
      <c r="L18490" s="1" t="s">
        <v>6818</v>
      </c>
      <c r="N18490" s="1" t="n">
        <v>20</v>
      </c>
      <c r="O18490" s="1" t="n">
        <v>68.4</v>
      </c>
    </row>
    <row r="18491" customFormat="false" ht="15" hidden="false" customHeight="false" outlineLevel="0" collapsed="false">
      <c r="A18491" s="1" t="n">
        <v>1</v>
      </c>
      <c r="B18491" s="17" t="n">
        <v>46270</v>
      </c>
      <c r="C18491" s="1" t="n">
        <v>11</v>
      </c>
      <c r="D18491" s="1" t="s">
        <v>3915</v>
      </c>
      <c r="E18491" s="1" t="n">
        <v>1608</v>
      </c>
      <c r="F18491" s="1" t="s">
        <v>75</v>
      </c>
      <c r="I18491" s="1" t="n">
        <v>1723603</v>
      </c>
      <c r="J18491" s="1" t="n">
        <v>66366</v>
      </c>
      <c r="K18491" s="1" t="n">
        <v>7892840822378</v>
      </c>
      <c r="L18491" s="1" t="s">
        <v>4903</v>
      </c>
      <c r="N18491" s="1" t="n">
        <v>24</v>
      </c>
      <c r="O18491" s="1" t="n">
        <v>97.44</v>
      </c>
    </row>
    <row r="18492" customFormat="false" ht="15" hidden="false" customHeight="false" outlineLevel="0" collapsed="false">
      <c r="A18492" s="1" t="n">
        <v>1</v>
      </c>
      <c r="B18492" s="17" t="n">
        <v>46270</v>
      </c>
      <c r="C18492" s="1" t="n">
        <v>11</v>
      </c>
      <c r="D18492" s="1" t="s">
        <v>3915</v>
      </c>
      <c r="E18492" s="1" t="n">
        <v>1608</v>
      </c>
      <c r="F18492" s="1" t="s">
        <v>75</v>
      </c>
      <c r="I18492" s="1" t="n">
        <v>1723603</v>
      </c>
      <c r="J18492" s="1" t="n">
        <v>66584</v>
      </c>
      <c r="K18492" s="1" t="n">
        <v>7892840822453</v>
      </c>
      <c r="L18492" s="1" t="s">
        <v>6819</v>
      </c>
      <c r="N18492" s="1" t="n">
        <v>12</v>
      </c>
      <c r="O18492" s="1" t="n">
        <v>21.6</v>
      </c>
    </row>
    <row r="18493" customFormat="false" ht="15" hidden="false" customHeight="false" outlineLevel="0" collapsed="false">
      <c r="A18493" s="1" t="n">
        <v>1</v>
      </c>
      <c r="B18493" s="17" t="n">
        <v>46270</v>
      </c>
      <c r="C18493" s="1" t="n">
        <v>11</v>
      </c>
      <c r="D18493" s="1" t="s">
        <v>3915</v>
      </c>
      <c r="E18493" s="1" t="n">
        <v>1608</v>
      </c>
      <c r="F18493" s="1" t="s">
        <v>75</v>
      </c>
      <c r="I18493" s="1" t="n">
        <v>1723603</v>
      </c>
      <c r="J18493" s="1" t="n">
        <v>66764</v>
      </c>
      <c r="K18493" s="1" t="n">
        <v>7892840822293</v>
      </c>
      <c r="L18493" s="1" t="s">
        <v>4904</v>
      </c>
      <c r="N18493" s="1" t="n">
        <v>24</v>
      </c>
      <c r="O18493" s="1" t="n">
        <v>72.72</v>
      </c>
    </row>
    <row r="18494" customFormat="false" ht="15" hidden="false" customHeight="false" outlineLevel="0" collapsed="false">
      <c r="A18494" s="1" t="n">
        <v>1</v>
      </c>
      <c r="B18494" s="17" t="n">
        <v>46270</v>
      </c>
      <c r="C18494" s="1" t="n">
        <v>11</v>
      </c>
      <c r="D18494" s="1" t="s">
        <v>3915</v>
      </c>
      <c r="E18494" s="1" t="n">
        <v>1608</v>
      </c>
      <c r="F18494" s="1" t="s">
        <v>75</v>
      </c>
      <c r="I18494" s="1" t="n">
        <v>1723603</v>
      </c>
      <c r="J18494" s="1" t="n">
        <v>66993</v>
      </c>
      <c r="K18494" s="1" t="n">
        <v>7892840822347</v>
      </c>
      <c r="L18494" s="1" t="s">
        <v>4256</v>
      </c>
      <c r="N18494" s="1" t="n">
        <v>25</v>
      </c>
      <c r="O18494" s="1" t="n">
        <v>216</v>
      </c>
    </row>
    <row r="18495" customFormat="false" ht="15" hidden="false" customHeight="false" outlineLevel="0" collapsed="false">
      <c r="A18495" s="1" t="n">
        <v>1</v>
      </c>
      <c r="B18495" s="17" t="n">
        <v>46270</v>
      </c>
      <c r="C18495" s="1" t="n">
        <v>11</v>
      </c>
      <c r="D18495" s="1" t="s">
        <v>3915</v>
      </c>
      <c r="E18495" s="1" t="n">
        <v>1608</v>
      </c>
      <c r="F18495" s="1" t="s">
        <v>75</v>
      </c>
      <c r="I18495" s="1" t="n">
        <v>1723603</v>
      </c>
      <c r="J18495" s="1" t="n">
        <v>67724</v>
      </c>
      <c r="K18495" s="1" t="n">
        <v>7892840822460</v>
      </c>
      <c r="L18495" s="1" t="s">
        <v>4258</v>
      </c>
      <c r="N18495" s="1" t="n">
        <v>12</v>
      </c>
      <c r="O18495" s="1" t="n">
        <v>21.6</v>
      </c>
    </row>
    <row r="18496" customFormat="false" ht="15" hidden="false" customHeight="false" outlineLevel="0" collapsed="false">
      <c r="A18496" s="1" t="n">
        <v>1</v>
      </c>
      <c r="B18496" s="17" t="n">
        <v>46270</v>
      </c>
      <c r="C18496" s="1" t="n">
        <v>11</v>
      </c>
      <c r="D18496" s="1" t="s">
        <v>3915</v>
      </c>
      <c r="E18496" s="1" t="n">
        <v>1608</v>
      </c>
      <c r="F18496" s="1" t="s">
        <v>75</v>
      </c>
      <c r="I18496" s="1" t="n">
        <v>1723603</v>
      </c>
      <c r="J18496" s="1" t="n">
        <v>67725</v>
      </c>
      <c r="K18496" s="1" t="n">
        <v>7892840822477</v>
      </c>
      <c r="L18496" s="1" t="s">
        <v>6820</v>
      </c>
      <c r="N18496" s="1" t="n">
        <v>12</v>
      </c>
      <c r="O18496" s="1" t="n">
        <v>21.6</v>
      </c>
    </row>
    <row r="18497" customFormat="false" ht="15" hidden="false" customHeight="false" outlineLevel="0" collapsed="false">
      <c r="A18497" s="1" t="n">
        <v>1</v>
      </c>
      <c r="B18497" s="17" t="n">
        <v>46270</v>
      </c>
      <c r="C18497" s="1" t="n">
        <v>11</v>
      </c>
      <c r="D18497" s="1" t="s">
        <v>3915</v>
      </c>
      <c r="E18497" s="1" t="n">
        <v>1608</v>
      </c>
      <c r="F18497" s="1" t="s">
        <v>75</v>
      </c>
      <c r="I18497" s="1" t="n">
        <v>1723603</v>
      </c>
      <c r="J18497" s="1" t="n">
        <v>80207</v>
      </c>
      <c r="K18497" s="1" t="n">
        <v>7892840825317</v>
      </c>
      <c r="L18497" s="1" t="s">
        <v>4262</v>
      </c>
      <c r="N18497" s="1" t="n">
        <v>12</v>
      </c>
      <c r="O18497" s="1" t="n">
        <v>86.64</v>
      </c>
    </row>
    <row r="18498" customFormat="false" ht="15" hidden="false" customHeight="false" outlineLevel="0" collapsed="false">
      <c r="A18498" s="1" t="n">
        <v>1</v>
      </c>
      <c r="B18498" s="17" t="n">
        <v>46270</v>
      </c>
      <c r="C18498" s="1" t="n">
        <v>11</v>
      </c>
      <c r="D18498" s="1" t="s">
        <v>3915</v>
      </c>
      <c r="E18498" s="1" t="n">
        <v>1608</v>
      </c>
      <c r="F18498" s="1" t="s">
        <v>75</v>
      </c>
      <c r="I18498" s="1" t="n">
        <v>1723603</v>
      </c>
      <c r="J18498" s="1" t="n">
        <v>80383</v>
      </c>
      <c r="K18498" s="1" t="n">
        <v>7892840824495</v>
      </c>
      <c r="L18498" s="1" t="s">
        <v>4907</v>
      </c>
      <c r="N18498" s="1" t="n">
        <v>14</v>
      </c>
      <c r="O18498" s="1" t="n">
        <v>167.86</v>
      </c>
    </row>
    <row r="18499" customFormat="false" ht="15" hidden="false" customHeight="false" outlineLevel="0" collapsed="false">
      <c r="A18499" s="1" t="n">
        <v>1</v>
      </c>
      <c r="B18499" s="17" t="n">
        <v>46270</v>
      </c>
      <c r="C18499" s="1" t="n">
        <v>11</v>
      </c>
      <c r="D18499" s="1" t="s">
        <v>3915</v>
      </c>
      <c r="E18499" s="1" t="n">
        <v>1608</v>
      </c>
      <c r="F18499" s="1" t="s">
        <v>75</v>
      </c>
      <c r="I18499" s="1" t="n">
        <v>1723603</v>
      </c>
      <c r="J18499" s="1" t="n">
        <v>80384</v>
      </c>
      <c r="K18499" s="1" t="n">
        <v>7892840824396</v>
      </c>
      <c r="L18499" s="1" t="s">
        <v>4908</v>
      </c>
      <c r="N18499" s="1" t="n">
        <v>8</v>
      </c>
      <c r="O18499" s="1" t="n">
        <v>74.64</v>
      </c>
    </row>
    <row r="18500" customFormat="false" ht="15" hidden="false" customHeight="false" outlineLevel="0" collapsed="false">
      <c r="A18500" s="1" t="n">
        <v>1</v>
      </c>
      <c r="B18500" s="17" t="n">
        <v>46270</v>
      </c>
      <c r="C18500" s="1" t="n">
        <v>11</v>
      </c>
      <c r="D18500" s="1" t="s">
        <v>3915</v>
      </c>
      <c r="E18500" s="1" t="n">
        <v>1608</v>
      </c>
      <c r="F18500" s="1" t="s">
        <v>75</v>
      </c>
      <c r="I18500" s="1" t="n">
        <v>1723603</v>
      </c>
      <c r="J18500" s="1" t="n">
        <v>80464</v>
      </c>
      <c r="K18500" s="1" t="n">
        <v>7892840825126</v>
      </c>
      <c r="L18500" s="1" t="s">
        <v>8047</v>
      </c>
      <c r="N18500" s="1" t="n">
        <v>24</v>
      </c>
      <c r="O18500" s="1" t="n">
        <v>91.92</v>
      </c>
    </row>
    <row r="18501" customFormat="false" ht="15" hidden="false" customHeight="false" outlineLevel="0" collapsed="false">
      <c r="A18501" s="1" t="n">
        <v>1</v>
      </c>
      <c r="B18501" s="17" t="n">
        <v>46270</v>
      </c>
      <c r="C18501" s="1" t="n">
        <v>11</v>
      </c>
      <c r="D18501" s="1" t="s">
        <v>3915</v>
      </c>
      <c r="E18501" s="1" t="n">
        <v>1608</v>
      </c>
      <c r="F18501" s="1" t="s">
        <v>75</v>
      </c>
      <c r="I18501" s="1" t="n">
        <v>1723603</v>
      </c>
      <c r="J18501" s="1" t="n">
        <v>80494</v>
      </c>
      <c r="K18501" s="1" t="n">
        <v>7892840825355</v>
      </c>
      <c r="L18501" s="1" t="s">
        <v>4263</v>
      </c>
      <c r="N18501" s="1" t="n">
        <v>6</v>
      </c>
      <c r="O18501" s="1" t="n">
        <v>83.88</v>
      </c>
    </row>
    <row r="18502" customFormat="false" ht="15" hidden="false" customHeight="false" outlineLevel="0" collapsed="false">
      <c r="A18502" s="1" t="n">
        <v>1</v>
      </c>
      <c r="B18502" s="17" t="n">
        <v>46270</v>
      </c>
      <c r="C18502" s="1" t="n">
        <v>11</v>
      </c>
      <c r="D18502" s="1" t="s">
        <v>3915</v>
      </c>
      <c r="E18502" s="1" t="n">
        <v>1608</v>
      </c>
      <c r="F18502" s="1" t="s">
        <v>75</v>
      </c>
      <c r="I18502" s="1" t="n">
        <v>1724526</v>
      </c>
      <c r="J18502" s="1" t="n">
        <v>50232</v>
      </c>
      <c r="K18502" s="1" t="n">
        <v>7891025123057</v>
      </c>
      <c r="L18502" s="1" t="s">
        <v>4131</v>
      </c>
      <c r="N18502" s="1" t="n">
        <v>12</v>
      </c>
      <c r="O18502" s="1" t="n">
        <v>32.88</v>
      </c>
    </row>
    <row r="18503" customFormat="false" ht="15" hidden="false" customHeight="false" outlineLevel="0" collapsed="false">
      <c r="A18503" s="1" t="n">
        <v>1</v>
      </c>
      <c r="B18503" s="17" t="n">
        <v>46270</v>
      </c>
      <c r="C18503" s="1" t="n">
        <v>11</v>
      </c>
      <c r="D18503" s="1" t="s">
        <v>3915</v>
      </c>
      <c r="E18503" s="1" t="n">
        <v>1608</v>
      </c>
      <c r="F18503" s="1" t="s">
        <v>75</v>
      </c>
      <c r="I18503" s="1" t="n">
        <v>1724526</v>
      </c>
      <c r="J18503" s="1" t="n">
        <v>18949</v>
      </c>
      <c r="K18503" s="1" t="n">
        <v>7891025699880</v>
      </c>
      <c r="L18503" s="1" t="s">
        <v>4133</v>
      </c>
      <c r="N18503" s="1" t="n">
        <v>12</v>
      </c>
      <c r="O18503" s="1" t="n">
        <v>103.08</v>
      </c>
    </row>
    <row r="18504" customFormat="false" ht="15" hidden="false" customHeight="false" outlineLevel="0" collapsed="false">
      <c r="A18504" s="1" t="n">
        <v>1</v>
      </c>
      <c r="B18504" s="17" t="n">
        <v>46270</v>
      </c>
      <c r="C18504" s="1" t="n">
        <v>11</v>
      </c>
      <c r="D18504" s="1" t="s">
        <v>3915</v>
      </c>
      <c r="E18504" s="1" t="n">
        <v>1608</v>
      </c>
      <c r="F18504" s="1" t="s">
        <v>75</v>
      </c>
      <c r="I18504" s="1" t="n">
        <v>1724526</v>
      </c>
      <c r="J18504" s="1" t="n">
        <v>19906</v>
      </c>
      <c r="K18504" s="1" t="n">
        <v>7898553442933</v>
      </c>
      <c r="L18504" s="1" t="s">
        <v>4134</v>
      </c>
      <c r="N18504" s="1" t="n">
        <v>18</v>
      </c>
      <c r="O18504" s="1" t="n">
        <v>192.06</v>
      </c>
    </row>
    <row r="18505" customFormat="false" ht="15" hidden="false" customHeight="false" outlineLevel="0" collapsed="false">
      <c r="A18505" s="1" t="n">
        <v>1</v>
      </c>
      <c r="B18505" s="17" t="n">
        <v>46270</v>
      </c>
      <c r="C18505" s="1" t="n">
        <v>11</v>
      </c>
      <c r="D18505" s="1" t="s">
        <v>3915</v>
      </c>
      <c r="E18505" s="1" t="n">
        <v>1608</v>
      </c>
      <c r="F18505" s="1" t="s">
        <v>75</v>
      </c>
      <c r="I18505" s="1" t="n">
        <v>1724526</v>
      </c>
      <c r="J18505" s="1" t="n">
        <v>20099</v>
      </c>
      <c r="K18505" s="1" t="n">
        <v>7898553445613</v>
      </c>
      <c r="L18505" s="1" t="s">
        <v>5422</v>
      </c>
      <c r="N18505" s="1" t="n">
        <v>6</v>
      </c>
      <c r="O18505" s="1" t="n">
        <v>90.66</v>
      </c>
    </row>
    <row r="18506" customFormat="false" ht="15" hidden="false" customHeight="false" outlineLevel="0" collapsed="false">
      <c r="A18506" s="1" t="n">
        <v>1</v>
      </c>
      <c r="B18506" s="17" t="n">
        <v>46270</v>
      </c>
      <c r="C18506" s="1" t="n">
        <v>11</v>
      </c>
      <c r="D18506" s="1" t="s">
        <v>3915</v>
      </c>
      <c r="E18506" s="1" t="n">
        <v>1608</v>
      </c>
      <c r="F18506" s="1" t="s">
        <v>75</v>
      </c>
      <c r="I18506" s="1" t="n">
        <v>1724526</v>
      </c>
      <c r="J18506" s="1" t="n">
        <v>20479</v>
      </c>
      <c r="K18506" s="1" t="n">
        <v>7891025101161</v>
      </c>
      <c r="L18506" s="1" t="s">
        <v>4135</v>
      </c>
      <c r="N18506" s="1" t="n">
        <v>10</v>
      </c>
      <c r="O18506" s="1" t="n">
        <v>34.4</v>
      </c>
    </row>
    <row r="18507" customFormat="false" ht="15" hidden="false" customHeight="false" outlineLevel="0" collapsed="false">
      <c r="A18507" s="1" t="n">
        <v>1</v>
      </c>
      <c r="B18507" s="17" t="n">
        <v>46270</v>
      </c>
      <c r="C18507" s="1" t="n">
        <v>11</v>
      </c>
      <c r="D18507" s="1" t="s">
        <v>3915</v>
      </c>
      <c r="E18507" s="1" t="n">
        <v>1608</v>
      </c>
      <c r="F18507" s="1" t="s">
        <v>75</v>
      </c>
      <c r="I18507" s="1" t="n">
        <v>1724526</v>
      </c>
      <c r="J18507" s="1" t="n">
        <v>24123</v>
      </c>
      <c r="K18507" s="1" t="n">
        <v>7891025109396</v>
      </c>
      <c r="L18507" s="1" t="s">
        <v>4138</v>
      </c>
      <c r="N18507" s="1" t="n">
        <v>12</v>
      </c>
      <c r="O18507" s="1" t="n">
        <v>42</v>
      </c>
    </row>
    <row r="18508" customFormat="false" ht="15" hidden="false" customHeight="false" outlineLevel="0" collapsed="false">
      <c r="A18508" s="1" t="n">
        <v>1</v>
      </c>
      <c r="B18508" s="17" t="n">
        <v>46270</v>
      </c>
      <c r="C18508" s="1" t="n">
        <v>11</v>
      </c>
      <c r="D18508" s="1" t="s">
        <v>3915</v>
      </c>
      <c r="E18508" s="1" t="n">
        <v>1608</v>
      </c>
      <c r="F18508" s="1" t="s">
        <v>75</v>
      </c>
      <c r="I18508" s="1" t="n">
        <v>1724526</v>
      </c>
      <c r="J18508" s="1" t="n">
        <v>24124</v>
      </c>
      <c r="K18508" s="1" t="n">
        <v>7891025109419</v>
      </c>
      <c r="L18508" s="1" t="s">
        <v>4139</v>
      </c>
      <c r="N18508" s="1" t="n">
        <v>12</v>
      </c>
      <c r="O18508" s="1" t="n">
        <v>42</v>
      </c>
    </row>
    <row r="18509" customFormat="false" ht="15" hidden="false" customHeight="false" outlineLevel="0" collapsed="false">
      <c r="A18509" s="1" t="n">
        <v>1</v>
      </c>
      <c r="B18509" s="17" t="n">
        <v>46270</v>
      </c>
      <c r="C18509" s="1" t="n">
        <v>11</v>
      </c>
      <c r="D18509" s="1" t="s">
        <v>3915</v>
      </c>
      <c r="E18509" s="1" t="n">
        <v>1608</v>
      </c>
      <c r="F18509" s="1" t="s">
        <v>75</v>
      </c>
      <c r="I18509" s="1" t="n">
        <v>1724526</v>
      </c>
      <c r="J18509" s="1" t="n">
        <v>24196</v>
      </c>
      <c r="K18509" s="1" t="n">
        <v>7891025109884</v>
      </c>
      <c r="L18509" s="1" t="s">
        <v>4140</v>
      </c>
      <c r="N18509" s="1" t="n">
        <v>18</v>
      </c>
      <c r="O18509" s="1" t="n">
        <v>164.7</v>
      </c>
    </row>
    <row r="18510" customFormat="false" ht="15" hidden="false" customHeight="false" outlineLevel="0" collapsed="false">
      <c r="A18510" s="1" t="n">
        <v>1</v>
      </c>
      <c r="B18510" s="17" t="n">
        <v>46270</v>
      </c>
      <c r="C18510" s="1" t="n">
        <v>11</v>
      </c>
      <c r="D18510" s="1" t="s">
        <v>3915</v>
      </c>
      <c r="E18510" s="1" t="n">
        <v>1608</v>
      </c>
      <c r="F18510" s="1" t="s">
        <v>75</v>
      </c>
      <c r="I18510" s="1" t="n">
        <v>1724526</v>
      </c>
      <c r="J18510" s="1" t="n">
        <v>24832</v>
      </c>
      <c r="K18510" s="1" t="n">
        <v>7891025109891</v>
      </c>
      <c r="L18510" s="1" t="s">
        <v>4141</v>
      </c>
      <c r="N18510" s="1" t="n">
        <v>18</v>
      </c>
      <c r="O18510" s="1" t="n">
        <v>164.7</v>
      </c>
    </row>
    <row r="18511" customFormat="false" ht="15" hidden="false" customHeight="false" outlineLevel="0" collapsed="false">
      <c r="A18511" s="1" t="n">
        <v>1</v>
      </c>
      <c r="B18511" s="17" t="n">
        <v>46270</v>
      </c>
      <c r="C18511" s="1" t="n">
        <v>11</v>
      </c>
      <c r="D18511" s="1" t="s">
        <v>3915</v>
      </c>
      <c r="E18511" s="1" t="n">
        <v>1608</v>
      </c>
      <c r="F18511" s="1" t="s">
        <v>75</v>
      </c>
      <c r="I18511" s="1" t="n">
        <v>1724526</v>
      </c>
      <c r="J18511" s="1" t="n">
        <v>29787</v>
      </c>
      <c r="K18511" s="1" t="n">
        <v>7891025115595</v>
      </c>
      <c r="L18511" s="1" t="s">
        <v>4148</v>
      </c>
      <c r="N18511" s="1" t="n">
        <v>3</v>
      </c>
      <c r="O18511" s="1" t="n">
        <v>27.69</v>
      </c>
    </row>
    <row r="18512" customFormat="false" ht="15" hidden="false" customHeight="false" outlineLevel="0" collapsed="false">
      <c r="A18512" s="1" t="n">
        <v>1</v>
      </c>
      <c r="B18512" s="17" t="n">
        <v>46270</v>
      </c>
      <c r="C18512" s="1" t="n">
        <v>11</v>
      </c>
      <c r="D18512" s="1" t="s">
        <v>3915</v>
      </c>
      <c r="E18512" s="1" t="n">
        <v>1608</v>
      </c>
      <c r="F18512" s="1" t="s">
        <v>75</v>
      </c>
      <c r="I18512" s="1" t="n">
        <v>1724526</v>
      </c>
      <c r="J18512" s="1" t="n">
        <v>31266</v>
      </c>
      <c r="K18512" s="1" t="n">
        <v>7899916900343</v>
      </c>
      <c r="L18512" s="1" t="s">
        <v>4149</v>
      </c>
      <c r="N18512" s="1" t="n">
        <v>12</v>
      </c>
      <c r="O18512" s="1" t="n">
        <v>72.48</v>
      </c>
    </row>
    <row r="18513" customFormat="false" ht="15" hidden="false" customHeight="false" outlineLevel="0" collapsed="false">
      <c r="A18513" s="1" t="n">
        <v>1</v>
      </c>
      <c r="B18513" s="17" t="n">
        <v>46270</v>
      </c>
      <c r="C18513" s="1" t="n">
        <v>11</v>
      </c>
      <c r="D18513" s="1" t="s">
        <v>3915</v>
      </c>
      <c r="E18513" s="1" t="n">
        <v>1608</v>
      </c>
      <c r="F18513" s="1" t="s">
        <v>75</v>
      </c>
      <c r="I18513" s="1" t="n">
        <v>1724526</v>
      </c>
      <c r="J18513" s="1" t="n">
        <v>31570</v>
      </c>
      <c r="K18513" s="1" t="n">
        <v>7898927809157</v>
      </c>
      <c r="L18513" s="1" t="s">
        <v>4152</v>
      </c>
      <c r="N18513" s="1" t="n">
        <v>12</v>
      </c>
      <c r="O18513" s="1" t="n">
        <v>181.68</v>
      </c>
    </row>
    <row r="18514" customFormat="false" ht="15" hidden="false" customHeight="false" outlineLevel="0" collapsed="false">
      <c r="A18514" s="1" t="n">
        <v>1</v>
      </c>
      <c r="B18514" s="17" t="n">
        <v>46270</v>
      </c>
      <c r="C18514" s="1" t="n">
        <v>11</v>
      </c>
      <c r="D18514" s="1" t="s">
        <v>3915</v>
      </c>
      <c r="E18514" s="1" t="n">
        <v>1608</v>
      </c>
      <c r="F18514" s="1" t="s">
        <v>75</v>
      </c>
      <c r="I18514" s="1" t="n">
        <v>1724526</v>
      </c>
      <c r="J18514" s="1" t="n">
        <v>32614</v>
      </c>
      <c r="K18514" s="1" t="n">
        <v>7891025119456</v>
      </c>
      <c r="L18514" s="1" t="s">
        <v>4153</v>
      </c>
      <c r="N18514" s="1" t="n">
        <v>48</v>
      </c>
      <c r="O18514" s="1" t="n">
        <v>153.6</v>
      </c>
    </row>
    <row r="18515" customFormat="false" ht="15" hidden="false" customHeight="false" outlineLevel="0" collapsed="false">
      <c r="A18515" s="1" t="n">
        <v>1</v>
      </c>
      <c r="B18515" s="17" t="n">
        <v>46270</v>
      </c>
      <c r="C18515" s="1" t="n">
        <v>11</v>
      </c>
      <c r="D18515" s="1" t="s">
        <v>3915</v>
      </c>
      <c r="E18515" s="1" t="n">
        <v>1608</v>
      </c>
      <c r="F18515" s="1" t="s">
        <v>75</v>
      </c>
      <c r="I18515" s="1" t="n">
        <v>1724526</v>
      </c>
      <c r="J18515" s="1" t="n">
        <v>35359</v>
      </c>
      <c r="K18515" s="1" t="n">
        <v>7891025119869</v>
      </c>
      <c r="L18515" s="1" t="s">
        <v>4154</v>
      </c>
      <c r="N18515" s="1" t="n">
        <v>12</v>
      </c>
      <c r="O18515" s="1" t="n">
        <v>159.84</v>
      </c>
    </row>
    <row r="18516" customFormat="false" ht="15" hidden="false" customHeight="false" outlineLevel="0" collapsed="false">
      <c r="A18516" s="1" t="n">
        <v>1</v>
      </c>
      <c r="B18516" s="17" t="n">
        <v>46270</v>
      </c>
      <c r="C18516" s="1" t="n">
        <v>11</v>
      </c>
      <c r="D18516" s="1" t="s">
        <v>3915</v>
      </c>
      <c r="E18516" s="1" t="n">
        <v>1608</v>
      </c>
      <c r="F18516" s="1" t="s">
        <v>75</v>
      </c>
      <c r="I18516" s="1" t="n">
        <v>1724526</v>
      </c>
      <c r="J18516" s="1" t="n">
        <v>35395</v>
      </c>
      <c r="K18516" s="1" t="n">
        <v>7891025119852</v>
      </c>
      <c r="L18516" s="1" t="s">
        <v>4155</v>
      </c>
      <c r="N18516" s="1" t="n">
        <v>8</v>
      </c>
      <c r="O18516" s="1" t="n">
        <v>106.56</v>
      </c>
    </row>
    <row r="18517" customFormat="false" ht="15" hidden="false" customHeight="false" outlineLevel="0" collapsed="false">
      <c r="A18517" s="1" t="n">
        <v>1</v>
      </c>
      <c r="B18517" s="17" t="n">
        <v>46270</v>
      </c>
      <c r="C18517" s="1" t="n">
        <v>11</v>
      </c>
      <c r="D18517" s="1" t="s">
        <v>3915</v>
      </c>
      <c r="E18517" s="1" t="n">
        <v>1608</v>
      </c>
      <c r="F18517" s="1" t="s">
        <v>75</v>
      </c>
      <c r="I18517" s="1" t="n">
        <v>1724526</v>
      </c>
      <c r="J18517" s="1" t="n">
        <v>35841</v>
      </c>
      <c r="K18517" s="1" t="n">
        <v>7891025120223</v>
      </c>
      <c r="L18517" s="1" t="s">
        <v>4156</v>
      </c>
      <c r="N18517" s="1" t="n">
        <v>10</v>
      </c>
      <c r="O18517" s="1" t="n">
        <v>39.5</v>
      </c>
    </row>
    <row r="18518" customFormat="false" ht="15" hidden="false" customHeight="false" outlineLevel="0" collapsed="false">
      <c r="A18518" s="1" t="n">
        <v>1</v>
      </c>
      <c r="B18518" s="17" t="n">
        <v>46270</v>
      </c>
      <c r="C18518" s="1" t="n">
        <v>11</v>
      </c>
      <c r="D18518" s="1" t="s">
        <v>3915</v>
      </c>
      <c r="E18518" s="1" t="n">
        <v>1608</v>
      </c>
      <c r="F18518" s="1" t="s">
        <v>75</v>
      </c>
      <c r="I18518" s="1" t="n">
        <v>1724526</v>
      </c>
      <c r="J18518" s="1" t="n">
        <v>35842</v>
      </c>
      <c r="K18518" s="1" t="n">
        <v>7891025120230</v>
      </c>
      <c r="L18518" s="1" t="s">
        <v>4157</v>
      </c>
      <c r="N18518" s="1" t="n">
        <v>14</v>
      </c>
      <c r="O18518" s="1" t="n">
        <v>55.3</v>
      </c>
    </row>
    <row r="18519" customFormat="false" ht="15" hidden="false" customHeight="false" outlineLevel="0" collapsed="false">
      <c r="A18519" s="1" t="n">
        <v>1</v>
      </c>
      <c r="B18519" s="17" t="n">
        <v>46270</v>
      </c>
      <c r="C18519" s="1" t="n">
        <v>11</v>
      </c>
      <c r="D18519" s="1" t="s">
        <v>3915</v>
      </c>
      <c r="E18519" s="1" t="n">
        <v>1608</v>
      </c>
      <c r="F18519" s="1" t="s">
        <v>75</v>
      </c>
      <c r="I18519" s="1" t="n">
        <v>1724526</v>
      </c>
      <c r="J18519" s="1" t="n">
        <v>37024</v>
      </c>
      <c r="K18519" s="1" t="n">
        <v>7891025121251</v>
      </c>
      <c r="L18519" s="1" t="s">
        <v>5425</v>
      </c>
      <c r="N18519" s="1" t="n">
        <v>10</v>
      </c>
      <c r="O18519" s="1" t="n">
        <v>39.5</v>
      </c>
    </row>
    <row r="18520" customFormat="false" ht="15" hidden="false" customHeight="false" outlineLevel="0" collapsed="false">
      <c r="A18520" s="1" t="n">
        <v>1</v>
      </c>
      <c r="B18520" s="17" t="n">
        <v>46270</v>
      </c>
      <c r="C18520" s="1" t="n">
        <v>11</v>
      </c>
      <c r="D18520" s="1" t="s">
        <v>3915</v>
      </c>
      <c r="E18520" s="1" t="n">
        <v>1608</v>
      </c>
      <c r="F18520" s="1" t="s">
        <v>75</v>
      </c>
      <c r="I18520" s="1" t="n">
        <v>1724526</v>
      </c>
      <c r="J18520" s="1" t="n">
        <v>37558</v>
      </c>
      <c r="K18520" s="1" t="n">
        <v>7891025101376</v>
      </c>
      <c r="L18520" s="1" t="s">
        <v>4158</v>
      </c>
      <c r="N18520" s="1" t="n">
        <v>14</v>
      </c>
      <c r="O18520" s="1" t="n">
        <v>48.16</v>
      </c>
    </row>
    <row r="18521" customFormat="false" ht="15" hidden="false" customHeight="false" outlineLevel="0" collapsed="false">
      <c r="A18521" s="1" t="n">
        <v>1</v>
      </c>
      <c r="B18521" s="17" t="n">
        <v>46270</v>
      </c>
      <c r="C18521" s="1" t="n">
        <v>11</v>
      </c>
      <c r="D18521" s="1" t="s">
        <v>3915</v>
      </c>
      <c r="E18521" s="1" t="n">
        <v>1608</v>
      </c>
      <c r="F18521" s="1" t="s">
        <v>75</v>
      </c>
      <c r="I18521" s="1" t="n">
        <v>1724526</v>
      </c>
      <c r="J18521" s="1" t="n">
        <v>48139</v>
      </c>
      <c r="K18521" s="1" t="n">
        <v>7891025122067</v>
      </c>
      <c r="L18521" s="1" t="s">
        <v>4160</v>
      </c>
      <c r="N18521" s="1" t="n">
        <v>10</v>
      </c>
      <c r="O18521" s="1" t="n">
        <v>76.1</v>
      </c>
    </row>
    <row r="18522" customFormat="false" ht="15" hidden="false" customHeight="false" outlineLevel="0" collapsed="false">
      <c r="A18522" s="1" t="n">
        <v>1</v>
      </c>
      <c r="B18522" s="17" t="n">
        <v>46270</v>
      </c>
      <c r="C18522" s="1" t="n">
        <v>11</v>
      </c>
      <c r="D18522" s="1" t="s">
        <v>3915</v>
      </c>
      <c r="E18522" s="1" t="n">
        <v>1608</v>
      </c>
      <c r="F18522" s="1" t="s">
        <v>75</v>
      </c>
      <c r="I18522" s="1" t="n">
        <v>1724526</v>
      </c>
      <c r="J18522" s="1" t="n">
        <v>50664</v>
      </c>
      <c r="K18522" s="1" t="n">
        <v>7891025123064</v>
      </c>
      <c r="L18522" s="1" t="s">
        <v>4161</v>
      </c>
      <c r="N18522" s="1" t="n">
        <v>12</v>
      </c>
      <c r="O18522" s="1" t="n">
        <v>32.88</v>
      </c>
    </row>
    <row r="18523" customFormat="false" ht="15" hidden="false" customHeight="false" outlineLevel="0" collapsed="false">
      <c r="A18523" s="1" t="n">
        <v>1</v>
      </c>
      <c r="B18523" s="17" t="n">
        <v>46270</v>
      </c>
      <c r="C18523" s="1" t="n">
        <v>11</v>
      </c>
      <c r="D18523" s="1" t="s">
        <v>3915</v>
      </c>
      <c r="E18523" s="1" t="n">
        <v>1608</v>
      </c>
      <c r="F18523" s="1" t="s">
        <v>75</v>
      </c>
      <c r="I18523" s="1" t="n">
        <v>1724526</v>
      </c>
      <c r="J18523" s="1" t="n">
        <v>50877</v>
      </c>
      <c r="K18523" s="1" t="n">
        <v>7891025123040</v>
      </c>
      <c r="L18523" s="1" t="s">
        <v>4162</v>
      </c>
      <c r="N18523" s="1" t="n">
        <v>12</v>
      </c>
      <c r="O18523" s="1" t="n">
        <v>32.88</v>
      </c>
    </row>
    <row r="18524" customFormat="false" ht="15" hidden="false" customHeight="false" outlineLevel="0" collapsed="false">
      <c r="A18524" s="1" t="n">
        <v>1</v>
      </c>
      <c r="B18524" s="17" t="n">
        <v>46270</v>
      </c>
      <c r="C18524" s="1" t="n">
        <v>11</v>
      </c>
      <c r="D18524" s="1" t="s">
        <v>3915</v>
      </c>
      <c r="E18524" s="1" t="n">
        <v>1608</v>
      </c>
      <c r="F18524" s="1" t="s">
        <v>75</v>
      </c>
      <c r="I18524" s="1" t="n">
        <v>1724526</v>
      </c>
      <c r="J18524" s="1" t="n">
        <v>55582</v>
      </c>
      <c r="K18524" s="1" t="n">
        <v>7898215150282</v>
      </c>
      <c r="L18524" s="1" t="s">
        <v>4163</v>
      </c>
      <c r="N18524" s="1" t="n">
        <v>12</v>
      </c>
      <c r="O18524" s="1" t="n">
        <v>122.64</v>
      </c>
    </row>
    <row r="18525" customFormat="false" ht="15" hidden="false" customHeight="false" outlineLevel="0" collapsed="false">
      <c r="A18525" s="1" t="n">
        <v>1</v>
      </c>
      <c r="B18525" s="17" t="n">
        <v>46270</v>
      </c>
      <c r="C18525" s="1" t="n">
        <v>11</v>
      </c>
      <c r="D18525" s="1" t="s">
        <v>3915</v>
      </c>
      <c r="E18525" s="1" t="n">
        <v>1608</v>
      </c>
      <c r="F18525" s="1" t="s">
        <v>75</v>
      </c>
      <c r="I18525" s="1" t="n">
        <v>1724526</v>
      </c>
      <c r="J18525" s="1" t="n">
        <v>55693</v>
      </c>
      <c r="K18525" s="1" t="n">
        <v>7891025124177</v>
      </c>
      <c r="L18525" s="1" t="s">
        <v>4164</v>
      </c>
      <c r="N18525" s="1" t="n">
        <v>6</v>
      </c>
      <c r="O18525" s="1" t="n">
        <v>88.56</v>
      </c>
    </row>
    <row r="18526" customFormat="false" ht="15" hidden="false" customHeight="false" outlineLevel="0" collapsed="false">
      <c r="A18526" s="1" t="n">
        <v>1</v>
      </c>
      <c r="B18526" s="17" t="n">
        <v>46270</v>
      </c>
      <c r="C18526" s="1" t="n">
        <v>11</v>
      </c>
      <c r="D18526" s="1" t="s">
        <v>3915</v>
      </c>
      <c r="E18526" s="1" t="n">
        <v>1608</v>
      </c>
      <c r="F18526" s="1" t="s">
        <v>75</v>
      </c>
      <c r="I18526" s="1" t="n">
        <v>1724526</v>
      </c>
      <c r="J18526" s="1" t="n">
        <v>69612</v>
      </c>
      <c r="K18526" s="1" t="n">
        <v>7891025123453</v>
      </c>
      <c r="L18526" s="1" t="s">
        <v>4169</v>
      </c>
      <c r="N18526" s="1" t="n">
        <v>8</v>
      </c>
      <c r="O18526" s="1" t="n">
        <v>105.36</v>
      </c>
    </row>
    <row r="18527" customFormat="false" ht="15" hidden="false" customHeight="false" outlineLevel="0" collapsed="false">
      <c r="A18527" s="1" t="n">
        <v>1</v>
      </c>
      <c r="B18527" s="17" t="n">
        <v>46270</v>
      </c>
      <c r="C18527" s="1" t="n">
        <v>11</v>
      </c>
      <c r="D18527" s="1" t="s">
        <v>3915</v>
      </c>
      <c r="E18527" s="1" t="n">
        <v>1608</v>
      </c>
      <c r="F18527" s="1" t="s">
        <v>75</v>
      </c>
      <c r="I18527" s="1" t="n">
        <v>1724526</v>
      </c>
      <c r="J18527" s="1" t="n">
        <v>69613</v>
      </c>
      <c r="K18527" s="1" t="n">
        <v>7891025123460</v>
      </c>
      <c r="L18527" s="1" t="s">
        <v>4170</v>
      </c>
      <c r="N18527" s="1" t="n">
        <v>5</v>
      </c>
      <c r="O18527" s="1" t="n">
        <v>65.85</v>
      </c>
    </row>
    <row r="18528" customFormat="false" ht="15" hidden="false" customHeight="false" outlineLevel="0" collapsed="false">
      <c r="A18528" s="1" t="n">
        <v>1</v>
      </c>
      <c r="B18528" s="17" t="n">
        <v>46270</v>
      </c>
      <c r="C18528" s="1" t="n">
        <v>11</v>
      </c>
      <c r="D18528" s="1" t="s">
        <v>3915</v>
      </c>
      <c r="E18528" s="1" t="n">
        <v>1608</v>
      </c>
      <c r="F18528" s="1" t="s">
        <v>75</v>
      </c>
      <c r="I18528" s="1" t="n">
        <v>1724526</v>
      </c>
      <c r="J18528" s="1" t="n">
        <v>69614</v>
      </c>
      <c r="K18528" s="1" t="n">
        <v>7891025123477</v>
      </c>
      <c r="L18528" s="1" t="s">
        <v>4171</v>
      </c>
      <c r="N18528" s="1" t="n">
        <v>10</v>
      </c>
      <c r="O18528" s="1" t="n">
        <v>131.7</v>
      </c>
    </row>
    <row r="18529" customFormat="false" ht="15" hidden="false" customHeight="false" outlineLevel="0" collapsed="false">
      <c r="A18529" s="1" t="n">
        <v>1</v>
      </c>
      <c r="B18529" s="17" t="n">
        <v>46270</v>
      </c>
      <c r="C18529" s="1" t="n">
        <v>11</v>
      </c>
      <c r="D18529" s="1" t="s">
        <v>3915</v>
      </c>
      <c r="E18529" s="1" t="n">
        <v>1608</v>
      </c>
      <c r="F18529" s="1" t="s">
        <v>75</v>
      </c>
      <c r="I18529" s="1" t="n">
        <v>1724526</v>
      </c>
      <c r="J18529" s="1" t="n">
        <v>75224</v>
      </c>
      <c r="K18529" s="1" t="n">
        <v>7891025124030</v>
      </c>
      <c r="L18529" s="1" t="s">
        <v>5968</v>
      </c>
      <c r="N18529" s="1" t="n">
        <v>4</v>
      </c>
      <c r="O18529" s="1" t="n">
        <v>54.96</v>
      </c>
    </row>
    <row r="18530" customFormat="false" ht="15" hidden="false" customHeight="false" outlineLevel="0" collapsed="false">
      <c r="A18530" s="1" t="n">
        <v>1</v>
      </c>
      <c r="B18530" s="17" t="n">
        <v>46270</v>
      </c>
      <c r="C18530" s="1" t="n">
        <v>11</v>
      </c>
      <c r="D18530" s="1" t="s">
        <v>3915</v>
      </c>
      <c r="E18530" s="1" t="n">
        <v>1608</v>
      </c>
      <c r="F18530" s="1" t="s">
        <v>75</v>
      </c>
      <c r="I18530" s="1" t="n">
        <v>1724526</v>
      </c>
      <c r="J18530" s="1" t="n">
        <v>80307</v>
      </c>
      <c r="K18530" s="1" t="n">
        <v>7891025125372</v>
      </c>
      <c r="L18530" s="1" t="s">
        <v>5427</v>
      </c>
      <c r="N18530" s="1" t="n">
        <v>3</v>
      </c>
      <c r="O18530" s="1" t="n">
        <v>49.5</v>
      </c>
    </row>
    <row r="18531" customFormat="false" ht="15" hidden="false" customHeight="false" outlineLevel="0" collapsed="false">
      <c r="A18531" s="1" t="n">
        <v>1</v>
      </c>
      <c r="B18531" s="17" t="n">
        <v>46270</v>
      </c>
      <c r="C18531" s="1" t="n">
        <v>11</v>
      </c>
      <c r="D18531" s="1" t="s">
        <v>3915</v>
      </c>
      <c r="E18531" s="1" t="n">
        <v>1608</v>
      </c>
      <c r="F18531" s="1" t="s">
        <v>75</v>
      </c>
      <c r="I18531" s="1" t="n">
        <v>1724526</v>
      </c>
      <c r="J18531" s="1" t="n">
        <v>80681</v>
      </c>
      <c r="K18531" s="1" t="n">
        <v>7891025125495</v>
      </c>
      <c r="L18531" s="1" t="s">
        <v>5429</v>
      </c>
      <c r="N18531" s="1" t="n">
        <v>20</v>
      </c>
      <c r="O18531" s="1" t="n">
        <v>59.2</v>
      </c>
    </row>
    <row r="18532" customFormat="false" ht="15" hidden="false" customHeight="false" outlineLevel="0" collapsed="false">
      <c r="A18532" s="1" t="n">
        <v>1</v>
      </c>
      <c r="B18532" s="17" t="n">
        <v>46270</v>
      </c>
      <c r="C18532" s="1" t="n">
        <v>11</v>
      </c>
      <c r="D18532" s="1" t="s">
        <v>3915</v>
      </c>
      <c r="E18532" s="1" t="n">
        <v>1608</v>
      </c>
      <c r="F18532" s="1" t="s">
        <v>75</v>
      </c>
      <c r="I18532" s="1" t="n">
        <v>1724526</v>
      </c>
      <c r="J18532" s="1" t="n">
        <v>81338</v>
      </c>
      <c r="K18532" s="1" t="n">
        <v>7891025125365</v>
      </c>
      <c r="L18532" s="1" t="s">
        <v>5430</v>
      </c>
      <c r="N18532" s="1" t="n">
        <v>3</v>
      </c>
      <c r="O18532" s="1" t="n">
        <v>49.5</v>
      </c>
    </row>
    <row r="18533" customFormat="false" ht="15" hidden="false" customHeight="false" outlineLevel="0" collapsed="false">
      <c r="A18533" s="1" t="n">
        <v>1</v>
      </c>
      <c r="B18533" s="17" t="n">
        <v>46270</v>
      </c>
      <c r="C18533" s="1" t="n">
        <v>22</v>
      </c>
      <c r="D18533" s="1" t="s">
        <v>3920</v>
      </c>
      <c r="E18533" s="1" t="n">
        <v>33</v>
      </c>
      <c r="F18533" s="1" t="s">
        <v>93</v>
      </c>
      <c r="I18533" s="1" t="n">
        <v>5619</v>
      </c>
      <c r="J18533" s="1" t="n">
        <v>100000</v>
      </c>
      <c r="K18533" s="1" t="n">
        <v>1</v>
      </c>
      <c r="L18533" s="1" t="s">
        <v>3921</v>
      </c>
      <c r="N18533" s="1" t="n">
        <v>7.596</v>
      </c>
      <c r="O18533" s="1" t="n">
        <v>157.57</v>
      </c>
    </row>
    <row r="18534" customFormat="false" ht="15" hidden="false" customHeight="false" outlineLevel="0" collapsed="false">
      <c r="A18534" s="1" t="n">
        <v>1</v>
      </c>
      <c r="B18534" s="17" t="n">
        <v>46270</v>
      </c>
      <c r="C18534" s="1" t="n">
        <v>22</v>
      </c>
      <c r="D18534" s="1" t="s">
        <v>3920</v>
      </c>
      <c r="E18534" s="1" t="n">
        <v>33</v>
      </c>
      <c r="F18534" s="1" t="s">
        <v>93</v>
      </c>
      <c r="I18534" s="1" t="n">
        <v>5619</v>
      </c>
      <c r="J18534" s="1" t="n">
        <v>100006</v>
      </c>
      <c r="K18534" s="1" t="n">
        <v>7</v>
      </c>
      <c r="L18534" s="1" t="s">
        <v>3923</v>
      </c>
      <c r="N18534" s="1" t="n">
        <v>5.47</v>
      </c>
      <c r="O18534" s="1" t="n">
        <v>152.83</v>
      </c>
    </row>
    <row r="18535" customFormat="false" ht="15" hidden="false" customHeight="false" outlineLevel="0" collapsed="false">
      <c r="A18535" s="1" t="n">
        <v>1</v>
      </c>
      <c r="B18535" s="17" t="n">
        <v>46270</v>
      </c>
      <c r="C18535" s="1" t="n">
        <v>22</v>
      </c>
      <c r="D18535" s="1" t="s">
        <v>3920</v>
      </c>
      <c r="E18535" s="1" t="n">
        <v>33</v>
      </c>
      <c r="F18535" s="1" t="s">
        <v>93</v>
      </c>
      <c r="I18535" s="1" t="n">
        <v>5619</v>
      </c>
      <c r="J18535" s="1" t="n">
        <v>100007</v>
      </c>
      <c r="K18535" s="1" t="n">
        <v>8</v>
      </c>
      <c r="L18535" s="1" t="s">
        <v>3924</v>
      </c>
      <c r="N18535" s="1" t="n">
        <v>2.356</v>
      </c>
      <c r="O18535" s="1" t="n">
        <v>56.4</v>
      </c>
    </row>
    <row r="18536" customFormat="false" ht="15" hidden="false" customHeight="false" outlineLevel="0" collapsed="false">
      <c r="A18536" s="1" t="n">
        <v>1</v>
      </c>
      <c r="B18536" s="17" t="n">
        <v>46270</v>
      </c>
      <c r="C18536" s="1" t="n">
        <v>22</v>
      </c>
      <c r="D18536" s="1" t="s">
        <v>3920</v>
      </c>
      <c r="E18536" s="1" t="n">
        <v>33</v>
      </c>
      <c r="F18536" s="1" t="s">
        <v>93</v>
      </c>
      <c r="I18536" s="1" t="n">
        <v>5619</v>
      </c>
      <c r="J18536" s="1" t="n">
        <v>100008</v>
      </c>
      <c r="K18536" s="1" t="n">
        <v>9</v>
      </c>
      <c r="L18536" s="1" t="s">
        <v>3925</v>
      </c>
      <c r="N18536" s="1" t="n">
        <v>36.59</v>
      </c>
      <c r="O18536" s="1" t="n">
        <v>1139.15</v>
      </c>
    </row>
    <row r="18537" customFormat="false" ht="15" hidden="false" customHeight="false" outlineLevel="0" collapsed="false">
      <c r="A18537" s="1" t="n">
        <v>1</v>
      </c>
      <c r="B18537" s="17" t="n">
        <v>46270</v>
      </c>
      <c r="C18537" s="1" t="n">
        <v>22</v>
      </c>
      <c r="D18537" s="1" t="s">
        <v>3920</v>
      </c>
      <c r="E18537" s="1" t="n">
        <v>33</v>
      </c>
      <c r="F18537" s="1" t="s">
        <v>93</v>
      </c>
      <c r="I18537" s="1" t="n">
        <v>5619</v>
      </c>
      <c r="J18537" s="1" t="n">
        <v>100011</v>
      </c>
      <c r="K18537" s="1" t="n">
        <v>12</v>
      </c>
      <c r="L18537" s="1" t="s">
        <v>3926</v>
      </c>
      <c r="N18537" s="1" t="n">
        <v>19.165</v>
      </c>
      <c r="O18537" s="1" t="n">
        <v>688.77</v>
      </c>
    </row>
    <row r="18538" customFormat="false" ht="15" hidden="false" customHeight="false" outlineLevel="0" collapsed="false">
      <c r="A18538" s="1" t="n">
        <v>1</v>
      </c>
      <c r="B18538" s="17" t="n">
        <v>46270</v>
      </c>
      <c r="C18538" s="1" t="n">
        <v>22</v>
      </c>
      <c r="D18538" s="1" t="s">
        <v>3920</v>
      </c>
      <c r="E18538" s="1" t="n">
        <v>33</v>
      </c>
      <c r="F18538" s="1" t="s">
        <v>93</v>
      </c>
      <c r="I18538" s="1" t="n">
        <v>5619</v>
      </c>
      <c r="J18538" s="1" t="n">
        <v>100012</v>
      </c>
      <c r="K18538" s="1" t="n">
        <v>13</v>
      </c>
      <c r="L18538" s="1" t="s">
        <v>3927</v>
      </c>
      <c r="N18538" s="1" t="n">
        <v>13.015</v>
      </c>
      <c r="O18538" s="1" t="n">
        <v>509.17</v>
      </c>
    </row>
    <row r="18539" customFormat="false" ht="15" hidden="false" customHeight="false" outlineLevel="0" collapsed="false">
      <c r="A18539" s="1" t="n">
        <v>1</v>
      </c>
      <c r="B18539" s="17" t="n">
        <v>46270</v>
      </c>
      <c r="C18539" s="1" t="n">
        <v>22</v>
      </c>
      <c r="D18539" s="1" t="s">
        <v>3920</v>
      </c>
      <c r="E18539" s="1" t="n">
        <v>33</v>
      </c>
      <c r="F18539" s="1" t="s">
        <v>93</v>
      </c>
      <c r="I18539" s="1" t="n">
        <v>5619</v>
      </c>
      <c r="J18539" s="1" t="n">
        <v>100013</v>
      </c>
      <c r="K18539" s="1" t="n">
        <v>14</v>
      </c>
      <c r="L18539" s="1" t="s">
        <v>3928</v>
      </c>
      <c r="N18539" s="1" t="n">
        <v>24.66</v>
      </c>
      <c r="O18539" s="1" t="n">
        <v>1062.94</v>
      </c>
    </row>
    <row r="18540" customFormat="false" ht="15" hidden="false" customHeight="false" outlineLevel="0" collapsed="false">
      <c r="A18540" s="1" t="n">
        <v>1</v>
      </c>
      <c r="B18540" s="17" t="n">
        <v>46270</v>
      </c>
      <c r="C18540" s="1" t="n">
        <v>22</v>
      </c>
      <c r="D18540" s="1" t="s">
        <v>3920</v>
      </c>
      <c r="E18540" s="1" t="n">
        <v>33</v>
      </c>
      <c r="F18540" s="1" t="s">
        <v>93</v>
      </c>
      <c r="I18540" s="1" t="n">
        <v>5619</v>
      </c>
      <c r="J18540" s="1" t="n">
        <v>100014</v>
      </c>
      <c r="K18540" s="1" t="n">
        <v>15</v>
      </c>
      <c r="L18540" s="1" t="s">
        <v>3929</v>
      </c>
      <c r="N18540" s="1" t="n">
        <v>10.57</v>
      </c>
      <c r="O18540" s="1" t="n">
        <v>472.58</v>
      </c>
    </row>
    <row r="18541" customFormat="false" ht="15" hidden="false" customHeight="false" outlineLevel="0" collapsed="false">
      <c r="A18541" s="1" t="n">
        <v>1</v>
      </c>
      <c r="B18541" s="17" t="n">
        <v>46270</v>
      </c>
      <c r="C18541" s="1" t="n">
        <v>22</v>
      </c>
      <c r="D18541" s="1" t="s">
        <v>3920</v>
      </c>
      <c r="E18541" s="1" t="n">
        <v>33</v>
      </c>
      <c r="F18541" s="1" t="s">
        <v>93</v>
      </c>
      <c r="I18541" s="1" t="n">
        <v>5619</v>
      </c>
      <c r="J18541" s="1" t="n">
        <v>100015</v>
      </c>
      <c r="K18541" s="1" t="n">
        <v>16</v>
      </c>
      <c r="L18541" s="1" t="s">
        <v>3930</v>
      </c>
      <c r="N18541" s="1" t="n">
        <v>4.45</v>
      </c>
      <c r="O18541" s="1" t="n">
        <v>177.63</v>
      </c>
    </row>
    <row r="18542" customFormat="false" ht="15" hidden="false" customHeight="false" outlineLevel="0" collapsed="false">
      <c r="A18542" s="1" t="n">
        <v>1</v>
      </c>
      <c r="B18542" s="17" t="n">
        <v>46270</v>
      </c>
      <c r="C18542" s="1" t="n">
        <v>22</v>
      </c>
      <c r="D18542" s="1" t="s">
        <v>3920</v>
      </c>
      <c r="E18542" s="1" t="n">
        <v>33</v>
      </c>
      <c r="F18542" s="1" t="s">
        <v>93</v>
      </c>
      <c r="I18542" s="1" t="n">
        <v>5619</v>
      </c>
      <c r="J18542" s="1" t="n">
        <v>100016</v>
      </c>
      <c r="K18542" s="1" t="n">
        <v>17</v>
      </c>
      <c r="L18542" s="1" t="s">
        <v>3931</v>
      </c>
      <c r="N18542" s="1" t="n">
        <v>4.618</v>
      </c>
      <c r="O18542" s="1" t="n">
        <v>221.2</v>
      </c>
    </row>
    <row r="18543" customFormat="false" ht="15" hidden="false" customHeight="false" outlineLevel="0" collapsed="false">
      <c r="A18543" s="1" t="n">
        <v>1</v>
      </c>
      <c r="B18543" s="17" t="n">
        <v>46270</v>
      </c>
      <c r="C18543" s="1" t="n">
        <v>22</v>
      </c>
      <c r="D18543" s="1" t="s">
        <v>3920</v>
      </c>
      <c r="E18543" s="1" t="n">
        <v>33</v>
      </c>
      <c r="F18543" s="1" t="s">
        <v>93</v>
      </c>
      <c r="I18543" s="1" t="n">
        <v>5619</v>
      </c>
      <c r="J18543" s="1" t="n">
        <v>100017</v>
      </c>
      <c r="K18543" s="1" t="n">
        <v>18</v>
      </c>
      <c r="L18543" s="1" t="s">
        <v>3932</v>
      </c>
      <c r="N18543" s="1" t="n">
        <v>3.316</v>
      </c>
      <c r="O18543" s="1" t="n">
        <v>198.59</v>
      </c>
    </row>
    <row r="18544" customFormat="false" ht="15" hidden="false" customHeight="false" outlineLevel="0" collapsed="false">
      <c r="A18544" s="1" t="n">
        <v>1</v>
      </c>
      <c r="B18544" s="17" t="n">
        <v>46270</v>
      </c>
      <c r="C18544" s="1" t="n">
        <v>22</v>
      </c>
      <c r="D18544" s="1" t="s">
        <v>3920</v>
      </c>
      <c r="E18544" s="1" t="n">
        <v>33</v>
      </c>
      <c r="F18544" s="1" t="s">
        <v>93</v>
      </c>
      <c r="I18544" s="1" t="n">
        <v>5619</v>
      </c>
      <c r="J18544" s="1" t="n">
        <v>100019</v>
      </c>
      <c r="K18544" s="1" t="n">
        <v>20</v>
      </c>
      <c r="L18544" s="1" t="s">
        <v>3933</v>
      </c>
      <c r="N18544" s="1" t="n">
        <v>1.436</v>
      </c>
      <c r="O18544" s="1" t="n">
        <v>52.77</v>
      </c>
    </row>
    <row r="18545" customFormat="false" ht="15" hidden="false" customHeight="false" outlineLevel="0" collapsed="false">
      <c r="A18545" s="1" t="n">
        <v>1</v>
      </c>
      <c r="B18545" s="17" t="n">
        <v>46270</v>
      </c>
      <c r="C18545" s="1" t="n">
        <v>22</v>
      </c>
      <c r="D18545" s="1" t="s">
        <v>3920</v>
      </c>
      <c r="E18545" s="1" t="n">
        <v>33</v>
      </c>
      <c r="F18545" s="1" t="s">
        <v>93</v>
      </c>
      <c r="I18545" s="1" t="n">
        <v>5619</v>
      </c>
      <c r="J18545" s="1" t="n">
        <v>100020</v>
      </c>
      <c r="K18545" s="1" t="n">
        <v>21</v>
      </c>
      <c r="L18545" s="1" t="s">
        <v>3934</v>
      </c>
      <c r="N18545" s="1" t="n">
        <v>2.354</v>
      </c>
      <c r="O18545" s="1" t="n">
        <v>73.35</v>
      </c>
    </row>
    <row r="18546" customFormat="false" ht="15" hidden="false" customHeight="false" outlineLevel="0" collapsed="false">
      <c r="A18546" s="1" t="n">
        <v>1</v>
      </c>
      <c r="B18546" s="17" t="n">
        <v>46270</v>
      </c>
      <c r="C18546" s="1" t="n">
        <v>22</v>
      </c>
      <c r="D18546" s="1" t="s">
        <v>3920</v>
      </c>
      <c r="E18546" s="1" t="n">
        <v>33</v>
      </c>
      <c r="F18546" s="1" t="s">
        <v>93</v>
      </c>
      <c r="I18546" s="1" t="n">
        <v>5619</v>
      </c>
      <c r="J18546" s="1" t="n">
        <v>100053</v>
      </c>
      <c r="K18546" s="1" t="n">
        <v>54</v>
      </c>
      <c r="L18546" s="1" t="s">
        <v>3936</v>
      </c>
      <c r="N18546" s="1" t="n">
        <v>7.684</v>
      </c>
      <c r="O18546" s="1" t="n">
        <v>269.87</v>
      </c>
    </row>
    <row r="18547" customFormat="false" ht="15" hidden="false" customHeight="false" outlineLevel="0" collapsed="false">
      <c r="A18547" s="1" t="n">
        <v>1</v>
      </c>
      <c r="B18547" s="17" t="n">
        <v>46270</v>
      </c>
      <c r="C18547" s="1" t="n">
        <v>22</v>
      </c>
      <c r="D18547" s="1" t="s">
        <v>3920</v>
      </c>
      <c r="E18547" s="1" t="n">
        <v>33</v>
      </c>
      <c r="F18547" s="1" t="s">
        <v>93</v>
      </c>
      <c r="I18547" s="1" t="n">
        <v>5619</v>
      </c>
      <c r="J18547" s="1" t="n">
        <v>100638</v>
      </c>
      <c r="K18547" s="1" t="n">
        <v>508</v>
      </c>
      <c r="L18547" s="1" t="s">
        <v>3937</v>
      </c>
      <c r="N18547" s="1" t="n">
        <v>0.974</v>
      </c>
      <c r="O18547" s="1" t="n">
        <v>2.33</v>
      </c>
    </row>
    <row r="18548" customFormat="false" ht="15" hidden="false" customHeight="false" outlineLevel="0" collapsed="false">
      <c r="A18548" s="1" t="n">
        <v>1</v>
      </c>
      <c r="B18548" s="17" t="n">
        <v>46270</v>
      </c>
      <c r="C18548" s="1" t="n">
        <v>22</v>
      </c>
      <c r="D18548" s="1" t="s">
        <v>3920</v>
      </c>
      <c r="E18548" s="1" t="n">
        <v>33</v>
      </c>
      <c r="F18548" s="1" t="s">
        <v>93</v>
      </c>
      <c r="I18548" s="1" t="n">
        <v>5619</v>
      </c>
      <c r="J18548" s="1" t="n">
        <v>100520</v>
      </c>
      <c r="K18548" s="1" t="n">
        <v>507</v>
      </c>
      <c r="L18548" s="1" t="s">
        <v>3938</v>
      </c>
      <c r="N18548" s="1" t="n">
        <v>16.975</v>
      </c>
      <c r="O18548" s="1" t="n">
        <v>40.53</v>
      </c>
    </row>
    <row r="18549" customFormat="false" ht="15" hidden="false" customHeight="false" outlineLevel="0" collapsed="false">
      <c r="A18549" s="1" t="n">
        <v>1</v>
      </c>
      <c r="B18549" s="17" t="n">
        <v>46270</v>
      </c>
      <c r="C18549" s="1" t="n">
        <v>22</v>
      </c>
      <c r="D18549" s="1" t="s">
        <v>3920</v>
      </c>
      <c r="E18549" s="1" t="n">
        <v>33</v>
      </c>
      <c r="F18549" s="1" t="s">
        <v>93</v>
      </c>
      <c r="I18549" s="1" t="n">
        <v>5619</v>
      </c>
      <c r="J18549" s="1" t="n">
        <v>100319</v>
      </c>
      <c r="K18549" s="1" t="n">
        <v>73453</v>
      </c>
      <c r="L18549" s="1" t="s">
        <v>3939</v>
      </c>
      <c r="N18549" s="1" t="n">
        <v>1.174</v>
      </c>
      <c r="O18549" s="1" t="n">
        <v>11.2</v>
      </c>
    </row>
    <row r="18550" customFormat="false" ht="15" hidden="false" customHeight="false" outlineLevel="0" collapsed="false">
      <c r="A18550" s="1" t="n">
        <v>1</v>
      </c>
      <c r="B18550" s="17" t="n">
        <v>46270</v>
      </c>
      <c r="C18550" s="1" t="n">
        <v>22</v>
      </c>
      <c r="D18550" s="1" t="s">
        <v>3920</v>
      </c>
      <c r="E18550" s="1" t="n">
        <v>33</v>
      </c>
      <c r="F18550" s="1" t="s">
        <v>93</v>
      </c>
      <c r="I18550" s="1" t="n">
        <v>5619</v>
      </c>
      <c r="J18550" s="1" t="n">
        <v>110455</v>
      </c>
      <c r="K18550" s="1" t="n">
        <v>53212</v>
      </c>
      <c r="L18550" s="1" t="s">
        <v>3940</v>
      </c>
      <c r="N18550" s="1" t="n">
        <v>3.407</v>
      </c>
      <c r="O18550" s="1" t="n">
        <v>0.24</v>
      </c>
    </row>
    <row r="18551" customFormat="false" ht="15" hidden="false" customHeight="false" outlineLevel="0" collapsed="false">
      <c r="A18551" s="1" t="n">
        <v>1</v>
      </c>
      <c r="B18551" s="17" t="n">
        <v>46270</v>
      </c>
      <c r="C18551" s="1" t="n">
        <v>22</v>
      </c>
      <c r="D18551" s="1" t="s">
        <v>3920</v>
      </c>
      <c r="E18551" s="1" t="n">
        <v>33</v>
      </c>
      <c r="F18551" s="1" t="s">
        <v>93</v>
      </c>
      <c r="I18551" s="1" t="n">
        <v>5619</v>
      </c>
      <c r="J18551" s="1" t="n">
        <v>78982</v>
      </c>
      <c r="K18551" s="1" t="n">
        <v>383</v>
      </c>
      <c r="L18551" s="1" t="s">
        <v>4272</v>
      </c>
      <c r="N18551" s="1" t="n">
        <v>1.59</v>
      </c>
      <c r="O18551" s="1" t="n">
        <v>69.68</v>
      </c>
    </row>
    <row r="18552" customFormat="false" ht="15" hidden="false" customHeight="false" outlineLevel="0" collapsed="false">
      <c r="A18552" s="1" t="n">
        <v>1</v>
      </c>
      <c r="B18552" s="17" t="n">
        <v>46270</v>
      </c>
      <c r="C18552" s="1" t="n">
        <v>22</v>
      </c>
      <c r="D18552" s="1" t="s">
        <v>3920</v>
      </c>
      <c r="E18552" s="1" t="n">
        <v>33</v>
      </c>
      <c r="F18552" s="1" t="s">
        <v>93</v>
      </c>
      <c r="I18552" s="1" t="n">
        <v>5621</v>
      </c>
      <c r="J18552" s="1" t="n">
        <v>100000</v>
      </c>
      <c r="K18552" s="1" t="n">
        <v>1</v>
      </c>
      <c r="L18552" s="1" t="s">
        <v>3921</v>
      </c>
      <c r="N18552" s="1" t="n">
        <v>4.15</v>
      </c>
      <c r="O18552" s="1" t="n">
        <v>84.57</v>
      </c>
    </row>
    <row r="18553" customFormat="false" ht="15" hidden="false" customHeight="false" outlineLevel="0" collapsed="false">
      <c r="A18553" s="1" t="n">
        <v>1</v>
      </c>
      <c r="B18553" s="17" t="n">
        <v>46270</v>
      </c>
      <c r="C18553" s="1" t="n">
        <v>22</v>
      </c>
      <c r="D18553" s="1" t="s">
        <v>3920</v>
      </c>
      <c r="E18553" s="1" t="n">
        <v>33</v>
      </c>
      <c r="F18553" s="1" t="s">
        <v>93</v>
      </c>
      <c r="I18553" s="1" t="n">
        <v>5621</v>
      </c>
      <c r="J18553" s="1" t="n">
        <v>100001</v>
      </c>
      <c r="K18553" s="1" t="n">
        <v>2</v>
      </c>
      <c r="L18553" s="1" t="s">
        <v>4208</v>
      </c>
      <c r="N18553" s="1" t="n">
        <v>12.56</v>
      </c>
      <c r="O18553" s="1" t="n">
        <v>255.94</v>
      </c>
    </row>
    <row r="18554" customFormat="false" ht="15" hidden="false" customHeight="false" outlineLevel="0" collapsed="false">
      <c r="A18554" s="1" t="n">
        <v>1</v>
      </c>
      <c r="B18554" s="17" t="n">
        <v>46270</v>
      </c>
      <c r="C18554" s="1" t="n">
        <v>22</v>
      </c>
      <c r="D18554" s="1" t="s">
        <v>3920</v>
      </c>
      <c r="E18554" s="1" t="n">
        <v>33</v>
      </c>
      <c r="F18554" s="1" t="s">
        <v>93</v>
      </c>
      <c r="I18554" s="1" t="n">
        <v>5621</v>
      </c>
      <c r="J18554" s="1" t="n">
        <v>100002</v>
      </c>
      <c r="K18554" s="1" t="n">
        <v>3</v>
      </c>
      <c r="L18554" s="1" t="s">
        <v>3942</v>
      </c>
      <c r="N18554" s="1" t="n">
        <v>23.54</v>
      </c>
      <c r="O18554" s="1" t="n">
        <v>553.51</v>
      </c>
    </row>
    <row r="18555" customFormat="false" ht="15" hidden="false" customHeight="false" outlineLevel="0" collapsed="false">
      <c r="A18555" s="1" t="n">
        <v>1</v>
      </c>
      <c r="B18555" s="17" t="n">
        <v>46270</v>
      </c>
      <c r="C18555" s="1" t="n">
        <v>22</v>
      </c>
      <c r="D18555" s="1" t="s">
        <v>3920</v>
      </c>
      <c r="E18555" s="1" t="n">
        <v>33</v>
      </c>
      <c r="F18555" s="1" t="s">
        <v>93</v>
      </c>
      <c r="I18555" s="1" t="n">
        <v>5621</v>
      </c>
      <c r="J18555" s="1" t="n">
        <v>100003</v>
      </c>
      <c r="K18555" s="1" t="n">
        <v>4</v>
      </c>
      <c r="L18555" s="1" t="s">
        <v>3943</v>
      </c>
      <c r="N18555" s="1" t="n">
        <v>20.935</v>
      </c>
      <c r="O18555" s="1" t="n">
        <v>525.08</v>
      </c>
    </row>
    <row r="18556" customFormat="false" ht="15" hidden="false" customHeight="false" outlineLevel="0" collapsed="false">
      <c r="A18556" s="1" t="n">
        <v>1</v>
      </c>
      <c r="B18556" s="17" t="n">
        <v>46270</v>
      </c>
      <c r="C18556" s="1" t="n">
        <v>22</v>
      </c>
      <c r="D18556" s="1" t="s">
        <v>3920</v>
      </c>
      <c r="E18556" s="1" t="n">
        <v>33</v>
      </c>
      <c r="F18556" s="1" t="s">
        <v>93</v>
      </c>
      <c r="I18556" s="1" t="n">
        <v>5621</v>
      </c>
      <c r="J18556" s="1" t="n">
        <v>100004</v>
      </c>
      <c r="K18556" s="1" t="n">
        <v>5</v>
      </c>
      <c r="L18556" s="1" t="s">
        <v>3922</v>
      </c>
      <c r="N18556" s="1" t="n">
        <v>2.292</v>
      </c>
      <c r="O18556" s="1" t="n">
        <v>48.5</v>
      </c>
    </row>
    <row r="18557" customFormat="false" ht="15" hidden="false" customHeight="false" outlineLevel="0" collapsed="false">
      <c r="A18557" s="1" t="n">
        <v>1</v>
      </c>
      <c r="B18557" s="17" t="n">
        <v>46270</v>
      </c>
      <c r="C18557" s="1" t="n">
        <v>22</v>
      </c>
      <c r="D18557" s="1" t="s">
        <v>3920</v>
      </c>
      <c r="E18557" s="1" t="n">
        <v>33</v>
      </c>
      <c r="F18557" s="1" t="s">
        <v>93</v>
      </c>
      <c r="I18557" s="1" t="n">
        <v>5621</v>
      </c>
      <c r="J18557" s="1" t="n">
        <v>100007</v>
      </c>
      <c r="K18557" s="1" t="n">
        <v>8</v>
      </c>
      <c r="L18557" s="1" t="s">
        <v>3924</v>
      </c>
      <c r="N18557" s="1" t="n">
        <v>0.798</v>
      </c>
      <c r="O18557" s="1" t="n">
        <v>18.76</v>
      </c>
    </row>
    <row r="18558" customFormat="false" ht="15" hidden="false" customHeight="false" outlineLevel="0" collapsed="false">
      <c r="A18558" s="1" t="n">
        <v>1</v>
      </c>
      <c r="B18558" s="17" t="n">
        <v>46270</v>
      </c>
      <c r="C18558" s="1" t="n">
        <v>22</v>
      </c>
      <c r="D18558" s="1" t="s">
        <v>3920</v>
      </c>
      <c r="E18558" s="1" t="n">
        <v>33</v>
      </c>
      <c r="F18558" s="1" t="s">
        <v>93</v>
      </c>
      <c r="I18558" s="1" t="n">
        <v>5621</v>
      </c>
      <c r="J18558" s="1" t="n">
        <v>100520</v>
      </c>
      <c r="K18558" s="1" t="n">
        <v>507</v>
      </c>
      <c r="L18558" s="1" t="s">
        <v>3938</v>
      </c>
      <c r="N18558" s="1" t="n">
        <v>2.192</v>
      </c>
      <c r="O18558" s="1" t="n">
        <v>5.14</v>
      </c>
    </row>
    <row r="18559" customFormat="false" ht="15" hidden="false" customHeight="false" outlineLevel="0" collapsed="false">
      <c r="A18559" s="1" t="n">
        <v>1</v>
      </c>
      <c r="B18559" s="17" t="n">
        <v>46270</v>
      </c>
      <c r="C18559" s="1" t="n">
        <v>22</v>
      </c>
      <c r="D18559" s="1" t="s">
        <v>3920</v>
      </c>
      <c r="E18559" s="1" t="n">
        <v>33</v>
      </c>
      <c r="F18559" s="1" t="s">
        <v>93</v>
      </c>
      <c r="I18559" s="1" t="n">
        <v>5621</v>
      </c>
      <c r="J18559" s="1" t="n">
        <v>110455</v>
      </c>
      <c r="K18559" s="1" t="n">
        <v>53212</v>
      </c>
      <c r="L18559" s="1" t="s">
        <v>3940</v>
      </c>
      <c r="N18559" s="1" t="n">
        <v>1.333</v>
      </c>
      <c r="O18559" s="1" t="n">
        <v>0.1</v>
      </c>
    </row>
    <row r="18560" customFormat="false" ht="15" hidden="false" customHeight="false" outlineLevel="0" collapsed="false">
      <c r="A18560" s="1" t="n">
        <v>1</v>
      </c>
      <c r="B18560" s="17" t="n">
        <v>46270</v>
      </c>
      <c r="C18560" s="1" t="n">
        <v>45</v>
      </c>
      <c r="D18560" s="1" t="s">
        <v>7500</v>
      </c>
      <c r="E18560" s="1" t="n">
        <v>1668</v>
      </c>
      <c r="F18560" s="1" t="s">
        <v>81</v>
      </c>
      <c r="I18560" s="1" t="n">
        <v>756474</v>
      </c>
      <c r="J18560" s="1" t="n">
        <v>38341</v>
      </c>
      <c r="K18560" s="1" t="n">
        <v>7908099900900</v>
      </c>
      <c r="L18560" s="1" t="s">
        <v>7503</v>
      </c>
      <c r="N18560" s="1" t="n">
        <v>40</v>
      </c>
      <c r="O18560" s="1" t="n">
        <v>403.16</v>
      </c>
    </row>
    <row r="18561" customFormat="false" ht="15" hidden="false" customHeight="false" outlineLevel="0" collapsed="false">
      <c r="A18561" s="1" t="n">
        <v>1</v>
      </c>
      <c r="B18561" s="17" t="n">
        <v>46270</v>
      </c>
      <c r="C18561" s="1" t="n">
        <v>45</v>
      </c>
      <c r="D18561" s="1" t="s">
        <v>7500</v>
      </c>
      <c r="E18561" s="1" t="n">
        <v>1668</v>
      </c>
      <c r="F18561" s="1" t="s">
        <v>81</v>
      </c>
      <c r="I18561" s="1" t="n">
        <v>756474</v>
      </c>
      <c r="J18561" s="1" t="n">
        <v>41481</v>
      </c>
      <c r="K18561" s="1" t="n">
        <v>7898963539469</v>
      </c>
      <c r="L18561" s="1" t="s">
        <v>5611</v>
      </c>
      <c r="N18561" s="1" t="n">
        <v>10</v>
      </c>
      <c r="O18561" s="1" t="n">
        <v>152.76</v>
      </c>
    </row>
    <row r="18562" customFormat="false" ht="15" hidden="false" customHeight="false" outlineLevel="0" collapsed="false">
      <c r="A18562" s="1" t="n">
        <v>1</v>
      </c>
      <c r="B18562" s="17" t="n">
        <v>46270</v>
      </c>
      <c r="C18562" s="1" t="n">
        <v>45</v>
      </c>
      <c r="D18562" s="1" t="s">
        <v>7500</v>
      </c>
      <c r="E18562" s="1" t="n">
        <v>1668</v>
      </c>
      <c r="F18562" s="1" t="s">
        <v>81</v>
      </c>
      <c r="I18562" s="1" t="n">
        <v>756474</v>
      </c>
      <c r="J18562" s="1" t="n">
        <v>75349</v>
      </c>
      <c r="K18562" s="1" t="n">
        <v>7898934651596</v>
      </c>
      <c r="L18562" s="1" t="s">
        <v>4833</v>
      </c>
      <c r="N18562" s="1" t="n">
        <v>10</v>
      </c>
      <c r="O18562" s="1" t="n">
        <v>392.26</v>
      </c>
    </row>
    <row r="18563" customFormat="false" ht="15" hidden="false" customHeight="false" outlineLevel="0" collapsed="false">
      <c r="A18563" s="1" t="n">
        <v>1</v>
      </c>
      <c r="B18563" s="17" t="n">
        <v>46270</v>
      </c>
      <c r="C18563" s="1" t="n">
        <v>100</v>
      </c>
      <c r="D18563" s="1" t="s">
        <v>3947</v>
      </c>
      <c r="E18563" s="1" t="n">
        <v>33</v>
      </c>
      <c r="F18563" s="1" t="s">
        <v>93</v>
      </c>
      <c r="I18563" s="1" t="n">
        <v>1657018</v>
      </c>
      <c r="J18563" s="1" t="n">
        <v>100000</v>
      </c>
      <c r="K18563" s="1" t="n">
        <v>1</v>
      </c>
      <c r="L18563" s="1" t="s">
        <v>3921</v>
      </c>
      <c r="N18563" s="1" t="n">
        <v>3.202</v>
      </c>
      <c r="O18563" s="1" t="n">
        <v>66.73</v>
      </c>
    </row>
    <row r="18564" customFormat="false" ht="15" hidden="false" customHeight="false" outlineLevel="0" collapsed="false">
      <c r="A18564" s="1" t="n">
        <v>1</v>
      </c>
      <c r="B18564" s="17" t="n">
        <v>46270</v>
      </c>
      <c r="C18564" s="1" t="n">
        <v>100</v>
      </c>
      <c r="D18564" s="1" t="s">
        <v>3947</v>
      </c>
      <c r="E18564" s="1" t="n">
        <v>33</v>
      </c>
      <c r="F18564" s="1" t="s">
        <v>93</v>
      </c>
      <c r="I18564" s="1" t="n">
        <v>1657018</v>
      </c>
      <c r="J18564" s="1" t="n">
        <v>100006</v>
      </c>
      <c r="K18564" s="1" t="n">
        <v>7</v>
      </c>
      <c r="L18564" s="1" t="s">
        <v>3923</v>
      </c>
      <c r="N18564" s="1" t="n">
        <v>2.62</v>
      </c>
      <c r="O18564" s="1" t="n">
        <v>73.5</v>
      </c>
    </row>
    <row r="18565" customFormat="false" ht="15" hidden="false" customHeight="false" outlineLevel="0" collapsed="false">
      <c r="A18565" s="1" t="n">
        <v>1</v>
      </c>
      <c r="B18565" s="17" t="n">
        <v>46270</v>
      </c>
      <c r="C18565" s="1" t="n">
        <v>100</v>
      </c>
      <c r="D18565" s="1" t="s">
        <v>3947</v>
      </c>
      <c r="E18565" s="1" t="n">
        <v>33</v>
      </c>
      <c r="F18565" s="1" t="s">
        <v>93</v>
      </c>
      <c r="I18565" s="1" t="n">
        <v>1657018</v>
      </c>
      <c r="J18565" s="1" t="n">
        <v>100007</v>
      </c>
      <c r="K18565" s="1" t="n">
        <v>8</v>
      </c>
      <c r="L18565" s="1" t="s">
        <v>3924</v>
      </c>
      <c r="N18565" s="1" t="n">
        <v>0.99</v>
      </c>
      <c r="O18565" s="1" t="n">
        <v>23.81</v>
      </c>
    </row>
    <row r="18566" customFormat="false" ht="15" hidden="false" customHeight="false" outlineLevel="0" collapsed="false">
      <c r="A18566" s="1" t="n">
        <v>1</v>
      </c>
      <c r="B18566" s="17" t="n">
        <v>46270</v>
      </c>
      <c r="C18566" s="1" t="n">
        <v>100</v>
      </c>
      <c r="D18566" s="1" t="s">
        <v>3947</v>
      </c>
      <c r="E18566" s="1" t="n">
        <v>33</v>
      </c>
      <c r="F18566" s="1" t="s">
        <v>93</v>
      </c>
      <c r="I18566" s="1" t="n">
        <v>1657018</v>
      </c>
      <c r="J18566" s="1" t="n">
        <v>100008</v>
      </c>
      <c r="K18566" s="1" t="n">
        <v>9</v>
      </c>
      <c r="L18566" s="1" t="s">
        <v>3925</v>
      </c>
      <c r="N18566" s="1" t="n">
        <v>17.44</v>
      </c>
      <c r="O18566" s="1" t="n">
        <v>545.21</v>
      </c>
    </row>
    <row r="18567" customFormat="false" ht="15" hidden="false" customHeight="false" outlineLevel="0" collapsed="false">
      <c r="A18567" s="1" t="n">
        <v>1</v>
      </c>
      <c r="B18567" s="17" t="n">
        <v>46270</v>
      </c>
      <c r="C18567" s="1" t="n">
        <v>100</v>
      </c>
      <c r="D18567" s="1" t="s">
        <v>3947</v>
      </c>
      <c r="E18567" s="1" t="n">
        <v>33</v>
      </c>
      <c r="F18567" s="1" t="s">
        <v>93</v>
      </c>
      <c r="I18567" s="1" t="n">
        <v>1657018</v>
      </c>
      <c r="J18567" s="1" t="n">
        <v>100011</v>
      </c>
      <c r="K18567" s="1" t="n">
        <v>12</v>
      </c>
      <c r="L18567" s="1" t="s">
        <v>3926</v>
      </c>
      <c r="N18567" s="1" t="n">
        <v>10.125</v>
      </c>
      <c r="O18567" s="1" t="n">
        <v>365.24</v>
      </c>
    </row>
    <row r="18568" customFormat="false" ht="15" hidden="false" customHeight="false" outlineLevel="0" collapsed="false">
      <c r="A18568" s="1" t="n">
        <v>1</v>
      </c>
      <c r="B18568" s="17" t="n">
        <v>46270</v>
      </c>
      <c r="C18568" s="1" t="n">
        <v>100</v>
      </c>
      <c r="D18568" s="1" t="s">
        <v>3947</v>
      </c>
      <c r="E18568" s="1" t="n">
        <v>33</v>
      </c>
      <c r="F18568" s="1" t="s">
        <v>93</v>
      </c>
      <c r="I18568" s="1" t="n">
        <v>1657018</v>
      </c>
      <c r="J18568" s="1" t="n">
        <v>100012</v>
      </c>
      <c r="K18568" s="1" t="n">
        <v>13</v>
      </c>
      <c r="L18568" s="1" t="s">
        <v>3927</v>
      </c>
      <c r="N18568" s="1" t="n">
        <v>6.37</v>
      </c>
      <c r="O18568" s="1" t="n">
        <v>250.21</v>
      </c>
    </row>
    <row r="18569" customFormat="false" ht="15" hidden="false" customHeight="false" outlineLevel="0" collapsed="false">
      <c r="A18569" s="1" t="n">
        <v>1</v>
      </c>
      <c r="B18569" s="17" t="n">
        <v>46270</v>
      </c>
      <c r="C18569" s="1" t="n">
        <v>100</v>
      </c>
      <c r="D18569" s="1" t="s">
        <v>3947</v>
      </c>
      <c r="E18569" s="1" t="n">
        <v>33</v>
      </c>
      <c r="F18569" s="1" t="s">
        <v>93</v>
      </c>
      <c r="I18569" s="1" t="n">
        <v>1657018</v>
      </c>
      <c r="J18569" s="1" t="n">
        <v>100013</v>
      </c>
      <c r="K18569" s="1" t="n">
        <v>14</v>
      </c>
      <c r="L18569" s="1" t="s">
        <v>3928</v>
      </c>
      <c r="N18569" s="1" t="n">
        <v>11.27</v>
      </c>
      <c r="O18569" s="1" t="n">
        <v>487.87</v>
      </c>
    </row>
    <row r="18570" customFormat="false" ht="15" hidden="false" customHeight="false" outlineLevel="0" collapsed="false">
      <c r="A18570" s="1" t="n">
        <v>1</v>
      </c>
      <c r="B18570" s="17" t="n">
        <v>46270</v>
      </c>
      <c r="C18570" s="1" t="n">
        <v>100</v>
      </c>
      <c r="D18570" s="1" t="s">
        <v>3947</v>
      </c>
      <c r="E18570" s="1" t="n">
        <v>33</v>
      </c>
      <c r="F18570" s="1" t="s">
        <v>93</v>
      </c>
      <c r="I18570" s="1" t="n">
        <v>1657018</v>
      </c>
      <c r="J18570" s="1" t="n">
        <v>100014</v>
      </c>
      <c r="K18570" s="1" t="n">
        <v>15</v>
      </c>
      <c r="L18570" s="1" t="s">
        <v>3929</v>
      </c>
      <c r="N18570" s="1" t="n">
        <v>5.104</v>
      </c>
      <c r="O18570" s="1" t="n">
        <v>229.13</v>
      </c>
    </row>
    <row r="18571" customFormat="false" ht="15" hidden="false" customHeight="false" outlineLevel="0" collapsed="false">
      <c r="A18571" s="1" t="n">
        <v>1</v>
      </c>
      <c r="B18571" s="17" t="n">
        <v>46270</v>
      </c>
      <c r="C18571" s="1" t="n">
        <v>100</v>
      </c>
      <c r="D18571" s="1" t="s">
        <v>3947</v>
      </c>
      <c r="E18571" s="1" t="n">
        <v>33</v>
      </c>
      <c r="F18571" s="1" t="s">
        <v>93</v>
      </c>
      <c r="I18571" s="1" t="n">
        <v>1657018</v>
      </c>
      <c r="J18571" s="1" t="n">
        <v>100015</v>
      </c>
      <c r="K18571" s="1" t="n">
        <v>16</v>
      </c>
      <c r="L18571" s="1" t="s">
        <v>3930</v>
      </c>
      <c r="N18571" s="1" t="n">
        <v>2.134</v>
      </c>
      <c r="O18571" s="1" t="n">
        <v>85.53</v>
      </c>
    </row>
    <row r="18572" customFormat="false" ht="15" hidden="false" customHeight="false" outlineLevel="0" collapsed="false">
      <c r="A18572" s="1" t="n">
        <v>1</v>
      </c>
      <c r="B18572" s="17" t="n">
        <v>46270</v>
      </c>
      <c r="C18572" s="1" t="n">
        <v>100</v>
      </c>
      <c r="D18572" s="1" t="s">
        <v>3947</v>
      </c>
      <c r="E18572" s="1" t="n">
        <v>33</v>
      </c>
      <c r="F18572" s="1" t="s">
        <v>93</v>
      </c>
      <c r="I18572" s="1" t="n">
        <v>1657018</v>
      </c>
      <c r="J18572" s="1" t="n">
        <v>100016</v>
      </c>
      <c r="K18572" s="1" t="n">
        <v>17</v>
      </c>
      <c r="L18572" s="1" t="s">
        <v>3931</v>
      </c>
      <c r="N18572" s="1" t="n">
        <v>2.18</v>
      </c>
      <c r="O18572" s="1" t="n">
        <v>104.86</v>
      </c>
    </row>
    <row r="18573" customFormat="false" ht="15" hidden="false" customHeight="false" outlineLevel="0" collapsed="false">
      <c r="A18573" s="1" t="n">
        <v>1</v>
      </c>
      <c r="B18573" s="17" t="n">
        <v>46270</v>
      </c>
      <c r="C18573" s="1" t="n">
        <v>100</v>
      </c>
      <c r="D18573" s="1" t="s">
        <v>3947</v>
      </c>
      <c r="E18573" s="1" t="n">
        <v>33</v>
      </c>
      <c r="F18573" s="1" t="s">
        <v>93</v>
      </c>
      <c r="I18573" s="1" t="n">
        <v>1657018</v>
      </c>
      <c r="J18573" s="1" t="n">
        <v>100017</v>
      </c>
      <c r="K18573" s="1" t="n">
        <v>18</v>
      </c>
      <c r="L18573" s="1" t="s">
        <v>3932</v>
      </c>
      <c r="N18573" s="1" t="n">
        <v>1.65</v>
      </c>
      <c r="O18573" s="1" t="n">
        <v>99.21</v>
      </c>
    </row>
    <row r="18574" customFormat="false" ht="15" hidden="false" customHeight="false" outlineLevel="0" collapsed="false">
      <c r="A18574" s="1" t="n">
        <v>1</v>
      </c>
      <c r="B18574" s="17" t="n">
        <v>46270</v>
      </c>
      <c r="C18574" s="1" t="n">
        <v>100</v>
      </c>
      <c r="D18574" s="1" t="s">
        <v>3947</v>
      </c>
      <c r="E18574" s="1" t="n">
        <v>33</v>
      </c>
      <c r="F18574" s="1" t="s">
        <v>93</v>
      </c>
      <c r="I18574" s="1" t="n">
        <v>1657018</v>
      </c>
      <c r="J18574" s="1" t="n">
        <v>100019</v>
      </c>
      <c r="K18574" s="1" t="n">
        <v>20</v>
      </c>
      <c r="L18574" s="1" t="s">
        <v>3933</v>
      </c>
      <c r="N18574" s="1" t="n">
        <v>0.788</v>
      </c>
      <c r="O18574" s="1" t="n">
        <v>29.06</v>
      </c>
    </row>
    <row r="18575" customFormat="false" ht="15" hidden="false" customHeight="false" outlineLevel="0" collapsed="false">
      <c r="A18575" s="1" t="n">
        <v>1</v>
      </c>
      <c r="B18575" s="17" t="n">
        <v>46270</v>
      </c>
      <c r="C18575" s="1" t="n">
        <v>100</v>
      </c>
      <c r="D18575" s="1" t="s">
        <v>3947</v>
      </c>
      <c r="E18575" s="1" t="n">
        <v>33</v>
      </c>
      <c r="F18575" s="1" t="s">
        <v>93</v>
      </c>
      <c r="I18575" s="1" t="n">
        <v>1657018</v>
      </c>
      <c r="J18575" s="1" t="n">
        <v>100020</v>
      </c>
      <c r="K18575" s="1" t="n">
        <v>21</v>
      </c>
      <c r="L18575" s="1" t="s">
        <v>3934</v>
      </c>
      <c r="N18575" s="1" t="n">
        <v>1.406</v>
      </c>
      <c r="O18575" s="1" t="n">
        <v>43.95</v>
      </c>
    </row>
    <row r="18576" customFormat="false" ht="15" hidden="false" customHeight="false" outlineLevel="0" collapsed="false">
      <c r="A18576" s="1" t="n">
        <v>1</v>
      </c>
      <c r="B18576" s="17" t="n">
        <v>46270</v>
      </c>
      <c r="C18576" s="1" t="n">
        <v>100</v>
      </c>
      <c r="D18576" s="1" t="s">
        <v>3947</v>
      </c>
      <c r="E18576" s="1" t="n">
        <v>33</v>
      </c>
      <c r="F18576" s="1" t="s">
        <v>93</v>
      </c>
      <c r="I18576" s="1" t="n">
        <v>1657018</v>
      </c>
      <c r="J18576" s="1" t="n">
        <v>100053</v>
      </c>
      <c r="K18576" s="1" t="n">
        <v>54</v>
      </c>
      <c r="L18576" s="1" t="s">
        <v>3936</v>
      </c>
      <c r="N18576" s="1" t="n">
        <v>3.536</v>
      </c>
      <c r="O18576" s="1" t="n">
        <v>124.72</v>
      </c>
    </row>
    <row r="18577" customFormat="false" ht="15" hidden="false" customHeight="false" outlineLevel="0" collapsed="false">
      <c r="A18577" s="1" t="n">
        <v>1</v>
      </c>
      <c r="B18577" s="17" t="n">
        <v>46270</v>
      </c>
      <c r="C18577" s="1" t="n">
        <v>100</v>
      </c>
      <c r="D18577" s="1" t="s">
        <v>3947</v>
      </c>
      <c r="E18577" s="1" t="n">
        <v>33</v>
      </c>
      <c r="F18577" s="1" t="s">
        <v>93</v>
      </c>
      <c r="I18577" s="1" t="n">
        <v>1657018</v>
      </c>
      <c r="J18577" s="1" t="n">
        <v>100638</v>
      </c>
      <c r="K18577" s="1" t="n">
        <v>508</v>
      </c>
      <c r="L18577" s="1" t="s">
        <v>3937</v>
      </c>
      <c r="N18577" s="1" t="n">
        <v>0.486</v>
      </c>
      <c r="O18577" s="1" t="n">
        <v>1.17</v>
      </c>
    </row>
    <row r="18578" customFormat="false" ht="15" hidden="false" customHeight="false" outlineLevel="0" collapsed="false">
      <c r="A18578" s="1" t="n">
        <v>1</v>
      </c>
      <c r="B18578" s="17" t="n">
        <v>46270</v>
      </c>
      <c r="C18578" s="1" t="n">
        <v>100</v>
      </c>
      <c r="D18578" s="1" t="s">
        <v>3947</v>
      </c>
      <c r="E18578" s="1" t="n">
        <v>33</v>
      </c>
      <c r="F18578" s="1" t="s">
        <v>93</v>
      </c>
      <c r="I18578" s="1" t="n">
        <v>1657018</v>
      </c>
      <c r="J18578" s="1" t="n">
        <v>100520</v>
      </c>
      <c r="K18578" s="1" t="n">
        <v>507</v>
      </c>
      <c r="L18578" s="1" t="s">
        <v>3938</v>
      </c>
      <c r="N18578" s="1" t="n">
        <v>8.11</v>
      </c>
      <c r="O18578" s="1" t="n">
        <v>19.44</v>
      </c>
    </row>
    <row r="18579" customFormat="false" ht="15" hidden="false" customHeight="false" outlineLevel="0" collapsed="false">
      <c r="A18579" s="1" t="n">
        <v>1</v>
      </c>
      <c r="B18579" s="17" t="n">
        <v>46270</v>
      </c>
      <c r="C18579" s="1" t="n">
        <v>100</v>
      </c>
      <c r="D18579" s="1" t="s">
        <v>3947</v>
      </c>
      <c r="E18579" s="1" t="n">
        <v>33</v>
      </c>
      <c r="F18579" s="1" t="s">
        <v>93</v>
      </c>
      <c r="I18579" s="1" t="n">
        <v>1657018</v>
      </c>
      <c r="J18579" s="1" t="n">
        <v>110455</v>
      </c>
      <c r="K18579" s="1" t="n">
        <v>53212</v>
      </c>
      <c r="L18579" s="1" t="s">
        <v>3940</v>
      </c>
      <c r="N18579" s="1" t="n">
        <v>2.413</v>
      </c>
      <c r="O18579" s="1" t="n">
        <v>0.18</v>
      </c>
    </row>
    <row r="18580" customFormat="false" ht="15" hidden="false" customHeight="false" outlineLevel="0" collapsed="false">
      <c r="A18580" s="1" t="n">
        <v>1</v>
      </c>
      <c r="B18580" s="17" t="n">
        <v>46270</v>
      </c>
      <c r="C18580" s="1" t="n">
        <v>100</v>
      </c>
      <c r="D18580" s="1" t="s">
        <v>3947</v>
      </c>
      <c r="E18580" s="1" t="n">
        <v>33</v>
      </c>
      <c r="F18580" s="1" t="s">
        <v>93</v>
      </c>
      <c r="I18580" s="1" t="n">
        <v>1657018</v>
      </c>
      <c r="J18580" s="1" t="n">
        <v>78982</v>
      </c>
      <c r="K18580" s="1" t="n">
        <v>383</v>
      </c>
      <c r="L18580" s="1" t="s">
        <v>4272</v>
      </c>
      <c r="N18580" s="1" t="n">
        <v>0.376</v>
      </c>
      <c r="O18580" s="1" t="n">
        <v>16.58</v>
      </c>
    </row>
    <row r="18581" customFormat="false" ht="15" hidden="false" customHeight="false" outlineLevel="0" collapsed="false">
      <c r="A18581" s="1" t="n">
        <v>1</v>
      </c>
      <c r="B18581" s="17" t="n">
        <v>46270</v>
      </c>
      <c r="C18581" s="1" t="n">
        <v>100</v>
      </c>
      <c r="D18581" s="1" t="s">
        <v>3947</v>
      </c>
      <c r="E18581" s="1" t="n">
        <v>33</v>
      </c>
      <c r="F18581" s="1" t="s">
        <v>93</v>
      </c>
      <c r="I18581" s="1" t="n">
        <v>1657022</v>
      </c>
      <c r="J18581" s="1" t="n">
        <v>100000</v>
      </c>
      <c r="K18581" s="1" t="n">
        <v>1</v>
      </c>
      <c r="L18581" s="1" t="s">
        <v>3921</v>
      </c>
      <c r="N18581" s="1" t="n">
        <v>4.394</v>
      </c>
      <c r="O18581" s="1" t="n">
        <v>90.84</v>
      </c>
    </row>
    <row r="18582" customFormat="false" ht="15" hidden="false" customHeight="false" outlineLevel="0" collapsed="false">
      <c r="A18582" s="1" t="n">
        <v>1</v>
      </c>
      <c r="B18582" s="17" t="n">
        <v>46270</v>
      </c>
      <c r="C18582" s="1" t="n">
        <v>100</v>
      </c>
      <c r="D18582" s="1" t="s">
        <v>3947</v>
      </c>
      <c r="E18582" s="1" t="n">
        <v>33</v>
      </c>
      <c r="F18582" s="1" t="s">
        <v>93</v>
      </c>
      <c r="I18582" s="1" t="n">
        <v>1657022</v>
      </c>
      <c r="J18582" s="1" t="n">
        <v>100006</v>
      </c>
      <c r="K18582" s="1" t="n">
        <v>7</v>
      </c>
      <c r="L18582" s="1" t="s">
        <v>3923</v>
      </c>
      <c r="N18582" s="1" t="n">
        <v>2.85</v>
      </c>
      <c r="O18582" s="1" t="n">
        <v>79.33</v>
      </c>
    </row>
    <row r="18583" customFormat="false" ht="15" hidden="false" customHeight="false" outlineLevel="0" collapsed="false">
      <c r="A18583" s="1" t="n">
        <v>1</v>
      </c>
      <c r="B18583" s="17" t="n">
        <v>46270</v>
      </c>
      <c r="C18583" s="1" t="n">
        <v>100</v>
      </c>
      <c r="D18583" s="1" t="s">
        <v>3947</v>
      </c>
      <c r="E18583" s="1" t="n">
        <v>33</v>
      </c>
      <c r="F18583" s="1" t="s">
        <v>93</v>
      </c>
      <c r="I18583" s="1" t="n">
        <v>1657022</v>
      </c>
      <c r="J18583" s="1" t="n">
        <v>100007</v>
      </c>
      <c r="K18583" s="1" t="n">
        <v>8</v>
      </c>
      <c r="L18583" s="1" t="s">
        <v>3924</v>
      </c>
      <c r="N18583" s="1" t="n">
        <v>1.366</v>
      </c>
      <c r="O18583" s="1" t="n">
        <v>32.59</v>
      </c>
    </row>
    <row r="18584" customFormat="false" ht="15" hidden="false" customHeight="false" outlineLevel="0" collapsed="false">
      <c r="A18584" s="1" t="n">
        <v>1</v>
      </c>
      <c r="B18584" s="17" t="n">
        <v>46270</v>
      </c>
      <c r="C18584" s="1" t="n">
        <v>100</v>
      </c>
      <c r="D18584" s="1" t="s">
        <v>3947</v>
      </c>
      <c r="E18584" s="1" t="n">
        <v>33</v>
      </c>
      <c r="F18584" s="1" t="s">
        <v>93</v>
      </c>
      <c r="I18584" s="1" t="n">
        <v>1657022</v>
      </c>
      <c r="J18584" s="1" t="n">
        <v>100008</v>
      </c>
      <c r="K18584" s="1" t="n">
        <v>9</v>
      </c>
      <c r="L18584" s="1" t="s">
        <v>3925</v>
      </c>
      <c r="N18584" s="1" t="n">
        <v>19.15</v>
      </c>
      <c r="O18584" s="1" t="n">
        <v>593.94</v>
      </c>
    </row>
    <row r="18585" customFormat="false" ht="15" hidden="false" customHeight="false" outlineLevel="0" collapsed="false">
      <c r="A18585" s="1" t="n">
        <v>1</v>
      </c>
      <c r="B18585" s="17" t="n">
        <v>46270</v>
      </c>
      <c r="C18585" s="1" t="n">
        <v>100</v>
      </c>
      <c r="D18585" s="1" t="s">
        <v>3947</v>
      </c>
      <c r="E18585" s="1" t="n">
        <v>33</v>
      </c>
      <c r="F18585" s="1" t="s">
        <v>93</v>
      </c>
      <c r="I18585" s="1" t="n">
        <v>1657022</v>
      </c>
      <c r="J18585" s="1" t="n">
        <v>100011</v>
      </c>
      <c r="K18585" s="1" t="n">
        <v>12</v>
      </c>
      <c r="L18585" s="1" t="s">
        <v>3926</v>
      </c>
      <c r="N18585" s="1" t="n">
        <v>9.04</v>
      </c>
      <c r="O18585" s="1" t="n">
        <v>323.53</v>
      </c>
    </row>
    <row r="18586" customFormat="false" ht="15" hidden="false" customHeight="false" outlineLevel="0" collapsed="false">
      <c r="A18586" s="1" t="n">
        <v>1</v>
      </c>
      <c r="B18586" s="17" t="n">
        <v>46270</v>
      </c>
      <c r="C18586" s="1" t="n">
        <v>100</v>
      </c>
      <c r="D18586" s="1" t="s">
        <v>3947</v>
      </c>
      <c r="E18586" s="1" t="n">
        <v>33</v>
      </c>
      <c r="F18586" s="1" t="s">
        <v>93</v>
      </c>
      <c r="I18586" s="1" t="n">
        <v>1657022</v>
      </c>
      <c r="J18586" s="1" t="n">
        <v>100012</v>
      </c>
      <c r="K18586" s="1" t="n">
        <v>13</v>
      </c>
      <c r="L18586" s="1" t="s">
        <v>3927</v>
      </c>
      <c r="N18586" s="1" t="n">
        <v>6.645</v>
      </c>
      <c r="O18586" s="1" t="n">
        <v>258.96</v>
      </c>
    </row>
    <row r="18587" customFormat="false" ht="15" hidden="false" customHeight="false" outlineLevel="0" collapsed="false">
      <c r="A18587" s="1" t="n">
        <v>1</v>
      </c>
      <c r="B18587" s="17" t="n">
        <v>46270</v>
      </c>
      <c r="C18587" s="1" t="n">
        <v>100</v>
      </c>
      <c r="D18587" s="1" t="s">
        <v>3947</v>
      </c>
      <c r="E18587" s="1" t="n">
        <v>33</v>
      </c>
      <c r="F18587" s="1" t="s">
        <v>93</v>
      </c>
      <c r="I18587" s="1" t="n">
        <v>1657022</v>
      </c>
      <c r="J18587" s="1" t="n">
        <v>100013</v>
      </c>
      <c r="K18587" s="1" t="n">
        <v>14</v>
      </c>
      <c r="L18587" s="1" t="s">
        <v>3928</v>
      </c>
      <c r="N18587" s="1" t="n">
        <v>13.39</v>
      </c>
      <c r="O18587" s="1" t="n">
        <v>575.07</v>
      </c>
    </row>
    <row r="18588" customFormat="false" ht="15" hidden="false" customHeight="false" outlineLevel="0" collapsed="false">
      <c r="A18588" s="1" t="n">
        <v>1</v>
      </c>
      <c r="B18588" s="17" t="n">
        <v>46270</v>
      </c>
      <c r="C18588" s="1" t="n">
        <v>100</v>
      </c>
      <c r="D18588" s="1" t="s">
        <v>3947</v>
      </c>
      <c r="E18588" s="1" t="n">
        <v>33</v>
      </c>
      <c r="F18588" s="1" t="s">
        <v>93</v>
      </c>
      <c r="I18588" s="1" t="n">
        <v>1657022</v>
      </c>
      <c r="J18588" s="1" t="n">
        <v>100014</v>
      </c>
      <c r="K18588" s="1" t="n">
        <v>15</v>
      </c>
      <c r="L18588" s="1" t="s">
        <v>3929</v>
      </c>
      <c r="N18588" s="1" t="n">
        <v>5.466</v>
      </c>
      <c r="O18588" s="1" t="n">
        <v>243.45</v>
      </c>
    </row>
    <row r="18589" customFormat="false" ht="15" hidden="false" customHeight="false" outlineLevel="0" collapsed="false">
      <c r="A18589" s="1" t="n">
        <v>1</v>
      </c>
      <c r="B18589" s="17" t="n">
        <v>46270</v>
      </c>
      <c r="C18589" s="1" t="n">
        <v>100</v>
      </c>
      <c r="D18589" s="1" t="s">
        <v>3947</v>
      </c>
      <c r="E18589" s="1" t="n">
        <v>33</v>
      </c>
      <c r="F18589" s="1" t="s">
        <v>93</v>
      </c>
      <c r="I18589" s="1" t="n">
        <v>1657022</v>
      </c>
      <c r="J18589" s="1" t="n">
        <v>100015</v>
      </c>
      <c r="K18589" s="1" t="n">
        <v>16</v>
      </c>
      <c r="L18589" s="1" t="s">
        <v>3930</v>
      </c>
      <c r="N18589" s="1" t="n">
        <v>2.316</v>
      </c>
      <c r="O18589" s="1" t="n">
        <v>92.1</v>
      </c>
    </row>
    <row r="18590" customFormat="false" ht="15" hidden="false" customHeight="false" outlineLevel="0" collapsed="false">
      <c r="A18590" s="1" t="n">
        <v>1</v>
      </c>
      <c r="B18590" s="17" t="n">
        <v>46270</v>
      </c>
      <c r="C18590" s="1" t="n">
        <v>100</v>
      </c>
      <c r="D18590" s="1" t="s">
        <v>3947</v>
      </c>
      <c r="E18590" s="1" t="n">
        <v>33</v>
      </c>
      <c r="F18590" s="1" t="s">
        <v>93</v>
      </c>
      <c r="I18590" s="1" t="n">
        <v>1657022</v>
      </c>
      <c r="J18590" s="1" t="n">
        <v>100016</v>
      </c>
      <c r="K18590" s="1" t="n">
        <v>17</v>
      </c>
      <c r="L18590" s="1" t="s">
        <v>3931</v>
      </c>
      <c r="N18590" s="1" t="n">
        <v>2.438</v>
      </c>
      <c r="O18590" s="1" t="n">
        <v>116.34</v>
      </c>
    </row>
    <row r="18591" customFormat="false" ht="15" hidden="false" customHeight="false" outlineLevel="0" collapsed="false">
      <c r="A18591" s="1" t="n">
        <v>1</v>
      </c>
      <c r="B18591" s="17" t="n">
        <v>46270</v>
      </c>
      <c r="C18591" s="1" t="n">
        <v>100</v>
      </c>
      <c r="D18591" s="1" t="s">
        <v>3947</v>
      </c>
      <c r="E18591" s="1" t="n">
        <v>33</v>
      </c>
      <c r="F18591" s="1" t="s">
        <v>93</v>
      </c>
      <c r="I18591" s="1" t="n">
        <v>1657022</v>
      </c>
      <c r="J18591" s="1" t="n">
        <v>100017</v>
      </c>
      <c r="K18591" s="1" t="n">
        <v>18</v>
      </c>
      <c r="L18591" s="1" t="s">
        <v>3932</v>
      </c>
      <c r="N18591" s="1" t="n">
        <v>1.666</v>
      </c>
      <c r="O18591" s="1" t="n">
        <v>99.38</v>
      </c>
    </row>
    <row r="18592" customFormat="false" ht="15" hidden="false" customHeight="false" outlineLevel="0" collapsed="false">
      <c r="A18592" s="1" t="n">
        <v>1</v>
      </c>
      <c r="B18592" s="17" t="n">
        <v>46270</v>
      </c>
      <c r="C18592" s="1" t="n">
        <v>100</v>
      </c>
      <c r="D18592" s="1" t="s">
        <v>3947</v>
      </c>
      <c r="E18592" s="1" t="n">
        <v>33</v>
      </c>
      <c r="F18592" s="1" t="s">
        <v>93</v>
      </c>
      <c r="I18592" s="1" t="n">
        <v>1657022</v>
      </c>
      <c r="J18592" s="1" t="n">
        <v>100019</v>
      </c>
      <c r="K18592" s="1" t="n">
        <v>20</v>
      </c>
      <c r="L18592" s="1" t="s">
        <v>3933</v>
      </c>
      <c r="N18592" s="1" t="n">
        <v>0.648</v>
      </c>
      <c r="O18592" s="1" t="n">
        <v>23.71</v>
      </c>
    </row>
    <row r="18593" customFormat="false" ht="15" hidden="false" customHeight="false" outlineLevel="0" collapsed="false">
      <c r="A18593" s="1" t="n">
        <v>1</v>
      </c>
      <c r="B18593" s="17" t="n">
        <v>46270</v>
      </c>
      <c r="C18593" s="1" t="n">
        <v>100</v>
      </c>
      <c r="D18593" s="1" t="s">
        <v>3947</v>
      </c>
      <c r="E18593" s="1" t="n">
        <v>33</v>
      </c>
      <c r="F18593" s="1" t="s">
        <v>93</v>
      </c>
      <c r="I18593" s="1" t="n">
        <v>1657022</v>
      </c>
      <c r="J18593" s="1" t="n">
        <v>100020</v>
      </c>
      <c r="K18593" s="1" t="n">
        <v>21</v>
      </c>
      <c r="L18593" s="1" t="s">
        <v>3934</v>
      </c>
      <c r="N18593" s="1" t="n">
        <v>0.948</v>
      </c>
      <c r="O18593" s="1" t="n">
        <v>29.4</v>
      </c>
    </row>
    <row r="18594" customFormat="false" ht="15" hidden="false" customHeight="false" outlineLevel="0" collapsed="false">
      <c r="A18594" s="1" t="n">
        <v>1</v>
      </c>
      <c r="B18594" s="17" t="n">
        <v>46270</v>
      </c>
      <c r="C18594" s="1" t="n">
        <v>100</v>
      </c>
      <c r="D18594" s="1" t="s">
        <v>3947</v>
      </c>
      <c r="E18594" s="1" t="n">
        <v>33</v>
      </c>
      <c r="F18594" s="1" t="s">
        <v>93</v>
      </c>
      <c r="I18594" s="1" t="n">
        <v>1657022</v>
      </c>
      <c r="J18594" s="1" t="n">
        <v>100053</v>
      </c>
      <c r="K18594" s="1" t="n">
        <v>54</v>
      </c>
      <c r="L18594" s="1" t="s">
        <v>3936</v>
      </c>
      <c r="N18594" s="1" t="n">
        <v>4.148</v>
      </c>
      <c r="O18594" s="1" t="n">
        <v>145.15</v>
      </c>
    </row>
    <row r="18595" customFormat="false" ht="15" hidden="false" customHeight="false" outlineLevel="0" collapsed="false">
      <c r="A18595" s="1" t="n">
        <v>1</v>
      </c>
      <c r="B18595" s="17" t="n">
        <v>46270</v>
      </c>
      <c r="C18595" s="1" t="n">
        <v>100</v>
      </c>
      <c r="D18595" s="1" t="s">
        <v>3947</v>
      </c>
      <c r="E18595" s="1" t="n">
        <v>33</v>
      </c>
      <c r="F18595" s="1" t="s">
        <v>93</v>
      </c>
      <c r="I18595" s="1" t="n">
        <v>1657022</v>
      </c>
      <c r="J18595" s="1" t="n">
        <v>100638</v>
      </c>
      <c r="K18595" s="1" t="n">
        <v>508</v>
      </c>
      <c r="L18595" s="1" t="s">
        <v>3937</v>
      </c>
      <c r="N18595" s="1" t="n">
        <v>0.488</v>
      </c>
      <c r="O18595" s="1" t="n">
        <v>1.16</v>
      </c>
    </row>
    <row r="18596" customFormat="false" ht="15" hidden="false" customHeight="false" outlineLevel="0" collapsed="false">
      <c r="A18596" s="1" t="n">
        <v>1</v>
      </c>
      <c r="B18596" s="17" t="n">
        <v>46270</v>
      </c>
      <c r="C18596" s="1" t="n">
        <v>100</v>
      </c>
      <c r="D18596" s="1" t="s">
        <v>3947</v>
      </c>
      <c r="E18596" s="1" t="n">
        <v>33</v>
      </c>
      <c r="F18596" s="1" t="s">
        <v>93</v>
      </c>
      <c r="I18596" s="1" t="n">
        <v>1657022</v>
      </c>
      <c r="J18596" s="1" t="n">
        <v>100520</v>
      </c>
      <c r="K18596" s="1" t="n">
        <v>507</v>
      </c>
      <c r="L18596" s="1" t="s">
        <v>3938</v>
      </c>
      <c r="N18596" s="1" t="n">
        <v>8.865</v>
      </c>
      <c r="O18596" s="1" t="n">
        <v>21.09</v>
      </c>
    </row>
    <row r="18597" customFormat="false" ht="15" hidden="false" customHeight="false" outlineLevel="0" collapsed="false">
      <c r="A18597" s="1" t="n">
        <v>1</v>
      </c>
      <c r="B18597" s="17" t="n">
        <v>46270</v>
      </c>
      <c r="C18597" s="1" t="n">
        <v>100</v>
      </c>
      <c r="D18597" s="1" t="s">
        <v>3947</v>
      </c>
      <c r="E18597" s="1" t="n">
        <v>33</v>
      </c>
      <c r="F18597" s="1" t="s">
        <v>93</v>
      </c>
      <c r="I18597" s="1" t="n">
        <v>1657022</v>
      </c>
      <c r="J18597" s="1" t="n">
        <v>100319</v>
      </c>
      <c r="K18597" s="1" t="n">
        <v>73453</v>
      </c>
      <c r="L18597" s="1" t="s">
        <v>3939</v>
      </c>
      <c r="N18597" s="1" t="n">
        <v>1.174</v>
      </c>
      <c r="O18597" s="1" t="n">
        <v>11.2</v>
      </c>
    </row>
    <row r="18598" customFormat="false" ht="15" hidden="false" customHeight="false" outlineLevel="0" collapsed="false">
      <c r="A18598" s="1" t="n">
        <v>1</v>
      </c>
      <c r="B18598" s="17" t="n">
        <v>46270</v>
      </c>
      <c r="C18598" s="1" t="n">
        <v>100</v>
      </c>
      <c r="D18598" s="1" t="s">
        <v>3947</v>
      </c>
      <c r="E18598" s="1" t="n">
        <v>33</v>
      </c>
      <c r="F18598" s="1" t="s">
        <v>93</v>
      </c>
      <c r="I18598" s="1" t="n">
        <v>1657022</v>
      </c>
      <c r="J18598" s="1" t="n">
        <v>110455</v>
      </c>
      <c r="K18598" s="1" t="n">
        <v>53212</v>
      </c>
      <c r="L18598" s="1" t="s">
        <v>3940</v>
      </c>
      <c r="N18598" s="1" t="n">
        <v>0.994</v>
      </c>
      <c r="O18598" s="1" t="n">
        <v>0.06</v>
      </c>
    </row>
    <row r="18599" customFormat="false" ht="15" hidden="false" customHeight="false" outlineLevel="0" collapsed="false">
      <c r="A18599" s="1" t="n">
        <v>1</v>
      </c>
      <c r="B18599" s="17" t="n">
        <v>46270</v>
      </c>
      <c r="C18599" s="1" t="n">
        <v>100</v>
      </c>
      <c r="D18599" s="1" t="s">
        <v>3947</v>
      </c>
      <c r="E18599" s="1" t="n">
        <v>33</v>
      </c>
      <c r="F18599" s="1" t="s">
        <v>93</v>
      </c>
      <c r="I18599" s="1" t="n">
        <v>1657022</v>
      </c>
      <c r="J18599" s="1" t="n">
        <v>78982</v>
      </c>
      <c r="K18599" s="1" t="n">
        <v>383</v>
      </c>
      <c r="L18599" s="1" t="s">
        <v>4272</v>
      </c>
      <c r="N18599" s="1" t="n">
        <v>1.214</v>
      </c>
      <c r="O18599" s="1" t="n">
        <v>53.1</v>
      </c>
    </row>
    <row r="18600" customFormat="false" ht="15" hidden="false" customHeight="false" outlineLevel="0" collapsed="false">
      <c r="A18600" s="1" t="n">
        <v>1</v>
      </c>
      <c r="B18600" s="17" t="n">
        <v>46270</v>
      </c>
      <c r="C18600" s="1" t="n">
        <v>100</v>
      </c>
      <c r="D18600" s="1" t="s">
        <v>3947</v>
      </c>
      <c r="E18600" s="1" t="n">
        <v>33</v>
      </c>
      <c r="F18600" s="1" t="s">
        <v>93</v>
      </c>
      <c r="I18600" s="1" t="n">
        <v>1657026</v>
      </c>
      <c r="J18600" s="1" t="n">
        <v>100000</v>
      </c>
      <c r="K18600" s="1" t="n">
        <v>1</v>
      </c>
      <c r="L18600" s="1" t="s">
        <v>3921</v>
      </c>
      <c r="N18600" s="1" t="n">
        <v>4.15</v>
      </c>
      <c r="O18600" s="1" t="n">
        <v>84.57</v>
      </c>
    </row>
    <row r="18601" customFormat="false" ht="15" hidden="false" customHeight="false" outlineLevel="0" collapsed="false">
      <c r="A18601" s="1" t="n">
        <v>1</v>
      </c>
      <c r="B18601" s="17" t="n">
        <v>46270</v>
      </c>
      <c r="C18601" s="1" t="n">
        <v>100</v>
      </c>
      <c r="D18601" s="1" t="s">
        <v>3947</v>
      </c>
      <c r="E18601" s="1" t="n">
        <v>33</v>
      </c>
      <c r="F18601" s="1" t="s">
        <v>93</v>
      </c>
      <c r="I18601" s="1" t="n">
        <v>1657026</v>
      </c>
      <c r="J18601" s="1" t="n">
        <v>100001</v>
      </c>
      <c r="K18601" s="1" t="n">
        <v>2</v>
      </c>
      <c r="L18601" s="1" t="s">
        <v>4208</v>
      </c>
      <c r="N18601" s="1" t="n">
        <v>12.56</v>
      </c>
      <c r="O18601" s="1" t="n">
        <v>255.94</v>
      </c>
    </row>
    <row r="18602" customFormat="false" ht="15" hidden="false" customHeight="false" outlineLevel="0" collapsed="false">
      <c r="A18602" s="1" t="n">
        <v>1</v>
      </c>
      <c r="B18602" s="17" t="n">
        <v>46270</v>
      </c>
      <c r="C18602" s="1" t="n">
        <v>100</v>
      </c>
      <c r="D18602" s="1" t="s">
        <v>3947</v>
      </c>
      <c r="E18602" s="1" t="n">
        <v>33</v>
      </c>
      <c r="F18602" s="1" t="s">
        <v>93</v>
      </c>
      <c r="I18602" s="1" t="n">
        <v>1657026</v>
      </c>
      <c r="J18602" s="1" t="n">
        <v>100002</v>
      </c>
      <c r="K18602" s="1" t="n">
        <v>3</v>
      </c>
      <c r="L18602" s="1" t="s">
        <v>3942</v>
      </c>
      <c r="N18602" s="1" t="n">
        <v>23.54</v>
      </c>
      <c r="O18602" s="1" t="n">
        <v>553.51</v>
      </c>
    </row>
    <row r="18603" customFormat="false" ht="15" hidden="false" customHeight="false" outlineLevel="0" collapsed="false">
      <c r="A18603" s="1" t="n">
        <v>1</v>
      </c>
      <c r="B18603" s="17" t="n">
        <v>46270</v>
      </c>
      <c r="C18603" s="1" t="n">
        <v>100</v>
      </c>
      <c r="D18603" s="1" t="s">
        <v>3947</v>
      </c>
      <c r="E18603" s="1" t="n">
        <v>33</v>
      </c>
      <c r="F18603" s="1" t="s">
        <v>93</v>
      </c>
      <c r="I18603" s="1" t="n">
        <v>1657026</v>
      </c>
      <c r="J18603" s="1" t="n">
        <v>100003</v>
      </c>
      <c r="K18603" s="1" t="n">
        <v>4</v>
      </c>
      <c r="L18603" s="1" t="s">
        <v>3943</v>
      </c>
      <c r="N18603" s="1" t="n">
        <v>20.935</v>
      </c>
      <c r="O18603" s="1" t="n">
        <v>525.08</v>
      </c>
    </row>
    <row r="18604" customFormat="false" ht="15" hidden="false" customHeight="false" outlineLevel="0" collapsed="false">
      <c r="A18604" s="1" t="n">
        <v>1</v>
      </c>
      <c r="B18604" s="17" t="n">
        <v>46270</v>
      </c>
      <c r="C18604" s="1" t="n">
        <v>100</v>
      </c>
      <c r="D18604" s="1" t="s">
        <v>3947</v>
      </c>
      <c r="E18604" s="1" t="n">
        <v>33</v>
      </c>
      <c r="F18604" s="1" t="s">
        <v>93</v>
      </c>
      <c r="I18604" s="1" t="n">
        <v>1657026</v>
      </c>
      <c r="J18604" s="1" t="n">
        <v>100004</v>
      </c>
      <c r="K18604" s="1" t="n">
        <v>5</v>
      </c>
      <c r="L18604" s="1" t="s">
        <v>3922</v>
      </c>
      <c r="N18604" s="1" t="n">
        <v>2.292</v>
      </c>
      <c r="O18604" s="1" t="n">
        <v>48.5</v>
      </c>
    </row>
    <row r="18605" customFormat="false" ht="15" hidden="false" customHeight="false" outlineLevel="0" collapsed="false">
      <c r="A18605" s="1" t="n">
        <v>1</v>
      </c>
      <c r="B18605" s="17" t="n">
        <v>46270</v>
      </c>
      <c r="C18605" s="1" t="n">
        <v>100</v>
      </c>
      <c r="D18605" s="1" t="s">
        <v>3947</v>
      </c>
      <c r="E18605" s="1" t="n">
        <v>33</v>
      </c>
      <c r="F18605" s="1" t="s">
        <v>93</v>
      </c>
      <c r="I18605" s="1" t="n">
        <v>1657026</v>
      </c>
      <c r="J18605" s="1" t="n">
        <v>100007</v>
      </c>
      <c r="K18605" s="1" t="n">
        <v>8</v>
      </c>
      <c r="L18605" s="1" t="s">
        <v>3924</v>
      </c>
      <c r="N18605" s="1" t="n">
        <v>0.798</v>
      </c>
      <c r="O18605" s="1" t="n">
        <v>18.76</v>
      </c>
    </row>
    <row r="18606" customFormat="false" ht="15" hidden="false" customHeight="false" outlineLevel="0" collapsed="false">
      <c r="A18606" s="1" t="n">
        <v>1</v>
      </c>
      <c r="B18606" s="17" t="n">
        <v>46270</v>
      </c>
      <c r="C18606" s="1" t="n">
        <v>100</v>
      </c>
      <c r="D18606" s="1" t="s">
        <v>3947</v>
      </c>
      <c r="E18606" s="1" t="n">
        <v>33</v>
      </c>
      <c r="F18606" s="1" t="s">
        <v>93</v>
      </c>
      <c r="I18606" s="1" t="n">
        <v>1657026</v>
      </c>
      <c r="J18606" s="1" t="n">
        <v>100520</v>
      </c>
      <c r="K18606" s="1" t="n">
        <v>507</v>
      </c>
      <c r="L18606" s="1" t="s">
        <v>3938</v>
      </c>
      <c r="N18606" s="1" t="n">
        <v>2.192</v>
      </c>
      <c r="O18606" s="1" t="n">
        <v>5.14</v>
      </c>
    </row>
    <row r="18607" customFormat="false" ht="15" hidden="false" customHeight="false" outlineLevel="0" collapsed="false">
      <c r="A18607" s="1" t="n">
        <v>1</v>
      </c>
      <c r="B18607" s="17" t="n">
        <v>46270</v>
      </c>
      <c r="C18607" s="1" t="n">
        <v>100</v>
      </c>
      <c r="D18607" s="1" t="s">
        <v>3947</v>
      </c>
      <c r="E18607" s="1" t="n">
        <v>33</v>
      </c>
      <c r="F18607" s="1" t="s">
        <v>93</v>
      </c>
      <c r="I18607" s="1" t="n">
        <v>1657026</v>
      </c>
      <c r="J18607" s="1" t="n">
        <v>110455</v>
      </c>
      <c r="K18607" s="1" t="n">
        <v>53212</v>
      </c>
      <c r="L18607" s="1" t="s">
        <v>3940</v>
      </c>
      <c r="N18607" s="1" t="n">
        <v>1.333</v>
      </c>
      <c r="O18607" s="1" t="n">
        <v>0.1</v>
      </c>
    </row>
    <row r="18608" customFormat="false" ht="15" hidden="false" customHeight="false" outlineLevel="0" collapsed="false">
      <c r="A18608" s="1" t="n">
        <v>1</v>
      </c>
      <c r="B18608" s="17" t="n">
        <v>46273</v>
      </c>
      <c r="C18608" s="1" t="n">
        <v>11</v>
      </c>
      <c r="D18608" s="1" t="s">
        <v>3915</v>
      </c>
      <c r="E18608" s="1" t="n">
        <v>754</v>
      </c>
      <c r="F18608" s="1" t="s">
        <v>182</v>
      </c>
      <c r="I18608" s="1" t="n">
        <v>32948</v>
      </c>
      <c r="J18608" s="1" t="n">
        <v>110184</v>
      </c>
      <c r="K18608" s="1" t="n">
        <v>37393</v>
      </c>
      <c r="L18608" s="1" t="s">
        <v>5740</v>
      </c>
      <c r="N18608" s="1" t="n">
        <v>200</v>
      </c>
      <c r="O18608" s="1" t="n">
        <v>1740</v>
      </c>
    </row>
    <row r="18609" customFormat="false" ht="15" hidden="false" customHeight="false" outlineLevel="0" collapsed="false">
      <c r="A18609" s="1" t="n">
        <v>1</v>
      </c>
      <c r="B18609" s="17" t="n">
        <v>46273</v>
      </c>
      <c r="C18609" s="1" t="n">
        <v>171</v>
      </c>
      <c r="D18609" s="1" t="s">
        <v>3948</v>
      </c>
      <c r="E18609" s="1" t="n">
        <v>10037</v>
      </c>
      <c r="F18609" s="1" t="s">
        <v>615</v>
      </c>
      <c r="I18609" s="1" t="n">
        <v>3449</v>
      </c>
      <c r="J18609" s="1" t="n">
        <v>40676</v>
      </c>
      <c r="K18609" s="1" t="n">
        <v>7898349703361</v>
      </c>
      <c r="L18609" s="1" t="s">
        <v>8965</v>
      </c>
      <c r="N18609" s="1" t="n">
        <v>4</v>
      </c>
      <c r="O18609" s="1" t="n">
        <v>671.32</v>
      </c>
    </row>
    <row r="18610" customFormat="false" ht="15" hidden="false" customHeight="false" outlineLevel="0" collapsed="false">
      <c r="A18610" s="1"/>
      <c r="B18610" s="17"/>
      <c r="C18610" s="1"/>
      <c r="D18610" s="1"/>
      <c r="E18610" s="1"/>
      <c r="F18610" s="1"/>
      <c r="I18610" s="1"/>
      <c r="J18610" s="1"/>
      <c r="K18610" s="1"/>
      <c r="L18610" s="1"/>
      <c r="N18610" s="1"/>
      <c r="O18610" s="1" t="s">
        <v>3578</v>
      </c>
    </row>
    <row r="18611" customFormat="false" ht="15" hidden="false" customHeight="false" outlineLevel="0" collapsed="false">
      <c r="A18611" s="1"/>
      <c r="B18611" s="17"/>
      <c r="C18611" s="1"/>
      <c r="D18611" s="1"/>
      <c r="E18611" s="1"/>
      <c r="F18611" s="1"/>
      <c r="I18611" s="1"/>
      <c r="J18611" s="1"/>
      <c r="K18611" s="1"/>
      <c r="L18611" s="1"/>
      <c r="N18611" s="1"/>
      <c r="O18611" s="1" t="n">
        <v>3916317.662302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2026-09-08T13:19:34Z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